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00" windowHeight="7965" tabRatio="902" activeTab="0"/>
  </bookViews>
  <sheets>
    <sheet name="Rosters" sheetId="1" r:id="rId1"/>
    <sheet name="Unowned Players" sheetId="2" r:id="rId2"/>
    <sheet name="Roster Limitations" sheetId="3" r:id="rId3"/>
    <sheet name="Card Ratings" sheetId="4" r:id="rId4"/>
    <sheet name="2007 Season Schedule" sheetId="5" r:id="rId5"/>
    <sheet name="Ratings Explanations" sheetId="6" r:id="rId6"/>
    <sheet name="Penalty Worksheet" sheetId="7" r:id="rId7"/>
  </sheets>
  <definedNames/>
  <calcPr fullCalcOnLoad="1"/>
</workbook>
</file>

<file path=xl/sharedStrings.xml><?xml version="1.0" encoding="utf-8"?>
<sst xmlns="http://schemas.openxmlformats.org/spreadsheetml/2006/main" count="25591" uniqueCount="5177">
  <si>
    <t>0-0  14-1.4  4-0-0-(2.3)  19;  LK=TD,20yards</t>
  </si>
  <si>
    <t>6-3  19-5.6  5-2-0-(3.4)  16</t>
  </si>
  <si>
    <t>Orr, Shantee</t>
  </si>
  <si>
    <t>0-12-3*</t>
  </si>
  <si>
    <t>99/3</t>
  </si>
  <si>
    <t>no #1, NYJ #4, STL #7, no #8, no #9</t>
  </si>
  <si>
    <t>no #5, no #10</t>
  </si>
  <si>
    <t>6-7  275-4.5  2.6/9.3  ER---  4-2-0-7.5;  KR=48,20yards</t>
  </si>
  <si>
    <t>4-0  6-2.3  4-1-0-9.7; KR = 83, 17 yards</t>
  </si>
  <si>
    <t>4-2  2-4.5  3-0-0-0.0</t>
  </si>
  <si>
    <t>PR=39,7on4;  KR=66,19yards</t>
  </si>
  <si>
    <t>Hobson, Victor</t>
  </si>
  <si>
    <t>McIntosh, Damien</t>
  </si>
  <si>
    <t>Carlisle, Cooper</t>
  </si>
  <si>
    <t>6-8</t>
  </si>
  <si>
    <t>Robertson, Dewayne</t>
  </si>
  <si>
    <t>03/1 (4)</t>
  </si>
  <si>
    <t>0-2;  197-4.2  1.7/6.8  4-0-0-6.4</t>
  </si>
  <si>
    <t>00/1 (16)</t>
  </si>
  <si>
    <t>Peters, Jason</t>
  </si>
  <si>
    <t>Preston, Duke</t>
  </si>
  <si>
    <t>Parrish, Roscoe</t>
  </si>
  <si>
    <t>4-3/0-3</t>
  </si>
  <si>
    <t>Carey, Vernon</t>
  </si>
  <si>
    <t>04/1 (19)</t>
  </si>
  <si>
    <t>Hadnot, Rex</t>
  </si>
  <si>
    <t>0-4  51-2.8  -0.6/3.9  LB--  5-3-0-9.0(4.2)  F47</t>
  </si>
  <si>
    <t>4-7/0-7</t>
  </si>
  <si>
    <t>98/FA</t>
  </si>
  <si>
    <t>4-1</t>
  </si>
  <si>
    <t>10,10,8/11/12,6/11/12,6/12; TB on 12; m; 24,21,19</t>
  </si>
  <si>
    <t>2 (4)</t>
  </si>
  <si>
    <t>1 (2)</t>
  </si>
  <si>
    <t>2 (5)</t>
  </si>
  <si>
    <t>2 (2)</t>
  </si>
  <si>
    <t>FB/BB</t>
  </si>
  <si>
    <t>O-Line Total</t>
  </si>
  <si>
    <t>D-Line Total</t>
  </si>
  <si>
    <t>LB Total</t>
  </si>
  <si>
    <t>4-3 defense;  swaps = K.Coleman from RE to LE, E,Hobbs from RCB to LCB</t>
  </si>
  <si>
    <t>4-3-2-12.3  18;  LP = TD,7.3yards;  LK = TDon3,24yards</t>
  </si>
  <si>
    <t>6  6-6-4-11.9(6.0)  53</t>
  </si>
  <si>
    <t>6  4-4-0-7.3(1.8)  24</t>
  </si>
  <si>
    <t>5;  PR = 34,3.9yards</t>
  </si>
  <si>
    <t>0;  LP = 27,2.1yards</t>
  </si>
  <si>
    <t>10,10,9/12,8,7;  TB on 6,7,11;  19,21,LG</t>
  </si>
  <si>
    <t>51;  13,9,LG</t>
  </si>
  <si>
    <t>0-5  315-4.7  3.5/8.3  5-2-0-(3.5)  36  F6</t>
  </si>
  <si>
    <t>82-1204  5-6-6-14.7  64</t>
  </si>
  <si>
    <t>89-1264  5-6-6  14.2  43</t>
  </si>
  <si>
    <t>4-5-5  15.7  40d</t>
  </si>
  <si>
    <t>5-4  4-2-0-11.3(3.5)  23</t>
  </si>
  <si>
    <t>4-4  4-3-0-11.5(4.1)  32</t>
  </si>
  <si>
    <t>4  5-5-2-12.9(6.2)</t>
  </si>
  <si>
    <t>4-4-3  13.7  50</t>
  </si>
  <si>
    <t>Gonzalez, Tony</t>
  </si>
  <si>
    <t>97/1 (13)</t>
  </si>
  <si>
    <t>4  6-6-4-12.3  32  Pro Bowl</t>
  </si>
  <si>
    <t>4  71-916  6-6-4-12.9  67  pro bowl</t>
  </si>
  <si>
    <t>4  63-773  6-6-4  12.3</t>
  </si>
  <si>
    <t>4  6-6-5  12.6  36</t>
  </si>
  <si>
    <t>Heiden, Steve</t>
  </si>
  <si>
    <t>Coleman, Drew</t>
  </si>
  <si>
    <t>Holt, Terrence</t>
  </si>
  <si>
    <t>Pinnock, Andrew</t>
  </si>
  <si>
    <t>0-2  9-2.9  4-0-0-8.7</t>
  </si>
  <si>
    <t>Wade, Bobby</t>
  </si>
  <si>
    <t>Urlacher, Brian</t>
  </si>
  <si>
    <t>00/1 (9)</t>
  </si>
  <si>
    <t>6-9  Pro Bowl</t>
  </si>
  <si>
    <t>Gold, Ian</t>
  </si>
  <si>
    <t>OLB/DE</t>
  </si>
  <si>
    <t>Haggans, Clark</t>
  </si>
  <si>
    <t>Vickers, Lawrence</t>
  </si>
  <si>
    <t>4  5-5-3  11.1  39</t>
  </si>
  <si>
    <t>Wrighster, George</t>
  </si>
  <si>
    <t>4  4-3-0-6.9</t>
  </si>
  <si>
    <t>4  13-150  4-3-3-11.5  30</t>
  </si>
  <si>
    <t>5-6-4-14.8;  PR=TD,5on6,9on10</t>
  </si>
  <si>
    <t>29-455  4-4-3-15.7  52</t>
  </si>
  <si>
    <t>Engram, Bobby</t>
  </si>
  <si>
    <t>WR/PR</t>
  </si>
  <si>
    <t>10,10,8/12,6,2; TB on 2; m; 17,14,10</t>
  </si>
  <si>
    <t>06/1 (17)</t>
  </si>
  <si>
    <t>06/1 (9)</t>
  </si>
  <si>
    <t>05/1 (8)</t>
  </si>
  <si>
    <t>06/1 (12)</t>
  </si>
  <si>
    <t>10,10,10,8/12,5;  m on 11;  TB on 6;  15,20,26</t>
  </si>
  <si>
    <t>46;  1,2,3</t>
  </si>
  <si>
    <t>45;  3,7,10</t>
  </si>
  <si>
    <t>McBriar, Mat</t>
  </si>
  <si>
    <t>10,10,10,8/12,4;  TB on 7,10;  37,33,42</t>
  </si>
  <si>
    <t>47;  1,2,LG</t>
  </si>
  <si>
    <t>10,10,8/11/12,8/11/12,3;  m on 12;  TB on 4,10;  22,25,LG</t>
  </si>
  <si>
    <t>10,10,10,10,3;  m on 12;  TB on 9;  30,34,LG</t>
  </si>
  <si>
    <t>Shiancoe, Visanthe</t>
  </si>
  <si>
    <t>4  4-2-0-5.0</t>
  </si>
  <si>
    <t>4  10-56  4-2-0-5.6</t>
  </si>
  <si>
    <t>Mawae, Kevin</t>
  </si>
  <si>
    <t>6-7  pro bowl</t>
  </si>
  <si>
    <t>6-7 pro bowl</t>
  </si>
  <si>
    <t>Moore, Brandon</t>
  </si>
  <si>
    <t>CB/S</t>
  </si>
  <si>
    <t>4/0</t>
  </si>
  <si>
    <t>Jones-Drew, Maurice</t>
  </si>
  <si>
    <t>Clark, Ryan</t>
  </si>
  <si>
    <t>Hamlin, Ken</t>
  </si>
  <si>
    <t>16/21  11/18  7/11  2.8%  4xMR2</t>
  </si>
  <si>
    <t>Taylor, Jason</t>
  </si>
  <si>
    <t>5-12-3*  Pro Bowl</t>
  </si>
  <si>
    <t>6-11  Pro Bowl</t>
  </si>
  <si>
    <t>6-12-8*  pro bowl</t>
  </si>
  <si>
    <t>6-11</t>
  </si>
  <si>
    <t>Berry, Bertrand</t>
  </si>
  <si>
    <t>4-3 defense;  swaps = R.Gallery from LG to RG, S.Rogers from RDT to LDT, K.Udeze from LE to RE, J.Johnson from LLB to RLB, R.Barber from LCB to RCB</t>
  </si>
  <si>
    <t>10,9,9,9,6; TB on 11; m; 23,19,LG</t>
  </si>
  <si>
    <t>Larson, Kyle</t>
  </si>
  <si>
    <t>44 blk; 6,4,12</t>
  </si>
  <si>
    <t>Johnson, Jarret</t>
  </si>
  <si>
    <t>holding or offsides; holding or pass interference/roughing; running into the kicker</t>
  </si>
  <si>
    <t>false start or inadvertant face mask; holding or illegal contact; running into the kicker</t>
  </si>
  <si>
    <t>false start or inadvertant face mask; int grounding or def holding; running into the kicker</t>
  </si>
  <si>
    <t>Preference:  6, 7, 1, 5, 3 or 4, 2</t>
  </si>
  <si>
    <t>5-4  65-5.8  0.3/6.8  4-1-0-8.8;KR=33,15yards</t>
  </si>
  <si>
    <t>Smith, Terrelle</t>
  </si>
  <si>
    <t>5-5  4-2.3  4-0-0-5.6</t>
  </si>
  <si>
    <t>5-3  0-0  4-0-0-4.7</t>
  </si>
  <si>
    <t>5-4  5-2.2  4-0-0-3.3</t>
  </si>
  <si>
    <t>10,10,10,8/11/12,4;  TB on 4;  19,21,26</t>
  </si>
  <si>
    <t>43;  5,8,14</t>
  </si>
  <si>
    <t>10,10,8/11/12,8/11/12,4;  TB on 9;  16,20,24</t>
  </si>
  <si>
    <t>46;  16,19,LG</t>
  </si>
  <si>
    <t>10,10,8/12,8/12,6;  TB on 4,9;  26,31,35</t>
  </si>
  <si>
    <t>46;  7,10,15</t>
  </si>
  <si>
    <t>Washington, Marcus</t>
  </si>
  <si>
    <t>0-12-2*</t>
  </si>
  <si>
    <t>CINCINNATI BENGALS -- Don</t>
  </si>
  <si>
    <t>McKinney, Brandon</t>
  </si>
  <si>
    <t>McQuistan, Pat</t>
  </si>
  <si>
    <t>Miller, Billy</t>
  </si>
  <si>
    <t>4  4-3-0-9.2(2.9)  22</t>
  </si>
  <si>
    <t>4  4-4-0-10.5</t>
  </si>
  <si>
    <t>Jones, Mark</t>
  </si>
  <si>
    <t>LP</t>
  </si>
  <si>
    <t>10,10,8/11/12,7/11/12,3; TB on 7; 28,24,LG</t>
  </si>
  <si>
    <t>10,10,10,6/11/12,4; TB on 5</t>
  </si>
  <si>
    <t>Bradley, Mark</t>
  </si>
  <si>
    <t>Peterson, Adrian</t>
  </si>
  <si>
    <t>Sams, B.J.</t>
  </si>
  <si>
    <t>PR=TD,9on5,16on6,6on9;  KR=64,18yards</t>
  </si>
  <si>
    <t>Reed, Jeff</t>
  </si>
  <si>
    <t>Coston, Junius</t>
  </si>
  <si>
    <t>Jammer, Quentin</t>
  </si>
  <si>
    <t>02/1 (5)</t>
  </si>
  <si>
    <t>Buchanon, Phillip</t>
  </si>
  <si>
    <t>4-4  35-3.5  3-0-0-6.5(2.5)</t>
  </si>
  <si>
    <t>4  6-5-4-13.7(7.5)  59  Pro Bowl</t>
  </si>
  <si>
    <t>5  4-3-0-11.4(4.1)</t>
  </si>
  <si>
    <t>4-5  272-3.8  0.8/6.4  6-1-0-8.0(4.5)  F6</t>
  </si>
  <si>
    <t>5-6-6-15.5  Pro Bowl</t>
  </si>
  <si>
    <t>5  4-3-0  13.5</t>
  </si>
  <si>
    <t>Parker, Samie</t>
  </si>
  <si>
    <t>Rolle, Antrel</t>
  </si>
  <si>
    <t>Sapp, Benny</t>
  </si>
  <si>
    <t>Smith, Wade</t>
  </si>
  <si>
    <t>St.Clair, John</t>
  </si>
  <si>
    <t>Tafoya, Joe</t>
  </si>
  <si>
    <t>Coles, Laveranues</t>
  </si>
  <si>
    <t>6-6-3-10.6  45</t>
  </si>
  <si>
    <t>Hawkins, Brent</t>
  </si>
  <si>
    <t>Wright, Mike</t>
  </si>
  <si>
    <t>4-4  5-4.2  4-0-0-8.5(4.1)</t>
  </si>
  <si>
    <t>Johnson, Tank</t>
  </si>
  <si>
    <t>4-4-2-11.5  40</t>
  </si>
  <si>
    <t>Strief, Zach</t>
  </si>
  <si>
    <t>Bush, Reggie</t>
  </si>
  <si>
    <t>Colston, Marques</t>
  </si>
  <si>
    <t>Mangold, Nick</t>
  </si>
  <si>
    <t>Ferguson, D'Brickashaw</t>
  </si>
  <si>
    <t>Washington, Leon</t>
  </si>
  <si>
    <t>5-12-3*/4-12-3*</t>
  </si>
  <si>
    <t>Moss, Sinorice</t>
  </si>
  <si>
    <t>McQuistan, Paul</t>
  </si>
  <si>
    <t>Brown, Ricky</t>
  </si>
  <si>
    <t>Huff, Michael</t>
  </si>
  <si>
    <t>Cole, Nick</t>
  </si>
  <si>
    <t>0-0  5-0.8  4-0-0-4.6(1.7)</t>
  </si>
  <si>
    <t>4  6-5-4-11.4(5.3)  48</t>
  </si>
  <si>
    <t>5-5/4-5</t>
  </si>
  <si>
    <t>Davis, Leonard</t>
  </si>
  <si>
    <t>01/1 (2)</t>
  </si>
  <si>
    <t>Wade, Todd</t>
  </si>
  <si>
    <t>Liwienski, Chris</t>
  </si>
  <si>
    <t>5-4/4-4</t>
  </si>
  <si>
    <t>13/18  12/18  7/10  3.2%  0xMR</t>
  </si>
  <si>
    <t>117-5.2  0.5/11.7  LB--  4-3-0-9.0; PR=TDon4,-5on2,F-6on11; KR=47,15yds</t>
  </si>
  <si>
    <t>46-4.2  4-0-0-9.6</t>
  </si>
  <si>
    <t>Moore, Mewelde</t>
  </si>
  <si>
    <t>3-4 defense;  swaps = J.Brown from LT to RT, J.Smith from RE to LE, B.Ruud from MLB to LILB, G.Brackett from MLB to RILB, W.McGinest from LLB to RLB</t>
  </si>
  <si>
    <t>3-4 defense;  swaps = V.Carey from LT to RT, L.Tatupu from MLB to RILB, T.Howard from LLB to RLB, J.Sanders from FS to SS, C.Tillman from LCB to RCB</t>
  </si>
  <si>
    <t>10,10,10,10,3; TB on 10; 27,22,LG  Pro Bowl</t>
  </si>
  <si>
    <t>10,10,7,7,3; noTB; 22,19,14</t>
  </si>
  <si>
    <t>10,10,10,8/11/12,4; TB on 9; 20,16,14</t>
  </si>
  <si>
    <t>10,10,9,7,4; TB on 11; m</t>
  </si>
  <si>
    <t>Maynard, Brad</t>
  </si>
  <si>
    <t>44; 2,5,11</t>
  </si>
  <si>
    <t>43 blk; 7,3,5</t>
  </si>
  <si>
    <t>44; 8,6,4</t>
  </si>
  <si>
    <t>4  5-5-3-11.2(4.9)  48</t>
  </si>
  <si>
    <t>5-2  9-4.3  3-1-0-10.0</t>
  </si>
  <si>
    <t>4-3  38-4.4  5-2-0-5.8</t>
  </si>
  <si>
    <t>4-4-4-11.8  48</t>
  </si>
  <si>
    <t>06/1 (16)</t>
  </si>
  <si>
    <t>06/1 (11)</t>
  </si>
  <si>
    <t>0-4  41-3.8  3-0-0-(0.5)  4</t>
  </si>
  <si>
    <t>6-5  12-4.3  4-2-0-(1.8)  15</t>
  </si>
  <si>
    <t>4-5  5-5-5  15.7</t>
  </si>
  <si>
    <t>Hartsock, Ben</t>
  </si>
  <si>
    <t>6-4  4-3-0-8.3</t>
  </si>
  <si>
    <t>6-6-5-14.2  59</t>
  </si>
  <si>
    <t>LP/KR</t>
  </si>
  <si>
    <t>331-4.1  2.2/8.5  ER-  4-2-0-5.6</t>
  </si>
  <si>
    <t>325-4.4  4-2-0-7.2</t>
  </si>
  <si>
    <t>Pennington, Chad</t>
  </si>
  <si>
    <t>10,10,8/11/12,6/11/12,2; TB on 5,9; 12,16,LG</t>
  </si>
  <si>
    <t>10,10,8/11/12,7,3; TB on 4; m; 13,16,22</t>
  </si>
  <si>
    <t>10,9,9,9,4; TB on 4,10; m; 23,21,26</t>
  </si>
  <si>
    <t>10,10,10,6/12,5; TB on 9</t>
  </si>
  <si>
    <t xml:space="preserve">    either not eligible to catch long passes and not listed if player is unlimited)</t>
  </si>
  <si>
    <t>16/20  13/18  9/12  3.6%  0xMR</t>
  </si>
  <si>
    <t>10 attempts</t>
  </si>
  <si>
    <t>Griese, Brian</t>
  </si>
  <si>
    <t>24/25  15/18  4/8  3.6%  0xMR</t>
  </si>
  <si>
    <t>18/22  8/13  4/8  4.6%  4xMR5</t>
  </si>
  <si>
    <t>21/24  10/15  4/6  3.4%  7xMR4</t>
  </si>
  <si>
    <t>4-2  220-3.4  0.8/6.7  ER--  4-0-0-(2.4)  24  F14</t>
  </si>
  <si>
    <t>0-4  161-3.8  0.9/7.4  LB-  4-0-0-(1.1)  27  F6</t>
  </si>
  <si>
    <t>Knight, Sammy</t>
  </si>
  <si>
    <t>0-4  233-4.4  1.2/9.0  LB---  4-0-0-(1.9)  16  F16</t>
  </si>
  <si>
    <t>6-6-4-12.6  58  Pro Bowl</t>
  </si>
  <si>
    <t>95-1163  6-6-5-12.2  50  pro bowl</t>
  </si>
  <si>
    <t>Jurevicius, Joe</t>
  </si>
  <si>
    <t>4-4-3-12.3</t>
  </si>
  <si>
    <t>0-2  54-4.7  -0.7/7.4  LB--  5-3-0-9.5;  PR=16,9on4,4on10</t>
  </si>
  <si>
    <t>Myers, Michael</t>
  </si>
  <si>
    <t>98/4</t>
  </si>
  <si>
    <t>5-1</t>
  </si>
  <si>
    <t>15/20  11/15  5/10  2.3%  7xMR5</t>
  </si>
  <si>
    <t>14/19  11/15  6/11  3.8%  4xMR6</t>
  </si>
  <si>
    <t>16g 7s 27-318-44L</t>
  </si>
  <si>
    <t>16g 4s</t>
  </si>
  <si>
    <t>10g 0s 3sacks</t>
  </si>
  <si>
    <t>10g 1s 21-194-25L PR=21-7.5-5FC</t>
  </si>
  <si>
    <t>3g 0s 5-1.6 2-5-3L</t>
  </si>
  <si>
    <t>16g 0s 4sacks</t>
  </si>
  <si>
    <t>5-5-3-11.6  56</t>
  </si>
  <si>
    <t>5-6-5-12.7  48</t>
  </si>
  <si>
    <t>4-3-4-14.3  47</t>
  </si>
  <si>
    <t>4-5-4-13.4</t>
  </si>
  <si>
    <t>Waters, Brian</t>
  </si>
  <si>
    <t>99/FA</t>
  </si>
  <si>
    <t>KC</t>
  </si>
  <si>
    <t>6-5  Pro Bowl</t>
  </si>
  <si>
    <t>5-5</t>
  </si>
  <si>
    <t>LG/C</t>
  </si>
  <si>
    <t>4-3</t>
  </si>
  <si>
    <t>Archuleta, Adam</t>
  </si>
  <si>
    <t>01/1 (20)</t>
  </si>
  <si>
    <t>SS/LB</t>
  </si>
  <si>
    <t>6/0-0</t>
  </si>
  <si>
    <t>Robinson, Dunta</t>
  </si>
  <si>
    <t>04/1 (10)</t>
  </si>
  <si>
    <t>11/16  12/16  6/8  1.6%  0xMR</t>
  </si>
  <si>
    <t>Smith, Troy</t>
  </si>
  <si>
    <t>LP = 22,2.6yards;  KR = 39,20yards</t>
  </si>
  <si>
    <t>10,10,10,7/11/12,3;  TB on 9;  28,24,22</t>
  </si>
  <si>
    <t>42 blk;  2,1,6</t>
  </si>
  <si>
    <t>16/21  18/22  10/13  2.7%  0xMR  F1</t>
  </si>
  <si>
    <t>0-3  144-3.8  1.8/5.8  5-0-0-(4.8)  27  F6</t>
  </si>
  <si>
    <t>0-2  26-3.0  5-1-0-(4.2)  32</t>
  </si>
  <si>
    <t>6-6-6-16.7</t>
  </si>
  <si>
    <t>5-6-6-16.1</t>
  </si>
  <si>
    <t>4-3-2-10.7  46</t>
  </si>
  <si>
    <t>10,10,8,8,4; TB on 5, 9; 17,15,19</t>
  </si>
  <si>
    <t>Scifres, Mike</t>
  </si>
  <si>
    <t>0;  LP=41,2.9yards;  KR=51,23yards</t>
  </si>
  <si>
    <t>PR=9,-0,6yards;  KR=28,16yards</t>
  </si>
  <si>
    <t>PR=65,6.6yards,Fon10;  KR=72,25yards</t>
  </si>
  <si>
    <t>4;  PR=24,0.8yards</t>
  </si>
  <si>
    <t>0;  LP=TDon3,6.9yards;  KR=TDon10,13yards</t>
  </si>
  <si>
    <t>48 yards blk</t>
  </si>
  <si>
    <t>4-4-5-19.9  48</t>
  </si>
  <si>
    <t>60-860  4-4-6-14.3  47</t>
  </si>
  <si>
    <t>78-1325  5-5-6  17.0</t>
  </si>
  <si>
    <t>4-5-5  15.3  43</t>
  </si>
  <si>
    <t>Fitzgerald, Larry</t>
  </si>
  <si>
    <t>04/1 (3)</t>
  </si>
  <si>
    <t>4-4-4-13.4  48</t>
  </si>
  <si>
    <t>Crayton, Patrick</t>
  </si>
  <si>
    <t>4-3-3-13.5</t>
  </si>
  <si>
    <t>0-3  112-3.3  -1.1/3.3  4-0-0-5.6(2.4)  F6</t>
  </si>
  <si>
    <t>Jones, Levi</t>
  </si>
  <si>
    <t>02/1 (10)</t>
  </si>
  <si>
    <t>03/5</t>
  </si>
  <si>
    <t>CHI</t>
  </si>
  <si>
    <t>02/FA</t>
  </si>
  <si>
    <t>TE</t>
  </si>
  <si>
    <t>Franks, Bubba</t>
  </si>
  <si>
    <t>00/1 (14)</t>
  </si>
  <si>
    <t>6</t>
  </si>
  <si>
    <t xml:space="preserve">    F followed by a number is the chance out of 1000 for a fumble on each snap</t>
  </si>
  <si>
    <t>McCree, Marlon</t>
  </si>
  <si>
    <t>SE**</t>
  </si>
  <si>
    <t>FL**</t>
  </si>
  <si>
    <t>Subjective</t>
  </si>
  <si>
    <t>Ranking</t>
  </si>
  <si>
    <t>GRight</t>
  </si>
  <si>
    <t>GWrong</t>
  </si>
  <si>
    <t>Babineaux, Jordan</t>
  </si>
  <si>
    <t>Wilford, Ernest</t>
  </si>
  <si>
    <t>4-3-2-14.3  46</t>
  </si>
  <si>
    <t>Pollard, Marcus</t>
  </si>
  <si>
    <t>0-2 155-3.6 -0.4/6.3 LB-- 6-4-0-(3.7)  F6; PR=TD,4.4yds,Fon10</t>
  </si>
  <si>
    <t>0-4  286-4.0  2.3/6.7  4-1-0-(3.7)  18  F6</t>
  </si>
  <si>
    <t>11/16  14/21  6/11  2.0%  7xMR1  F1</t>
  </si>
  <si>
    <t>4-3-2-8.9  22;  LK = TD,20yards</t>
  </si>
  <si>
    <t>4-3-2-6.8  19</t>
  </si>
  <si>
    <t>Smith, Brad</t>
  </si>
  <si>
    <t>Oliver, Melvin</t>
  </si>
  <si>
    <t>Tapp, Darryl</t>
  </si>
  <si>
    <t>5  4-4-2-10.4(3.7)</t>
  </si>
  <si>
    <t>Daniels, Owen</t>
  </si>
  <si>
    <t>Kuper, Chris</t>
  </si>
  <si>
    <t>Watkins, Pat</t>
  </si>
  <si>
    <t>Maddox, Anthony</t>
  </si>
  <si>
    <t>Abdullah, Hamza</t>
  </si>
  <si>
    <t>5  6-5-4-11.3  Pro Bowl</t>
  </si>
  <si>
    <t>5  35-347  4-4-3-9.9</t>
  </si>
  <si>
    <t>4-4-5-15.2  62</t>
  </si>
  <si>
    <t>4-5-5-14.4  40</t>
  </si>
  <si>
    <t>4-4-3-13.8  31;  KR=42,23yards</t>
  </si>
  <si>
    <t>4-3 defense;  swaps = M.Jenkins from FL to SE, J.Smiley from RG to LG, C.Darby from LDT to RDT, E.Henderson from RLB to LLB, L.Bodden from LCB to RCB</t>
  </si>
  <si>
    <t>Wayne, Reggie</t>
  </si>
  <si>
    <t>01/1 (30)</t>
  </si>
  <si>
    <t>17/23  10/17  6/9  3.2%  3xMR4</t>
  </si>
  <si>
    <t>16/21  8/15  6/11  2.5%  7xMR5</t>
  </si>
  <si>
    <t>0-0  122-3.3  0.9/4.3  4-0-0-7.8</t>
  </si>
  <si>
    <t>244-4.2  2.7/6.1  3-0-0-4.0</t>
  </si>
  <si>
    <t>214-3.4  4-0-0-6.8</t>
  </si>
  <si>
    <t>4-4  135-4.8  2.7/7.3  ER--  4-3-0-(3.6)  26  F6</t>
  </si>
  <si>
    <t>07/12</t>
  </si>
  <si>
    <t>07/13</t>
  </si>
  <si>
    <t>Brown, Sheldon</t>
  </si>
  <si>
    <t>DB</t>
  </si>
  <si>
    <t>0</t>
  </si>
  <si>
    <t>RCB/KR</t>
  </si>
  <si>
    <t>SS</t>
  </si>
  <si>
    <t>Allen, Will</t>
  </si>
  <si>
    <t>Harrison, Jerome</t>
  </si>
  <si>
    <t>0-3  2-0.5  4-0-0-11.0</t>
  </si>
  <si>
    <t>Hoover, Brad</t>
  </si>
  <si>
    <t>0;  LP=38,1.9yards</t>
  </si>
  <si>
    <t>Samuel, Asante</t>
  </si>
  <si>
    <t>0;  KR=53,23yards</t>
  </si>
  <si>
    <t>0;  PR=27,2on3,1on5;  KR=49,18yards</t>
  </si>
  <si>
    <t>PR=44,13on4,19on6</t>
  </si>
  <si>
    <t>97-1189  6-6-4  12.3  54</t>
  </si>
  <si>
    <t>Wallace, Seneca</t>
  </si>
  <si>
    <t xml:space="preserve">    the average or median must run yardage; ER followed by numbers are right/wrong averages of end runs;</t>
  </si>
  <si>
    <t>Thomas, Pierre</t>
  </si>
  <si>
    <t>Young, Usama</t>
  </si>
  <si>
    <t>Alford, Jay</t>
  </si>
  <si>
    <t>Boss, Kevin</t>
  </si>
  <si>
    <t>Bradshaw, Ahmad</t>
  </si>
  <si>
    <t>Johnson, Michael</t>
  </si>
  <si>
    <t>Ross, Aaron</t>
  </si>
  <si>
    <t>07/1 (20)</t>
  </si>
  <si>
    <t>4-3-3-15.4</t>
  </si>
  <si>
    <t>6-6-5-12.5</t>
  </si>
  <si>
    <t>4-4-3-10.7</t>
  </si>
  <si>
    <t>4-4-6-15.5  65</t>
  </si>
  <si>
    <t>5  4-5-2-10.7  31</t>
  </si>
  <si>
    <t>Spencer, Chris</t>
  </si>
  <si>
    <t>Hackett, D.J.</t>
  </si>
  <si>
    <t>Tatupu, Lofa</t>
  </si>
  <si>
    <t>14/19  14/18  7/11  3.6%  0xMR  F20</t>
  </si>
  <si>
    <t>19/24  14/18  6/12  2.6%  0xMR  F3</t>
  </si>
  <si>
    <t>0-5  348-5.2  3.0/11.9  5-3-0-(4.2)  F6</t>
  </si>
  <si>
    <t>0-4  127-4.1  2.5/6.0  4-0-0-(4.9)  74  F6</t>
  </si>
  <si>
    <t>0-7  280-5.1  2.4/11.5  LB--  4-1-0-7.6(3.7)  F6  Pro Bowl</t>
  </si>
  <si>
    <t>0-4  336-5.2  3.5/9.1  4-1-0-10.4(4.9)  F6  Pro Bowl</t>
  </si>
  <si>
    <t>6-12-2*</t>
  </si>
  <si>
    <t>FB/KR</t>
  </si>
  <si>
    <t>Shipp, Marcel</t>
  </si>
  <si>
    <t>Tomlinson, LaDainian</t>
  </si>
  <si>
    <t>01/1 (5)</t>
  </si>
  <si>
    <t>Muhammad, Muhsin</t>
  </si>
  <si>
    <t>6-6-5-15.1  51  Pro Bowl</t>
  </si>
  <si>
    <t>54-837  4-5-4-15.5  60</t>
  </si>
  <si>
    <t>63-823  4-5-4  13.1  42</t>
  </si>
  <si>
    <t>4-5-4  11.7  43</t>
  </si>
  <si>
    <t>Toomer, Amani</t>
  </si>
  <si>
    <t>For QB's stats listed are attempts / completion% / ydsperattempt / int% / fumbles</t>
  </si>
  <si>
    <t>For RB's stats listed are rushes / avg (if a RB didn't have any meaningful carries then receiving stats are listed instead)</t>
  </si>
  <si>
    <t>44;  4,8,LG</t>
  </si>
  <si>
    <t>20/25  18/22  9/15  1.4%  5xMR4  F1</t>
  </si>
  <si>
    <t>5-5  85-4.5  0.2/7.9  ER--  4-0-0-(2.4)  18  F6</t>
  </si>
  <si>
    <t>4-3  0-0.0  3-0-0-(0.5)  0</t>
  </si>
  <si>
    <t>6-6-5-12.3  45</t>
  </si>
  <si>
    <t>4-4-3-14.3  44</t>
  </si>
  <si>
    <t>ARIZONA CARDINALS -- Curt</t>
  </si>
  <si>
    <t>4-3 defense;  swaps = S.Moss from FL to SE, S.Andrews from RG to LG, M.Tauscher from RT to LT, R.Williams from SS to FS, A.Dyson LCB to RCB</t>
  </si>
  <si>
    <t>BB</t>
  </si>
  <si>
    <t>1 (7)</t>
  </si>
  <si>
    <t>4-3 defense;  swaps = S.McKinney from RG to LG, L.Walker from RT to LT, T.Brown from LDT to RDT, D.Edwards from RLB to LLB</t>
  </si>
  <si>
    <t>3-4 defense;  swaps = J.Staley from RT to LT, B.Grubbs from RG to LG, L.Fletcher from MLB to LILB</t>
  </si>
  <si>
    <t>4-3 defense;  swaps = M.Jenkins from FL to SE, B.Cofield from LDT to RDT, B.Thomas from LLB to RLB, D.Hall from LCB to RCB, M.Williams from FS to SS</t>
  </si>
  <si>
    <t>3-4 defense;  swaps = L.Fitzgerald from SE to FL, M.Williams from RE to LE, N.Barnett from MLB to LILB, D.J.Williams from MLB to RILB</t>
  </si>
  <si>
    <t>Frye, Charlie</t>
  </si>
  <si>
    <t>Lg Draft</t>
  </si>
  <si>
    <t xml:space="preserve">    right/wrong, E/F is long right/wrong, G% is the interception percentage, H is the combos of must run, J is</t>
  </si>
  <si>
    <t>* For RB's:  A-B  C-D  E/F  G-H-J-K -- A-B is the blocking rating (0-0 is not listed), C is the number of carries,</t>
  </si>
  <si>
    <t>Jackson, Steven</t>
  </si>
  <si>
    <t>LP=TD,6on3,13on5,7on10;  KR=41,21yards</t>
  </si>
  <si>
    <t>15/18  13/17  9/13  3.7%  4xMR1  F8  Pro Bowl</t>
  </si>
  <si>
    <t>14/19  15/19  7/11  3.4%  9xMR3  F1</t>
  </si>
  <si>
    <t>0-3  370-5.1  3.9/8.4  4-1-0-5.2(1.7)  F6  Pro Bowl</t>
  </si>
  <si>
    <t>23/24  13/17  5/8  3.5%  0xMR  F20</t>
  </si>
  <si>
    <t>holding or roughing; holding or pass interference/roughing; running into the kicker</t>
  </si>
  <si>
    <t>4-3 defense;  swaps = M.Smith from LT to RT, J.Peppers from LE to RE</t>
  </si>
  <si>
    <t>0-4  83-4.2  -0.1/6.1  LB--  4-3-2-(4.3)  F19</t>
  </si>
  <si>
    <t>20/26  11/18  3/7  2.4%  8xMR5</t>
  </si>
  <si>
    <t>05/1 (25)</t>
  </si>
  <si>
    <t>Ross, Cory</t>
  </si>
  <si>
    <t>4;  LK=88,25yards</t>
  </si>
  <si>
    <t>4;  KR=33,17yards</t>
  </si>
  <si>
    <t>19/24  15/21  6/9  2.9%  2xMR2</t>
  </si>
  <si>
    <t>22 attempts</t>
  </si>
  <si>
    <t>27 attempts</t>
  </si>
  <si>
    <t>Jones, Julius</t>
  </si>
  <si>
    <t>5-3/0-3</t>
  </si>
  <si>
    <t>Gross, Jordan</t>
  </si>
  <si>
    <t>03/1 (8)</t>
  </si>
  <si>
    <t>Dunn, Jason</t>
  </si>
  <si>
    <t>19-301  4-3-2  15.8  55;  KR = 48, 18yards</t>
  </si>
  <si>
    <t>4-3-2  29.3  36</t>
  </si>
  <si>
    <t>Elam, Jason</t>
  </si>
  <si>
    <t>RDT/DE</t>
  </si>
  <si>
    <t>Farrior, James</t>
  </si>
  <si>
    <t>97/1 (8)</t>
  </si>
  <si>
    <t>Cartwright, Rock</t>
  </si>
  <si>
    <t>Greenwood, Morlon</t>
  </si>
  <si>
    <t>4-3-4-10.1;  LP = TD,10.8yards,Fon10</t>
  </si>
  <si>
    <t>4;  PR = 24,1.2yards,Fon10</t>
  </si>
  <si>
    <t>RB/LP/LK</t>
  </si>
  <si>
    <t>4-3-2-7.8  15;  LP = 19,0.0yards</t>
  </si>
  <si>
    <t>0;  LK = 43,20yards</t>
  </si>
  <si>
    <t>Cody, Shaun</t>
  </si>
  <si>
    <t>16g 4s 0sacks</t>
  </si>
  <si>
    <t>16g 0s 0.5sacks</t>
  </si>
  <si>
    <t>34-402  4-5-3-11.8  33</t>
  </si>
  <si>
    <t>41-483  4-4-3  11.8  27</t>
  </si>
  <si>
    <t>Booker, Marty</t>
  </si>
  <si>
    <t>Atogwe, Oshiomogo</t>
  </si>
  <si>
    <t>KR=38,19yards</t>
  </si>
  <si>
    <t>Clark, Brian</t>
  </si>
  <si>
    <t>10,10,10,9/12,6;  TB on 8;  25,21,29</t>
  </si>
  <si>
    <t>Hanson, Jason</t>
  </si>
  <si>
    <t>KR=37,27yards</t>
  </si>
  <si>
    <t>Austin, Miles</t>
  </si>
  <si>
    <t>Coleman, Kenyon</t>
  </si>
  <si>
    <t>4  4-3-2-10.5(4.3)  26</t>
  </si>
  <si>
    <t>3-4 defense;  swaps = D.Tapp from RE to LE, L.Hill from LLB to RLB, K.Morrison from MLB to RILB, N.Asomugha from LCB to RCB, R.Bartell from LCB to RCB, G.Wilson from FS to SS</t>
  </si>
  <si>
    <t>* = SEA has the most acceptable penalty card (few penalties and no #2's) and so will be the penalty card used in SSFA for the 2007 season</t>
  </si>
  <si>
    <t>10,10,10,8/12,6;  TB on 5,11;  30,25,LG</t>
  </si>
  <si>
    <t>0-2  95-3.8  0.0/6.7  LB--  5-0-0-8.0(4.1)  F21;  KR=46,20yds</t>
  </si>
  <si>
    <t>8/14  14/18  7/13  2.1%  2xMR3  F7</t>
  </si>
  <si>
    <t>0-3  117-4.2  1.0/5.6  5-1-0-7.1(3.5)  F16</t>
  </si>
  <si>
    <t>4-4-3-13.9;  LP= TD,7.1yards,Fon10;  KR = TD,18yards</t>
  </si>
  <si>
    <t>4-4-2-10.7  20</t>
  </si>
  <si>
    <t>4  5-4-0-7.9(3.5)  22</t>
  </si>
  <si>
    <t>4  4-4-2-8.9(3.1)  28</t>
  </si>
  <si>
    <t>4  4-4-0-14.8(4.7)  46</t>
  </si>
  <si>
    <t>PR = 35,3.5;  KR = 36,19yards</t>
  </si>
  <si>
    <t>10,10,10,8/11/12,4;  TB on 5,9;  32,30,LG</t>
  </si>
  <si>
    <t>44;  1,2,3</t>
  </si>
  <si>
    <t>28 attempts</t>
  </si>
  <si>
    <t>5-5  107-4.7  1.8/8.8  ER--  4-2-3-(4.3)  32dot  F6</t>
  </si>
  <si>
    <t>4-3  6-2.8  4-0-0-(1.2)  10</t>
  </si>
  <si>
    <t>KR = 74,24yards</t>
  </si>
  <si>
    <t>5-6-5-14.6</t>
  </si>
  <si>
    <t>Askew, B.J.</t>
  </si>
  <si>
    <t>0-2  6-3.8  3-0-0-6.0</t>
  </si>
  <si>
    <t>10,10,10,7,4; TB on 11; 19,17,24</t>
  </si>
  <si>
    <t>6-7  36-3.6  5-0-0-4.7</t>
  </si>
  <si>
    <t>0-4  88-3.8  0.0/5.6  4-0-0-9.0(4.3)  F13</t>
  </si>
  <si>
    <t>Putzier, Jeb</t>
  </si>
  <si>
    <t>04/1 (11)</t>
  </si>
  <si>
    <t>IN/3</t>
  </si>
  <si>
    <t>43;  5,7,LG</t>
  </si>
  <si>
    <t>112-1329  6-6-5  11.9</t>
  </si>
  <si>
    <t>6-6-4  10.7  34</t>
  </si>
  <si>
    <t>Boldin, Anquan</t>
  </si>
  <si>
    <t>5-5-4-11.1</t>
  </si>
  <si>
    <t>46;  6,12,LG</t>
  </si>
  <si>
    <t>0-3  310-3.6  1.7/6.3  5-1-0-(4.2)  25  F6</t>
  </si>
  <si>
    <t>0-4  119-5.1  1.6/8.5  5-3-0-(4.9)  43  F6</t>
  </si>
  <si>
    <t>Paymah, Karl</t>
  </si>
  <si>
    <t>Morency, Vernand</t>
  </si>
  <si>
    <t>Brown, C.C.</t>
  </si>
  <si>
    <t>Johnson, Travis</t>
  </si>
  <si>
    <t>0-0  352-4.3  1.5/9.8  LB--  4-1-0-7.2(3.1)  F6</t>
  </si>
  <si>
    <t>5  4-2-0-9.2(2.9)</t>
  </si>
  <si>
    <t>PR=29,1on3,8on6,6on10</t>
  </si>
  <si>
    <t>Wilkins, Jeff</t>
  </si>
  <si>
    <t>10,10,9,7/12,6/12; TB on 11; 33,31,LG</t>
  </si>
  <si>
    <t>6; PR = TD, 16 on 3, 25 on 6</t>
  </si>
  <si>
    <t>Tillman, Charles</t>
  </si>
  <si>
    <t>5-4  8-2.3  4-0-0-(1.9)  26</t>
  </si>
  <si>
    <t>4-4  10-4.1  4-0-0-(2.9)  37</t>
  </si>
  <si>
    <t>McAllister, Deuce</t>
  </si>
  <si>
    <t>01/1 (23)</t>
  </si>
  <si>
    <t>0-2  269-4.0  1.7/5.5  4-0-0-6.7</t>
  </si>
  <si>
    <t xml:space="preserve">    return results on rolls of 7, 8, and 12 respectively</t>
  </si>
  <si>
    <t>PHILADELPHIA EAGLES -- Bernie</t>
  </si>
  <si>
    <t>HOUSTON TEXANS -- Brad M.</t>
  </si>
  <si>
    <t>6-4  1-5.0  4-0-0-(3.5)  15</t>
  </si>
  <si>
    <t>6-7  17-3.2  1.0/4.5  5-0-0-8.3  F6</t>
  </si>
  <si>
    <t>Glenn, Terry</t>
  </si>
  <si>
    <t>4-4-5-16.7  48</t>
  </si>
  <si>
    <t>52-754  4-5-4-14.5</t>
  </si>
  <si>
    <t>0-2  53-2.8  -0.2/3.9  ER--  5-0-0-(3.5)  35  F20</t>
  </si>
  <si>
    <t>12/17  13/16  6/9  3.3%  1xMR2  F11</t>
  </si>
  <si>
    <t>6/12  9/13  4/8  1.2%  0xMR  F6</t>
  </si>
  <si>
    <t>18/23  12/17  6/11  5.0%  2xMR3  F5</t>
  </si>
  <si>
    <t>16/21  12/20  6/11  1.5%  8xMR6  F4</t>
  </si>
  <si>
    <t>0-4  125-4.8  2.6/9.1  5-1-0-(3.5)  17  F10</t>
  </si>
  <si>
    <t>9/14  12/19  8/11  3.8%  4xMR4  F10</t>
  </si>
  <si>
    <t>0-3  303-3.7  1.9/5.7  4-0-0-(2.4)  15  F10</t>
  </si>
  <si>
    <t>12/16  11/14  6/9  4.5%  0xMR  F7</t>
  </si>
  <si>
    <t>0-5  157-5.4  2.3/9.5  5-0-0-(5.6)  50  F25</t>
  </si>
  <si>
    <t>18/23  10/15  5/10  3.6%  7xMR6  F4</t>
  </si>
  <si>
    <t>0-4  325-3.9  1.9/6.3  ER+  5-0-0-(4.2)  54  F11</t>
  </si>
  <si>
    <t>10/16  11/16  5/8  2.5%  0xMR  F9</t>
  </si>
  <si>
    <t>16/20  15/21  7/12  2.7%  7xMR7  ER8.4  F10</t>
  </si>
  <si>
    <t>5  5-4-3-13.9(6.9)  33</t>
  </si>
  <si>
    <t>6  4-3-2-12.1(4.7)  32</t>
  </si>
  <si>
    <t>5  4-4-0-6.9(1.8)  13</t>
  </si>
  <si>
    <t>Brackett, Gary</t>
  </si>
  <si>
    <t>4-3 defense;  swaps = D.Branch from FL to SE, K.Dansby from RLB to LLB, D.Robinson from LCB to RCB, C.Chavous from SS to FS</t>
  </si>
  <si>
    <t>12g 0s 2.5sacks</t>
  </si>
  <si>
    <t>11s</t>
  </si>
  <si>
    <t>16g 10s 1.5sacks for DET</t>
  </si>
  <si>
    <t>16g 7s 54-574-52L</t>
  </si>
  <si>
    <t>15s 465att/58.5%/6.4avg/2.6int%/6Fum 24-2.0avg</t>
  </si>
  <si>
    <t>9g 8s 220att/58.2%/7.6avg/5.0int%/11Fum 30-4.8avg</t>
  </si>
  <si>
    <t>5g 3s 11-162-39dotL</t>
  </si>
  <si>
    <t>16g 10s for DET</t>
  </si>
  <si>
    <t>16g 15s 363-4.8 21-125-16L ProBowl</t>
  </si>
  <si>
    <t>10g 6s 11-181-33L for JAX</t>
  </si>
  <si>
    <t>3s 89att/50.6%/5.8avg/2.2int%/0Fum 5-4.2avg</t>
  </si>
  <si>
    <t>16g 0s 2sacks</t>
  </si>
  <si>
    <t>16s ProBowl</t>
  </si>
  <si>
    <t>13g 3s 15-141-23L</t>
  </si>
  <si>
    <t>16g 11s 3sacks</t>
  </si>
  <si>
    <t>16g 15s 1sack for ARI</t>
  </si>
  <si>
    <t>6g 0s 5-52-23L</t>
  </si>
  <si>
    <t>Bowe, Dwayne</t>
  </si>
  <si>
    <t>07/1 (23)</t>
  </si>
  <si>
    <t>McBride, Turk</t>
  </si>
  <si>
    <t>Smith, Kolby</t>
  </si>
  <si>
    <t>Thomas, Patrick</t>
  </si>
  <si>
    <t>96/2</t>
  </si>
  <si>
    <t>Colombo, Marc</t>
  </si>
  <si>
    <t>0-4  61-4.0  1.9/7.6  ER--  4-0-0-(1.2)  13  F6</t>
  </si>
  <si>
    <t>Jennings, Jonas</t>
  </si>
  <si>
    <t>Williams, Maurice</t>
  </si>
  <si>
    <t>Merriman, Shawne</t>
  </si>
  <si>
    <t>Sanders, Bob</t>
  </si>
  <si>
    <t>Miller, Heath</t>
  </si>
  <si>
    <t>Kemoeatu, Chris</t>
  </si>
  <si>
    <t>McFadden, Bryant</t>
  </si>
  <si>
    <t>Mruczkowski, Scott</t>
  </si>
  <si>
    <t>NT/LDE</t>
  </si>
  <si>
    <t>Castillo, Luis</t>
  </si>
  <si>
    <t>Bingham, Ryon</t>
  </si>
  <si>
    <t>Harris, Marques</t>
  </si>
  <si>
    <t>Gaffney, Jabar</t>
  </si>
  <si>
    <t>4-5-4-15.4  69</t>
  </si>
  <si>
    <t>HB/PR/KR</t>
  </si>
  <si>
    <t>04/1 (8)</t>
  </si>
  <si>
    <t>6-4  17-4.6  4-1-0-7.5(3.6)  Pro Bowl</t>
  </si>
  <si>
    <t>6-5  7-4.1  0.7/3.7  4-0-0-2.5  F1</t>
  </si>
  <si>
    <t>Holt, Torry</t>
  </si>
  <si>
    <t>99/1 (6)</t>
  </si>
  <si>
    <t>Elam, Abram</t>
  </si>
  <si>
    <t>0-3  13-4.5  4-0-0-11.0(2.9)</t>
  </si>
  <si>
    <t>0-2  252-3.6  1.9/5.7  4-0-0-(1.2)  14  F15</t>
  </si>
  <si>
    <t>0-0  337-4.4  2.6/8.3hm  4-3-0-(3.1)  25  F12</t>
  </si>
  <si>
    <t>14/19  21/24  9/13  1.6%  2xMR2  F1</t>
  </si>
  <si>
    <t>0-4  225-3.5  1.1/4.7  4-0-0-(3.1)  21  F6</t>
  </si>
  <si>
    <t>6-5  3-3-0  10.4</t>
  </si>
  <si>
    <t>Johnson, Eric</t>
  </si>
  <si>
    <t>53-4.0  1.1/6.6  4-2-0-7.5; KR = 35, 16 yards</t>
  </si>
  <si>
    <t>4-3 defense;  swaps = J.Horn from FL to SE, C.Naeole from RG to LG, J.Ogden from LT to RT, C.Hovan from LDT to RDT, I.Gold from RLB to LLB, L.Milloy from SS to FS</t>
  </si>
  <si>
    <t>Montgomery, Anthony</t>
  </si>
  <si>
    <t>06/1 (21)</t>
  </si>
  <si>
    <t>Ingram, Clint</t>
  </si>
  <si>
    <t>Locklear, Sean</t>
  </si>
  <si>
    <t>Kooistra, Scott</t>
  </si>
  <si>
    <t>Kerney, Patrick</t>
  </si>
  <si>
    <t>Lechler, Shane</t>
  </si>
  <si>
    <t>00/5</t>
  </si>
  <si>
    <t>0-5  259-3.8  1.9/6.0  4-0-0-(4.1)  56  F6</t>
  </si>
  <si>
    <t>41-716  4-4-6-17.5</t>
  </si>
  <si>
    <t>88-1110  5-6-6-12.6; PR = TD, 3 on 3, 10 on 5, 15 on 10; KR = 42, 20 yds</t>
  </si>
  <si>
    <t>FL/LP/KR</t>
  </si>
  <si>
    <t>54-872  4-4-5  16.1  69;  PR = TD, 1 on 4, 8 on 5, 5 on 9;  KR = 51, 21yards</t>
  </si>
  <si>
    <t>MIAMI DOLPHINS -- Aaron</t>
  </si>
  <si>
    <t>5  4-5-0-11.6(3.7)</t>
  </si>
  <si>
    <t>16/21  12/18  7/11  2.3%  5xMR5  F2</t>
  </si>
  <si>
    <t>0-3  143-4.1  1.3/6.9  4-1-0-7.7(3.5)  F18</t>
  </si>
  <si>
    <t>18/23  13/17  7/10  4.8%  3xMR5  F4</t>
  </si>
  <si>
    <t>0-2  70-6.2  0.1/6.5  5-3-0-8.3(3.5)  F6</t>
  </si>
  <si>
    <t>2003 Card Info</t>
  </si>
  <si>
    <t>2002 Pos</t>
  </si>
  <si>
    <t>2002Tm</t>
  </si>
  <si>
    <t>2002 Card Info</t>
  </si>
  <si>
    <t>2001 Pos</t>
  </si>
  <si>
    <t>2001Tm</t>
  </si>
  <si>
    <t>2001 Card Info</t>
  </si>
  <si>
    <t>Manning, Peyton</t>
  </si>
  <si>
    <t>98/1 (1)</t>
  </si>
  <si>
    <t>QB</t>
  </si>
  <si>
    <t>Brooking, Keith</t>
  </si>
  <si>
    <t>6-0  pro bowl</t>
  </si>
  <si>
    <t>Thornton, David</t>
  </si>
  <si>
    <t>Williams, Sam</t>
  </si>
  <si>
    <t>01/1 (22)</t>
  </si>
  <si>
    <t>Asomugha, Nnamdi</t>
  </si>
  <si>
    <t>Fields, Ronald</t>
  </si>
  <si>
    <t>LDT/DE/NT</t>
  </si>
  <si>
    <t>46;  2,6,12</t>
  </si>
  <si>
    <t>Weatherford, Steve</t>
  </si>
  <si>
    <t>Strahan, Michael</t>
  </si>
  <si>
    <t>5-12  Pro Bowl</t>
  </si>
  <si>
    <t>6-12-6*  pro bowl</t>
  </si>
  <si>
    <t>0-4  157-4.1  2.4/5.9  3-0-0-(0.9)  22  F6</t>
  </si>
  <si>
    <t>0-5  181-3.8  0.9/6.3  5-3-2-(4.2)  26  F15</t>
  </si>
  <si>
    <t>20/24  13/17  3/7  3.3%  7xMR5  F4</t>
  </si>
  <si>
    <t>Huard, Damon</t>
  </si>
  <si>
    <t>Lemon, Cleo</t>
  </si>
  <si>
    <t>Jackson, Tarvaris</t>
  </si>
  <si>
    <t>Clemens, Kellen</t>
  </si>
  <si>
    <t>4-4  4-3-0-9.7(2.9)  31</t>
  </si>
  <si>
    <t>06/1 (28)</t>
  </si>
  <si>
    <t>Lewis, Marcedes</t>
  </si>
  <si>
    <t>Griffin, Cedric</t>
  </si>
  <si>
    <t>6-5  39-4.7  4-0-0-(2.3)  13</t>
  </si>
  <si>
    <t>5-5  0-0.0  4-0-0-(1.8)  14</t>
  </si>
  <si>
    <t>Wahle, Mike</t>
  </si>
  <si>
    <t>5  4-63  4-3-0  15.8</t>
  </si>
  <si>
    <t>1g 0s 30attempts</t>
  </si>
  <si>
    <t>16g 13s 17-136-13L</t>
  </si>
  <si>
    <t>12g 0s 1.5sacks</t>
  </si>
  <si>
    <t>16g 0s 61-5.4 29-342-66dotL KR=53-26.0 PR=22-11.3-12FC</t>
  </si>
  <si>
    <t>10g 0s 6-119-80dotL KR=25-24.8 PR=11-9.2-4FC</t>
  </si>
  <si>
    <t>14g 12s</t>
  </si>
  <si>
    <t>16s 0sacks</t>
  </si>
  <si>
    <t>12g 9s 0.5sacks</t>
  </si>
  <si>
    <t>15g 5s 129-4.8 31-284-24L KR=31-25.6</t>
  </si>
  <si>
    <t>16g 2s 5sacks</t>
  </si>
  <si>
    <t>13g 12s 5.5sacks</t>
  </si>
  <si>
    <t>15g 12s</t>
  </si>
  <si>
    <t>16g 2s 34-448-56dotL</t>
  </si>
  <si>
    <t>16g 0s 5sacks</t>
  </si>
  <si>
    <t>16s 1sack ProBowl</t>
  </si>
  <si>
    <t>16g 12s KR=69-25.4</t>
  </si>
  <si>
    <t>16g 4s 0sacks for ATL</t>
  </si>
  <si>
    <t>16s for NYJ</t>
  </si>
  <si>
    <t>16g 10s</t>
  </si>
  <si>
    <t>5g 0s 8-13.8 3-30-16L</t>
  </si>
  <si>
    <t>5s</t>
  </si>
  <si>
    <t>7s</t>
  </si>
  <si>
    <t>16g 2s 8-50-14L</t>
  </si>
  <si>
    <t>5g 2s</t>
  </si>
  <si>
    <t>8g 5s 61-5.0 3-16-8L</t>
  </si>
  <si>
    <t>15g 2s</t>
  </si>
  <si>
    <t>Bridges, Jeremy</t>
  </si>
  <si>
    <t>Kennison, Eddie</t>
  </si>
  <si>
    <t>4-5-5-17.5</t>
  </si>
  <si>
    <t>Walker, Frank</t>
  </si>
  <si>
    <t>Wand, Seth</t>
  </si>
  <si>
    <t>45; 3,6,11</t>
  </si>
  <si>
    <t>18/22  10/15  4/7  2.3%  3xMR4  F1</t>
  </si>
  <si>
    <t>0-3  103-6.0  -1.0/7.3  LB---  5-0-0-(5.6)  46  F6; LK=76,24yds</t>
  </si>
  <si>
    <t>0-2  324-3.8  0.9/6.6  4-0-0-(4.3)  26  F7</t>
  </si>
  <si>
    <t>4-2  7-2.4  4-0-0-(2.4)  13</t>
  </si>
  <si>
    <t>4-4  15-2.7  3-0-0-(2.0)  9</t>
  </si>
  <si>
    <t>6-2  2-3.5  4-2-0-(1.2)  27</t>
  </si>
  <si>
    <t>4-4-5-15.2  45</t>
  </si>
  <si>
    <t>4-4-3-11.5  35</t>
  </si>
  <si>
    <t>4-5-4-15.9  58</t>
  </si>
  <si>
    <t>5  4-4-2-9.2(3.1)  26</t>
  </si>
  <si>
    <t>PR = 15,0.8yards</t>
  </si>
  <si>
    <t>10,10,10,7/12,2;  TB on 8;  18,20,LG</t>
  </si>
  <si>
    <t>46 blk;  1,2,3</t>
  </si>
  <si>
    <t>9/14  6/10  1/3  3.7%  11xMR5  F1</t>
  </si>
  <si>
    <t>0-3  44-4.1  4-0-0-(1.8)  15</t>
  </si>
  <si>
    <t>0-4  227-3.2  0.9/4.2  5-0-0-(2.8)  35  F6</t>
  </si>
  <si>
    <t>0-4  62-5.0  -0.1/8.4  LB--  4-0-0-(3.1)  14  F6;  KR = 35,20yds</t>
  </si>
  <si>
    <t>0-4  36-2.5  4-1-0-(2.4)  11</t>
  </si>
  <si>
    <t>5-4-4-10.9  49</t>
  </si>
  <si>
    <t>4-5-3-12.0  59</t>
  </si>
  <si>
    <t>Incognito, Richie</t>
  </si>
  <si>
    <t>Whitworth, Andrew</t>
  </si>
  <si>
    <t>4-0/4-0/0-0</t>
  </si>
  <si>
    <t>Bell, Jacob</t>
  </si>
  <si>
    <t>C/G/T</t>
  </si>
  <si>
    <t>Jansen, Jon</t>
  </si>
  <si>
    <t>Williams, Pat</t>
  </si>
  <si>
    <t>Mahe, Reno</t>
  </si>
  <si>
    <t>0-2  23-4.0  4-2-0-8.8;  PR=25,4on4,2on10</t>
  </si>
  <si>
    <t>4  5-5-3-12.2(5.5)  40</t>
  </si>
  <si>
    <t>4-4  4-3-2-11.2(4.1)  26</t>
  </si>
  <si>
    <t>6  4-2-0-7.4(1.8)  13</t>
  </si>
  <si>
    <t>5-7  4-4-0-9.1(3.1)  23</t>
  </si>
  <si>
    <t>IN/1(13)</t>
  </si>
  <si>
    <t>IN/1(14)</t>
  </si>
  <si>
    <t>IN/1(15)</t>
  </si>
  <si>
    <t>IN/1(16)</t>
  </si>
  <si>
    <t>IN/1(17)</t>
  </si>
  <si>
    <t>Scobee, Josh</t>
  </si>
  <si>
    <t>4-5-5-18.4</t>
  </si>
  <si>
    <t>5-6-6-14.8</t>
  </si>
  <si>
    <t>4-3-4-23.3</t>
  </si>
  <si>
    <t>5-5-3-11.7</t>
  </si>
  <si>
    <t>6-6-5-12.1</t>
  </si>
  <si>
    <t>KR=36,22yards</t>
  </si>
  <si>
    <t>Reeves, Jacques</t>
  </si>
  <si>
    <t>Reid, Darrell</t>
  </si>
  <si>
    <t>Ruud, Barrett</t>
  </si>
  <si>
    <t>Rogers, Carlos</t>
  </si>
  <si>
    <t>Clayton, Mark</t>
  </si>
  <si>
    <t>Mughelli, Ovie</t>
  </si>
  <si>
    <t>Terry, Adam</t>
  </si>
  <si>
    <t>Brown, Jason</t>
  </si>
  <si>
    <t>Green, Justin</t>
  </si>
  <si>
    <t>Karney, Mike</t>
  </si>
  <si>
    <t>5-5  3-2.3  4-0-0-7.0</t>
  </si>
  <si>
    <t>Setterstrom, Mark</t>
  </si>
  <si>
    <t>Adeyanju, Victor</t>
  </si>
  <si>
    <t>Hill, Tye</t>
  </si>
  <si>
    <t>DET/STL</t>
  </si>
  <si>
    <t>Joseph, Davin</t>
  </si>
  <si>
    <t>Stovall, Maurice</t>
  </si>
  <si>
    <t>Haye, Jovan</t>
  </si>
  <si>
    <t>White, LenDale</t>
  </si>
  <si>
    <t>4-4-3-8.9  29</t>
  </si>
  <si>
    <t>4-5-4-10.9</t>
  </si>
  <si>
    <t>6-5  37-4.7  5-0-0-7.4</t>
  </si>
  <si>
    <t>6-7  23-4.1  5-1-0-5.5</t>
  </si>
  <si>
    <t>77-3.3  0.5/5.1  4-0-0-11.1</t>
  </si>
  <si>
    <t>Northcutt, Dennis</t>
  </si>
  <si>
    <t>4-4-4-14.7;  PR=44,16on3,28on5,12on10</t>
  </si>
  <si>
    <t>4-4  269-3.4  2.0/5.6  ER--  5-1-0-6.0(2.8)  F9</t>
  </si>
  <si>
    <t>6-12-5*</t>
  </si>
  <si>
    <t>213-3.4  1.4/4.6  4-0-0-8.1  F9</t>
  </si>
  <si>
    <t>4-4-4-20.1</t>
  </si>
  <si>
    <t>McDonald, Brandon</t>
  </si>
  <si>
    <t>Thomas, Joe</t>
  </si>
  <si>
    <t>07/1 (3)</t>
  </si>
  <si>
    <t>Snee, Chris</t>
  </si>
  <si>
    <t>Romberg, Brett</t>
  </si>
  <si>
    <t>Stinchcomb, Jon</t>
  </si>
  <si>
    <t>Bodden, Leigh</t>
  </si>
  <si>
    <t>Celestin, Oliver</t>
  </si>
  <si>
    <t>Williams, Jimmy</t>
  </si>
  <si>
    <t>DB/LP/KR</t>
  </si>
  <si>
    <t>Thomas, William</t>
  </si>
  <si>
    <t>0-0  50-4.1  0.1/5.3  4-0-0-(3.7)  18  F6</t>
  </si>
  <si>
    <t>4-3-3-9.9  26;  LP = 74,4.0yards</t>
  </si>
  <si>
    <t>0-0  58-4.6  -0.8/6.3  LB---  4-0-0-(2.3)  9  F6</t>
  </si>
  <si>
    <t>228-3.6  1.0/5.2  4-2-2-6.1  34</t>
  </si>
  <si>
    <t>188-4.4  4-4-0-10.9</t>
  </si>
  <si>
    <t>Walker, Javon</t>
  </si>
  <si>
    <t>02/1 (20)</t>
  </si>
  <si>
    <t>0-4  76-5.1  1.8/7.9  4-0-0-6.9(2.9)  F6</t>
  </si>
  <si>
    <t>0-3  67-4.1  1.9/6.8  3-0-0-3.0(0.5)  F6</t>
  </si>
  <si>
    <t>5  4-3-2-9.5(3.7)  31</t>
  </si>
  <si>
    <t>5-5  8-1.8  4-3-0-5.4(1.8)</t>
  </si>
  <si>
    <t>12-226  4-3-3-18.8  39; PR = 27, 19on5, 8on9, 2on10; KR = 53, 24yds</t>
  </si>
  <si>
    <t>WR/LP/LK</t>
  </si>
  <si>
    <t>Fletcher, Bryan</t>
  </si>
  <si>
    <t>Gandy, Dylan</t>
  </si>
  <si>
    <t>Utecht, Ben</t>
  </si>
  <si>
    <t>5-5  187-3.4  1.5/5.2  ER--  5-1-0-(3.5)  27  F7</t>
  </si>
  <si>
    <t>Smoot, Fred</t>
  </si>
  <si>
    <t>Taylor, Sean</t>
  </si>
  <si>
    <t>04/1 (5)</t>
  </si>
  <si>
    <t>4-3-2-5.0  10</t>
  </si>
  <si>
    <t>4-5-3-11.7  39</t>
  </si>
  <si>
    <t>4-4-5-13.2  51</t>
  </si>
  <si>
    <t>Moss, Randy</t>
  </si>
  <si>
    <t>98/1 (21)</t>
  </si>
  <si>
    <t>4-5-6-15.7</t>
  </si>
  <si>
    <t>0-3  175-4.3  0.9/8.5  LB--  4-1-0-(4.3)  31  F6;  KR=77,29yds</t>
  </si>
  <si>
    <t>All QBs with 50 or more attempts</t>
  </si>
  <si>
    <t>All RBs with 50 or more attempts</t>
  </si>
  <si>
    <t>All Punt Returners</t>
  </si>
  <si>
    <t>PR yds</t>
  </si>
  <si>
    <t>Fon10?</t>
  </si>
  <si>
    <t>PR = TDon5,12.4yards,Fon4</t>
  </si>
  <si>
    <t>LP = TD,10.8yards,Fon10</t>
  </si>
  <si>
    <t>LP = TDon4,10.6yards,Fon10</t>
  </si>
  <si>
    <t>PR = TDon3,8.8yards</t>
  </si>
  <si>
    <t>LP = TD,7.3yards</t>
  </si>
  <si>
    <t>LP= TD,7.1yards,Fon10</t>
  </si>
  <si>
    <t>LP = TD,5.2yards</t>
  </si>
  <si>
    <t>PR = TDon11,4.9yards</t>
  </si>
  <si>
    <t>LP = TD,4.3yards</t>
  </si>
  <si>
    <t>LP = TD,4.2yds</t>
  </si>
  <si>
    <t>PR = TDon3,4.1yards</t>
  </si>
  <si>
    <t>LP = 74,4.0yards</t>
  </si>
  <si>
    <t>Seubert, Rich</t>
  </si>
  <si>
    <t>20/25  16/21  9/13  3.5%  0xMR  F2</t>
  </si>
  <si>
    <t>0-4  178-4.3  1.3/7.0  5-0-0-(3.5)  43  F14</t>
  </si>
  <si>
    <t>16/21  12/21  2/6  0.0%  0xMR  F19</t>
  </si>
  <si>
    <t>schedule grid for that season.  See the next paragraph for how the 2006 SOMIFA schedule was created from the 2005 SOMIFA schedule.</t>
  </si>
  <si>
    <t>Butler, James</t>
  </si>
  <si>
    <t>Andrews, Shawn</t>
  </si>
  <si>
    <t>Brown, Reggie</t>
  </si>
  <si>
    <t>Herremans, Todd</t>
  </si>
  <si>
    <t>Bruce, Isaac</t>
  </si>
  <si>
    <t>6-6-4-14.5  56</t>
  </si>
  <si>
    <t>15/20  10/18  4/10  3.6%  6xMR5  F5</t>
  </si>
  <si>
    <t>PR = 16; KR = 19 yards</t>
  </si>
  <si>
    <t>Weary, Fred</t>
  </si>
  <si>
    <t>Wells, Scott</t>
  </si>
  <si>
    <t>48; 17,15,19  Pro Bowl</t>
  </si>
  <si>
    <t>48; 17,19,14</t>
  </si>
  <si>
    <t>44 blk; 23,19,14</t>
  </si>
  <si>
    <t>Andersen, Morten</t>
  </si>
  <si>
    <t>39-4.7  4-0-0-6.6;  KR = 27, 16yards</t>
  </si>
  <si>
    <t>KR=TD,21yards</t>
  </si>
  <si>
    <t>Graham, Shayne</t>
  </si>
  <si>
    <t>4-3-2-7.8  19;  LP=TD,3.8yards;  LK=60,20yards</t>
  </si>
  <si>
    <t>5-4-3-10.3  38;  LP=47,2.5yards;  LK=46,20yards</t>
  </si>
  <si>
    <t>4-5-4-13.6  52</t>
  </si>
  <si>
    <t>4-5-4-11.5  46</t>
  </si>
  <si>
    <t>4-3-2-10.5  24</t>
  </si>
  <si>
    <t>4-4-3-12.3  46;  KR=44,19yards</t>
  </si>
  <si>
    <t>4-4-4-12.5</t>
  </si>
  <si>
    <t>16/21  7/16  3/7  3.6%  12xMR7  -3.8/7.3</t>
  </si>
  <si>
    <t>Brown, Kris</t>
  </si>
  <si>
    <t>44; 5,3,LG</t>
  </si>
  <si>
    <t>44 yards</t>
  </si>
  <si>
    <t>94/4</t>
  </si>
  <si>
    <t>Winslow, Kellen</t>
  </si>
  <si>
    <t>06/3Supp</t>
  </si>
  <si>
    <t>Pollard, Bernard</t>
  </si>
  <si>
    <t>Williams, Leon</t>
  </si>
  <si>
    <t>5-3  7-3.0  4-0-0-(4.3)  28</t>
  </si>
  <si>
    <t>Hall, Ahmard</t>
  </si>
  <si>
    <t>4-3-2-11.7</t>
  </si>
  <si>
    <t>Jackson, Chad</t>
  </si>
  <si>
    <t>Whimper, Guy</t>
  </si>
  <si>
    <t>Cofield, Barry</t>
  </si>
  <si>
    <t>4  51-613  5-5-2  12.0  42</t>
  </si>
  <si>
    <t>10,10,9/12,8/12,6; TB on 5,10; 28,26,LG</t>
  </si>
  <si>
    <t>10,10,10,8/11/12,5; TB on 5; 27,25,23</t>
  </si>
  <si>
    <t>11/16  11/19  5/11  4.0%  6xMR7  F1</t>
  </si>
  <si>
    <t>06/1 (24)</t>
  </si>
  <si>
    <t>McIntosh, Rocky</t>
  </si>
  <si>
    <t>Justice, Winston</t>
  </si>
  <si>
    <t>4-3-4-17.8</t>
  </si>
  <si>
    <t>Washington, Nate</t>
  </si>
  <si>
    <t>Watson, Gabe</t>
  </si>
  <si>
    <t>Jennings, Tim</t>
  </si>
  <si>
    <t>Smith, Le Kevin</t>
  </si>
  <si>
    <t>175-3.9  1.6/6.6  3-0-0-5.8  F4</t>
  </si>
  <si>
    <t>Kitna, Jon</t>
  </si>
  <si>
    <t>19/24  9/16  5/9  3.8%  7xMR5</t>
  </si>
  <si>
    <t>17/20  13/17  6/11  2.9%  7xMR4</t>
  </si>
  <si>
    <t>22/24  12/16  5/11  3.4%  4xMR3</t>
  </si>
  <si>
    <t>13/18  11/14  5/8  3.8%  4xMR4</t>
  </si>
  <si>
    <t>Scott, Bart</t>
  </si>
  <si>
    <t>Smith, Keith</t>
  </si>
  <si>
    <t>Spears, Marcus</t>
  </si>
  <si>
    <t xml:space="preserve">    the field goal would be good on 2-8,11,12); F indicates the number(s) on which a kickoff results in an</t>
  </si>
  <si>
    <t xml:space="preserve">    automatic touchback; G indicates the roll(s) on which an extra point is missed (if missed on 12 only then</t>
  </si>
  <si>
    <t>3-4 defense;  swaps = T.Wharton and M.Gandy from LT to RT, R.Seubert from LG to RG, A.Ogunleye from LE to RE, B.Urlacher from MLB to RILB, R.Harrison from SS to FS, D.Townsend from RCB to LCB</t>
  </si>
  <si>
    <t>4-5-5-13.5  65</t>
  </si>
  <si>
    <t>4-3-2-12.9  24</t>
  </si>
  <si>
    <t>4  6-5-3-10.4(4.5)  37</t>
  </si>
  <si>
    <t>0;  LP = 49,1.9yards;  LK = TD,18yards</t>
  </si>
  <si>
    <t>4-3-2-15.2  35;  KR = 60,26yards</t>
  </si>
  <si>
    <t>10,10,10,7,2;  m on 12;  TB on 5,10;  12,10,LG</t>
  </si>
  <si>
    <t>47 blk;  3,1,LG</t>
  </si>
  <si>
    <t>8/14  9/17  5/9  3.6%  3xMR3  F1</t>
  </si>
  <si>
    <t>0-4  153-3.8  1.3/5.6  5-0-0-(2.8)  16  F6</t>
  </si>
  <si>
    <t>4-4  222-4.0  1.1/6.6  5-0-0-(3.5)  21  F6</t>
  </si>
  <si>
    <t>5-5-6-17.8</t>
  </si>
  <si>
    <t>4-5-6-17.4</t>
  </si>
  <si>
    <t>4-4-4-16.6</t>
  </si>
  <si>
    <t>4-4-4-12.0</t>
  </si>
  <si>
    <t>4-3-2-9.7  22</t>
  </si>
  <si>
    <t>20/24  15/19  5/8  4.5%  0xMR  pro bowl</t>
  </si>
  <si>
    <t>Palmer, Carson</t>
  </si>
  <si>
    <t>03/1 (1)</t>
  </si>
  <si>
    <t>21/24  11/18  7/10  4.2%  3xMR4</t>
  </si>
  <si>
    <t>Johnson, Larry</t>
  </si>
  <si>
    <t>03/1 (27)</t>
  </si>
  <si>
    <t>0-0  120-4.8  2.1/7.2  4-1-0-12.6</t>
  </si>
  <si>
    <t>0-3  20-4.3  3-0-0-2.0</t>
  </si>
  <si>
    <t>Adams, Flozell</t>
  </si>
  <si>
    <t>Young, Bryant</t>
  </si>
  <si>
    <t>Gbaja-Biamila, Kabeer</t>
  </si>
  <si>
    <t>0-10</t>
  </si>
  <si>
    <t>0-12-6*</t>
  </si>
  <si>
    <t>Engelberger, John</t>
  </si>
  <si>
    <t>Peterson, Mike</t>
  </si>
  <si>
    <t>Simmons, Brian</t>
  </si>
  <si>
    <t>Alexander, Shaun</t>
  </si>
  <si>
    <t>00/1 (19)</t>
  </si>
  <si>
    <t>0-4  353-4.8  3.4/7.9  4-3-0-7.4  Pro Bowl</t>
  </si>
  <si>
    <t>Holcomb, Kelly</t>
  </si>
  <si>
    <t>24/24  14/19  5/8  5.7%  0xMR</t>
  </si>
  <si>
    <t>02/1 (22)</t>
  </si>
  <si>
    <t>Cesaire, Jacques</t>
  </si>
  <si>
    <t>6-12-6*</t>
  </si>
  <si>
    <t>Wilson, Stanley</t>
  </si>
  <si>
    <t>Gado, Samkon</t>
  </si>
  <si>
    <t>5  5-5-3-12.3(5.6)</t>
  </si>
  <si>
    <t>4-4  1-0.0  4-3-0-7.7(2.3)</t>
  </si>
  <si>
    <t>Williams, Reggie</t>
  </si>
  <si>
    <t>04/1 (9)</t>
  </si>
  <si>
    <t>JAX</t>
  </si>
  <si>
    <t>4-3-3-9.9  26</t>
  </si>
  <si>
    <t>4-4-3-14.8  49</t>
  </si>
  <si>
    <t>5-6-6-13.6  Pro Bowl</t>
  </si>
  <si>
    <t>4-4-4-17.6</t>
  </si>
  <si>
    <t>5-5  12-4.7  5-0-0-6.2  Pro Bowl</t>
  </si>
  <si>
    <t>6-7  24-2.5  5-0-0-6.3  pro bowl</t>
  </si>
  <si>
    <t>6-7  22-3.7  5-1-0-6.9</t>
  </si>
  <si>
    <t>Birk, Matt</t>
  </si>
  <si>
    <t>Jones, Walter</t>
  </si>
  <si>
    <t>Cassel, Matt</t>
  </si>
  <si>
    <t>36 attempts</t>
  </si>
  <si>
    <t>Rivers, Philip</t>
  </si>
  <si>
    <t>5-0</t>
  </si>
  <si>
    <t>LG/T</t>
  </si>
  <si>
    <t>Hicks, Artis</t>
  </si>
  <si>
    <t>G/T</t>
  </si>
  <si>
    <t>4-0</t>
  </si>
  <si>
    <t>5-4</t>
  </si>
  <si>
    <t>4-2</t>
  </si>
  <si>
    <t>C/LG</t>
  </si>
  <si>
    <t>LDT</t>
  </si>
  <si>
    <t>Griffin, Cornelius</t>
  </si>
  <si>
    <t>00/2</t>
  </si>
  <si>
    <t>WAS</t>
  </si>
  <si>
    <t>RDT</t>
  </si>
  <si>
    <t>6-7</t>
  </si>
  <si>
    <t>NYG</t>
  </si>
  <si>
    <t>LE</t>
  </si>
  <si>
    <t>Carter, Kevin</t>
  </si>
  <si>
    <t>4-4  4-2-0-6.2</t>
  </si>
  <si>
    <t>4  3-3-0  6.9</t>
  </si>
  <si>
    <t>DeVries, Jared</t>
  </si>
  <si>
    <t>Dielman, Kris</t>
  </si>
  <si>
    <t>0-3  58-4.2  -1.0/5.2  LB--  5-0-0-6.0; KR=TD,17yards</t>
  </si>
  <si>
    <t>37-3.4  4-1-0-5.3; KR = 44, 19 yards</t>
  </si>
  <si>
    <t>50-623  4-4-4  12.5  42; PR = 37, 21 on 5, 11 on 9</t>
  </si>
  <si>
    <t>4-4-5  16.2; PR = TD, 10 on 5, 15 on 9</t>
  </si>
  <si>
    <t>Stover, Matt</t>
  </si>
  <si>
    <t>Rhodes, Dominic</t>
  </si>
  <si>
    <t>4  5-4-0-8.4(2.8)  24</t>
  </si>
  <si>
    <t>4  5-4-0-10.3(4.2)  24</t>
  </si>
  <si>
    <t>6  4-4-2-11.2(4.3)  29</t>
  </si>
  <si>
    <t>Henry, Travis</t>
  </si>
  <si>
    <t>0-3  94-3.5  1.6/4.8  4-0-0-4.5</t>
  </si>
  <si>
    <t>Marshall, Brandon</t>
  </si>
  <si>
    <t>Scheffler, Tony</t>
  </si>
  <si>
    <t>Sims, Ernie</t>
  </si>
  <si>
    <t>Bullocks, Daniel</t>
  </si>
  <si>
    <t>Spitz, Jason</t>
  </si>
  <si>
    <t>Moll, Tony</t>
  </si>
  <si>
    <t>Jennings, Greg</t>
  </si>
  <si>
    <t>6-5  11-1.5  4-0-0-(2.4)  11</t>
  </si>
  <si>
    <t>Snyder, Adam</t>
  </si>
  <si>
    <t>Baas, David</t>
  </si>
  <si>
    <t>Gore, Frank</t>
  </si>
  <si>
    <t>Sopoaga, Isaac</t>
  </si>
  <si>
    <t>Johnson, Derrick</t>
  </si>
  <si>
    <t>5  26-252  4-4-0  9.7</t>
  </si>
  <si>
    <t>06/1 (1)</t>
  </si>
  <si>
    <t>Williams, Mario</t>
  </si>
  <si>
    <t>Landry, Dawan</t>
  </si>
  <si>
    <t>Colon, Willie</t>
  </si>
  <si>
    <t>98/Supp</t>
  </si>
  <si>
    <t>Tauscher, Mark</t>
  </si>
  <si>
    <t>25-485  4-3-4-19.4</t>
  </si>
  <si>
    <t>42-594  4-4-6  14.1</t>
  </si>
  <si>
    <t>10,10,10,8/11/12,3;  TB on 9;  17,25,LG</t>
  </si>
  <si>
    <t>Gramatica, Martin</t>
  </si>
  <si>
    <t>Wells, Reggie</t>
  </si>
  <si>
    <t>Grant, Charles</t>
  </si>
  <si>
    <t>02/1 (25)</t>
  </si>
  <si>
    <t>Smith, Robaire</t>
  </si>
  <si>
    <t>Tulloch, Stephen</t>
  </si>
  <si>
    <t>03/FA</t>
  </si>
  <si>
    <t>WR/PR/KR</t>
  </si>
  <si>
    <t>PR/KR</t>
  </si>
  <si>
    <t>Culpepper, Daunte</t>
  </si>
  <si>
    <t>Romo, Tony</t>
  </si>
  <si>
    <t>Rodgers, Aaron</t>
  </si>
  <si>
    <t>16 attempts</t>
  </si>
  <si>
    <t>25 attempts</t>
  </si>
  <si>
    <t>99/1 (11)</t>
  </si>
  <si>
    <t>20/25  15/25  8/13  2.0%  10xMR6  -3.8/4.8  Pro Bowl</t>
  </si>
  <si>
    <t>17/21  12/20  6/12  2.4%  13xMR6  -4.1/7.9  pro bowl</t>
  </si>
  <si>
    <t>21/24  9/12  6/11  4.2%  10xMR6  ER-5.7</t>
  </si>
  <si>
    <t>22/26  9/18  6/11  3.6%  13xMR7  ER++  366att</t>
  </si>
  <si>
    <t>McCown, Josh</t>
  </si>
  <si>
    <t>Min</t>
  </si>
  <si>
    <t>Max</t>
  </si>
  <si>
    <t>OG</t>
  </si>
  <si>
    <t>OT</t>
  </si>
  <si>
    <t>A number in parentheses in the Min or Max columns references a note printed at the bottom of this page.</t>
  </si>
  <si>
    <t>16/21  21/25  10/14  2.0%  2xMR2  Pro Bowl</t>
  </si>
  <si>
    <t>84-1174  6-6-4-14.0</t>
  </si>
  <si>
    <t>Jackson, Jamaal</t>
  </si>
  <si>
    <t>04/1 (24)</t>
  </si>
  <si>
    <t>5-4-3-13.9  60;  PR=48on2</t>
  </si>
  <si>
    <t>WR/LP</t>
  </si>
  <si>
    <t>0-0  127-4.8  0.0/8.6  4-1-0-8.7(4.3)  F6</t>
  </si>
  <si>
    <t>0-0  59-5.2  -0.9/5.3  LB--  4-0-0-3.9(1.2)  F6;  KR=40,18yds</t>
  </si>
  <si>
    <t>Winston, Eric</t>
  </si>
  <si>
    <t>Wroten, Claude</t>
  </si>
  <si>
    <t>6/10  7/11  4/8  4.6%  3xMR5</t>
  </si>
  <si>
    <t>Jenkins, Kris</t>
  </si>
  <si>
    <t>Spicer, Paul</t>
  </si>
  <si>
    <t>Carr, David</t>
  </si>
  <si>
    <t>02/1 (1)</t>
  </si>
  <si>
    <t>16/20  8/15  5/10  3.0%  12xMR5</t>
  </si>
  <si>
    <t>6-6-6-14.0  Pro Bowl</t>
  </si>
  <si>
    <t>6-6-5-12.7</t>
  </si>
  <si>
    <t>4-4-4-13.2  45</t>
  </si>
  <si>
    <t>4-4-4-16.6  39</t>
  </si>
  <si>
    <t>8/14  5/15  2/9  3.6%  17xMR7  ER10.4  F4</t>
  </si>
  <si>
    <t>4-5  96-4.4  3.8/7.3  ER--  4-0-0-(4.1)  43  F7</t>
  </si>
  <si>
    <t>14/19  18/24  8/11  1.4%  2xMR3  F1</t>
  </si>
  <si>
    <t>0-4  96-4.5  0.8/6.1  4-1-0-(3.1)  29  F10;  KR=35,21yards</t>
  </si>
  <si>
    <t>18/23  11/14  3/7  2.2%  4xMR3  F5</t>
  </si>
  <si>
    <t>6-5-4-10.1</t>
  </si>
  <si>
    <t>4-3-3-14.0</t>
  </si>
  <si>
    <t>4-4-3-11.3  42</t>
  </si>
  <si>
    <t>4-3-4-20.6  40</t>
  </si>
  <si>
    <t>4-4-5-11.7  33</t>
  </si>
  <si>
    <t>10,10,10,7,4; TB on 11; m; 15,18,LG</t>
  </si>
  <si>
    <t>10,10,10,8,2; TB on 2; 24,22,17</t>
  </si>
  <si>
    <t>45; 10,12,6</t>
  </si>
  <si>
    <t>10,10,10,10,5to39yards; TB on 5,9; 14,16,20</t>
  </si>
  <si>
    <t>44 blk; 5,7,10</t>
  </si>
  <si>
    <t>10,10,8/11/12,7/12,6/11/12to38yards; TB on 10; m; 18,21,LG</t>
  </si>
  <si>
    <t>10,10,10,8/11/12,6/12; TB on 6; 33,31,26</t>
  </si>
  <si>
    <t>Horn, Joe</t>
  </si>
  <si>
    <t>6-6-6-14.9  57  Pro Bowl</t>
  </si>
  <si>
    <t>78-973  5-5-5-12.5</t>
  </si>
  <si>
    <t>88-1312  5-6-6  14.9  63</t>
  </si>
  <si>
    <t>5-6-6  15.2  56</t>
  </si>
  <si>
    <t>4  6-5-3-11.2  37</t>
  </si>
  <si>
    <t>4  57-693  6-5-0-12.2  pro bowl</t>
  </si>
  <si>
    <t>4  68-836  6-5-4  12.3  43</t>
  </si>
  <si>
    <t>4  4-4-0  12.9</t>
  </si>
  <si>
    <t>45 yards</t>
  </si>
  <si>
    <t>4-3 defense;  swaps = T.Johnson from LDT to RDT, D.Ware from RLB to LLB</t>
  </si>
  <si>
    <t>11/16  9/13  3/8  5.9%  4xMR6</t>
  </si>
  <si>
    <t>21/25  12/16  2/6  3%  48att</t>
  </si>
  <si>
    <t>Carter, Andre</t>
  </si>
  <si>
    <t>01/1 (7)</t>
  </si>
  <si>
    <t>4-12</t>
  </si>
  <si>
    <t>Daniels, Philip</t>
  </si>
  <si>
    <t>4-8</t>
  </si>
  <si>
    <t>5-5/6-5  pro bowl</t>
  </si>
  <si>
    <t>6-2 pro bowl</t>
  </si>
  <si>
    <t>McKenzie, Kareem</t>
  </si>
  <si>
    <t>Goff, Mike</t>
  </si>
  <si>
    <t>98/3</t>
  </si>
  <si>
    <t>Starks, Max</t>
  </si>
  <si>
    <t>Weiner, Todd</t>
  </si>
  <si>
    <t>0-4  270-4.5  2.1/7.9  4-0-0-(1.2)  12  F6</t>
  </si>
  <si>
    <t>4-3 defense;  swaps = D.Joseph from RG to LG, B.Gorin from RT to LT, C.June from LLB to RLB</t>
  </si>
  <si>
    <t>4-3 defense;  swaps = M.Colombo RT to LT, K.Carter from LE to RE, C.Haggans from LLB to RLB</t>
  </si>
  <si>
    <t>5-5-4-11.6  43</t>
  </si>
  <si>
    <t>5-5-3-11.4  37</t>
  </si>
  <si>
    <t>5-6-6-16.0</t>
  </si>
  <si>
    <t>3-4 defense;  swaps = N.Barnett from MLB to RILB, D.Johnson from LLB to RLB, C.Crocker from FS to SS</t>
  </si>
  <si>
    <t>4-3 defense;  swaps = I.Olshansky from RE to LE, A.Samuel from LCB to RCB, S.Schweigert from FS to SS</t>
  </si>
  <si>
    <t>4-3 defense;  swaps = A.Johnson from SE to FL, J.Jennings from LT to RT, D.Joseph from RG to LG, K.Clancy from LDT to RDT</t>
  </si>
  <si>
    <t>* In the "2007 Comments" column:</t>
  </si>
  <si>
    <t>IN/4</t>
  </si>
  <si>
    <t>IN/5</t>
  </si>
  <si>
    <t>IN/6</t>
  </si>
  <si>
    <t>IN/7</t>
  </si>
  <si>
    <t>IN/8</t>
  </si>
  <si>
    <t>IN/9</t>
  </si>
  <si>
    <t>IN/10</t>
  </si>
  <si>
    <t>IN/11</t>
  </si>
  <si>
    <t>IN/12</t>
  </si>
  <si>
    <t>IN/13</t>
  </si>
  <si>
    <t>IN/14</t>
  </si>
  <si>
    <t>IN/15</t>
  </si>
  <si>
    <t>IN/16</t>
  </si>
  <si>
    <t>IN/17</t>
  </si>
  <si>
    <t>IN/18</t>
  </si>
  <si>
    <t>IN/19</t>
  </si>
  <si>
    <t>IN/20</t>
  </si>
  <si>
    <t>IN/21</t>
  </si>
  <si>
    <t>IN/22</t>
  </si>
  <si>
    <t>IN/23</t>
  </si>
  <si>
    <t>IN/24</t>
  </si>
  <si>
    <t>IN/25</t>
  </si>
  <si>
    <t>IN/26</t>
  </si>
  <si>
    <t>IN/27</t>
  </si>
  <si>
    <t>IN/28</t>
  </si>
  <si>
    <t>IN/29</t>
  </si>
  <si>
    <t>IN/30</t>
  </si>
  <si>
    <t>IN/31</t>
  </si>
  <si>
    <t>IN/32</t>
  </si>
  <si>
    <t>0-3  151-4.3  0.6/8.6  LB---  4-0-0-(4.9)  64  F7;  PR=38,1.3yds</t>
  </si>
  <si>
    <t>0-3  62-3.0  0.7/3.8  ER-  4-0-0-(2.3)  54  F6</t>
  </si>
  <si>
    <t>0-0  178-3.7  0.0/6.4  LB---  4-0-0-(2.9)  21  F6</t>
  </si>
  <si>
    <t xml:space="preserve">    are not listed; G is the fumble roll if not on 3 or 11; newer format has simply the longest gian listed and</t>
  </si>
  <si>
    <t>Chambers, Chris</t>
  </si>
  <si>
    <t>4  5-5-2-11.2(4.9)  86</t>
  </si>
  <si>
    <t>T</t>
  </si>
  <si>
    <t>C</t>
  </si>
  <si>
    <t>Fraley, Hank</t>
  </si>
  <si>
    <t>00/FA</t>
  </si>
  <si>
    <t>0-3</t>
  </si>
  <si>
    <t>5-3</t>
  </si>
  <si>
    <t>LT/G</t>
  </si>
  <si>
    <t>Pitts, Chester</t>
  </si>
  <si>
    <t>02/2</t>
  </si>
  <si>
    <t>HOU</t>
  </si>
  <si>
    <t>4-4  5-4-0-9.6(4.2)</t>
  </si>
  <si>
    <t>4-4  5-3-0-7.4(2.1)</t>
  </si>
  <si>
    <t>5-2  1-1.0  4-3-0-6.0(1.1)</t>
  </si>
  <si>
    <t>5-2  6-4-2-10.9(5.3)  32</t>
  </si>
  <si>
    <t>Galloway, Joey</t>
  </si>
  <si>
    <t>4-4-4-12.6;  PR=TDon3,-8on4,-6on9</t>
  </si>
  <si>
    <t>SE/PR</t>
  </si>
  <si>
    <t>34-672  4-4-4-19.8  64; PR = 36, 9 on 5, 7 on 10</t>
  </si>
  <si>
    <t>61-908  4-5-5  14.9;  PR = 71, 7 on 5, 5 on 11</t>
  </si>
  <si>
    <t>4-5-5  13.4  47d</t>
  </si>
  <si>
    <t>Brady, Kyle</t>
  </si>
  <si>
    <t>6  4-3-0-7.4</t>
  </si>
  <si>
    <t>Harris, Tommie</t>
  </si>
  <si>
    <t>04/1 (14)</t>
  </si>
  <si>
    <t>Stanley, Derek</t>
  </si>
  <si>
    <t>KR = 49,22yards</t>
  </si>
  <si>
    <t>Spurlock, Michael</t>
  </si>
  <si>
    <t>KR = TD,25yards</t>
  </si>
  <si>
    <t>Davis, Chris</t>
  </si>
  <si>
    <t>LP = 39,3.2yards</t>
  </si>
  <si>
    <t>Berger, Mitch</t>
  </si>
  <si>
    <t>43 blk;  18,15,LG</t>
  </si>
  <si>
    <t>Folk, Nick</t>
  </si>
  <si>
    <t>10,10,10,10,5;  TB on 10;  25,18,LG</t>
  </si>
  <si>
    <t>Crosby, Mason</t>
  </si>
  <si>
    <t>10,10,10,7/11/12,6;  TB on 4,10;  18,16,22</t>
  </si>
  <si>
    <t>Podlesh, Adam</t>
  </si>
  <si>
    <t>43;  5,8,1</t>
  </si>
  <si>
    <t>3-4 defense;  swaps = B.Berrian from FL to SE, D.Lutui from RG to LG, E.Salaam from LT to RT, W.Witherspoon from MLB to LILB, C.Ingram from LLB to RLB</t>
  </si>
  <si>
    <t>4-4  57-5.9  1.5/7.5  3-0-0-0.0(0.5)  F6</t>
  </si>
  <si>
    <t>4-3-2  11.7  26; PR = 32, -5 on 9</t>
  </si>
  <si>
    <t>CLEVELAND BROWNS -- Dan</t>
  </si>
  <si>
    <t>CHICAGO BEARS -- Lawrence</t>
  </si>
  <si>
    <t>5-12-1*  Pro Bowl</t>
  </si>
  <si>
    <t>7g 3s 35-2.9 10-52-8L</t>
  </si>
  <si>
    <t>Greenway, Chad</t>
  </si>
  <si>
    <t>07/1(24)</t>
  </si>
  <si>
    <t>16g 11s</t>
  </si>
  <si>
    <t>07/1 (24)</t>
  </si>
  <si>
    <t>Meriweather, Brandon</t>
  </si>
  <si>
    <t>16g 0s 6sacks</t>
  </si>
  <si>
    <t>16g 15s 1sack</t>
  </si>
  <si>
    <t>Bannan, Justin</t>
  </si>
  <si>
    <t>12g 10s</t>
  </si>
  <si>
    <t>White, Marvin</t>
  </si>
  <si>
    <t>13g 2s 27-465-49dotL</t>
  </si>
  <si>
    <t>4-3-3-13.9  25</t>
  </si>
  <si>
    <t>Floyd, Malcolm</t>
  </si>
  <si>
    <t>15g 2s 10-155-53L KR=13-19.8</t>
  </si>
  <si>
    <t>4  4-3-2-8.3(2.3)  26</t>
  </si>
  <si>
    <t>Walker, Delanie</t>
  </si>
  <si>
    <t>11g 10s</t>
  </si>
  <si>
    <t>Jones, Adrian</t>
  </si>
  <si>
    <t>16g 1s 15-4.1 8-89-27L</t>
  </si>
  <si>
    <t>0-2  13-3.3  3-0-0-(0.5)  0</t>
  </si>
  <si>
    <t>Snelling, Jason</t>
  </si>
  <si>
    <t>Johnson, Charles</t>
  </si>
  <si>
    <t>14s</t>
  </si>
  <si>
    <t>Wharton, Travelle</t>
  </si>
  <si>
    <t>16g 7s 43-596-41L PR=24-10.1-9FC</t>
  </si>
  <si>
    <t>0-0  17-4.7  3-0-0-12.0(2.5)</t>
  </si>
  <si>
    <t>14g 7s 30-4.3 20-222-62dotL</t>
  </si>
  <si>
    <t>4-2  33-4.4  5-0-0-(4.2)  46</t>
  </si>
  <si>
    <t>Weaver, Leonard</t>
  </si>
  <si>
    <t>16g 5s 4sacks</t>
  </si>
  <si>
    <t>Bowens, David</t>
  </si>
  <si>
    <t>Williams, Jamar</t>
  </si>
  <si>
    <t>Nwaneri, Uche</t>
  </si>
  <si>
    <t>5g 0s 2-31-21L</t>
  </si>
  <si>
    <t>4-3-2-13.0;  PR=23,F4,7n5,5n6,14n9,2n10;  KR=TD,29  PB</t>
  </si>
  <si>
    <t>13g 0s 3.5sacks</t>
  </si>
  <si>
    <t>Tollefson, Dave</t>
  </si>
  <si>
    <t>16g 0s 1sack</t>
  </si>
  <si>
    <t>Nicholas, Stephen</t>
  </si>
  <si>
    <t>15s 11.5sacks</t>
  </si>
  <si>
    <t>Woodley, LaMarr</t>
  </si>
  <si>
    <t>07/1(9)</t>
  </si>
  <si>
    <t>14s 374att/65.5%/7.2avg/2.7int%/9Fum 36-3.3avg</t>
  </si>
  <si>
    <t>07/1(13)</t>
  </si>
  <si>
    <t>14g 12s 1sack</t>
  </si>
  <si>
    <t>07/1 (10)</t>
  </si>
  <si>
    <t>Okoye, Amobi</t>
  </si>
  <si>
    <t>15g 9s 0sacks</t>
  </si>
  <si>
    <t>07/1 (13)</t>
  </si>
  <si>
    <t>Carriker, Adam</t>
  </si>
  <si>
    <t>16g 10s 8sacks</t>
  </si>
  <si>
    <t>Haralson, Parys</t>
  </si>
  <si>
    <t>0;  KR = 65,21yards</t>
  </si>
  <si>
    <t>6-7  0-0.0  4-0-0-4.9</t>
  </si>
  <si>
    <t>6-7  4-2-0-6.3</t>
  </si>
  <si>
    <t>4-3  3-6.0  5-0-0-(2.8)  15</t>
  </si>
  <si>
    <t>0-4  19-4.7  3-0-0-(1.5)  7;  PR=29,2.9yards</t>
  </si>
  <si>
    <t>11/16  9/15  2/5  3.4%  0xMR  F25</t>
  </si>
  <si>
    <t>0-4  167-4.6  2.1/7.9  5-2-0-(4.9)  43  F6;  KR = TD,25yards</t>
  </si>
  <si>
    <t>4-4  0-0.0  4-0-0-(4.9)  22</t>
  </si>
  <si>
    <t>5-5-5-14.5</t>
  </si>
  <si>
    <t>4-4-2-11.8</t>
  </si>
  <si>
    <t>4-3-4-13.7  39</t>
  </si>
  <si>
    <t>4  6-6-4-13.5(7.5)  49</t>
  </si>
  <si>
    <t>4  4-2-0-6.5(1.8)  11</t>
  </si>
  <si>
    <t>10,10,10,10,6/12;  TB on 8,9;  30,26,19</t>
  </si>
  <si>
    <t>49;  1,3,LG</t>
  </si>
  <si>
    <t>04/1 (16)</t>
  </si>
  <si>
    <t>05/1 (31)</t>
  </si>
  <si>
    <t>05/1 (19)</t>
  </si>
  <si>
    <t>05/1 (26)</t>
  </si>
  <si>
    <t>05/1 (5)</t>
  </si>
  <si>
    <t>05/1 (9)</t>
  </si>
  <si>
    <t>05/1 (22)</t>
  </si>
  <si>
    <t>05/1 (3)</t>
  </si>
  <si>
    <t>10,10,9/12,9/12,6; TB on 2; 14,17,20</t>
  </si>
  <si>
    <t>10,10,10,9/12,3; TB on 11; 17,20,25</t>
  </si>
  <si>
    <t>Simpson, Ko</t>
  </si>
  <si>
    <t>Ellison, Keith</t>
  </si>
  <si>
    <t>DiGiorgio, John</t>
  </si>
  <si>
    <t>Williams, DeAngelo</t>
  </si>
  <si>
    <t>Anderson, James</t>
  </si>
  <si>
    <t>Marshall, Richard</t>
  </si>
  <si>
    <t>McKie, Jason</t>
  </si>
  <si>
    <t>Manning, Danieal</t>
  </si>
  <si>
    <t>Anderson, Mark</t>
  </si>
  <si>
    <t>Hester, Devin</t>
  </si>
  <si>
    <t>LG/RT/LT</t>
  </si>
  <si>
    <t>5-3/5-3/4-3</t>
  </si>
  <si>
    <t>Jeanty, Rashad</t>
  </si>
  <si>
    <t>Peko, Domata</t>
  </si>
  <si>
    <t>5-5-5-13.4  62;  PR=28,5on4</t>
  </si>
  <si>
    <t>41-492  4-3-2  12.0  31;  PR = 34, 2 on 3, -5 on 4, -3 on 10;  KR = 44, 16yards</t>
  </si>
  <si>
    <t>RLB/MLB</t>
  </si>
  <si>
    <t>4-3 defense;  swaps = V.Manuwai from LG to RG, J.Trueblood from RT to LT, J.Thornton from RDT to LDT, K.Carter from LE to RE, G.Wesley from FS to SS</t>
  </si>
  <si>
    <t>(IR)</t>
  </si>
  <si>
    <t>Tripplett, Larry</t>
  </si>
  <si>
    <t>Burgess, Derrick</t>
  </si>
  <si>
    <t>5-12-4*  Pro Bowl</t>
  </si>
  <si>
    <t>0-4  312-5.4  3.3/11.3  5-3-0-(3.5)  39  F9</t>
  </si>
  <si>
    <t>5-6-5-14.9</t>
  </si>
  <si>
    <t>James, William</t>
  </si>
  <si>
    <t>8g 1s for JAX</t>
  </si>
  <si>
    <t>Jefferson, Jason</t>
  </si>
  <si>
    <t>13g 1s 0sacks for ATL</t>
  </si>
  <si>
    <t>Johnson, Chase</t>
  </si>
  <si>
    <t>Johnson, Ed</t>
  </si>
  <si>
    <t>1s 0sacks</t>
  </si>
  <si>
    <t>Johnson, Todd</t>
  </si>
  <si>
    <t>14g 3s</t>
  </si>
  <si>
    <t>Johnson, Trevor</t>
  </si>
  <si>
    <t>Kalu, N.D.</t>
  </si>
  <si>
    <t>King, Eric</t>
  </si>
  <si>
    <t>10g 1s</t>
  </si>
  <si>
    <t>Klecko, Dan</t>
  </si>
  <si>
    <t>16g 3s 2sacks and 0-0 6-36-12L at FB for PHI</t>
  </si>
  <si>
    <t>NT/OLB</t>
  </si>
  <si>
    <t>Kolodziej, Ross</t>
  </si>
  <si>
    <t>Koutouvides, Niko</t>
  </si>
  <si>
    <t>14g 0s 0sacks for DEN</t>
  </si>
  <si>
    <t>Kowalewski, Joe</t>
  </si>
  <si>
    <t>4  4-2-0-3.6(1.1)  6</t>
  </si>
  <si>
    <t>Kriewaldt, Clint</t>
  </si>
  <si>
    <t>Lake, Antwan</t>
  </si>
  <si>
    <t>11g 0s</t>
  </si>
  <si>
    <t>Lehman, Teddy</t>
  </si>
  <si>
    <t>4g 0s 0sacks for BUF</t>
  </si>
  <si>
    <t>Lekkerkerker, Cory</t>
  </si>
  <si>
    <t>Lewis, Alex</t>
  </si>
  <si>
    <t>11g 3s 0sacks</t>
  </si>
  <si>
    <t>Lewis, Trey</t>
  </si>
  <si>
    <t>Lorenzen, Jared</t>
  </si>
  <si>
    <t>Macklin, David</t>
  </si>
  <si>
    <t>4g 0s for KC</t>
  </si>
  <si>
    <t>Madison, Anthony</t>
  </si>
  <si>
    <t>Mallard, Josh</t>
  </si>
  <si>
    <t>2g 0s 0sacks for CIN</t>
  </si>
  <si>
    <t>Martin, Jamie</t>
  </si>
  <si>
    <t>93/FA</t>
  </si>
  <si>
    <t>23/24  12/18  2/8  4.0%  0xMR  F1</t>
  </si>
  <si>
    <t>21/25  13/16  3/7  5.1%-  1xMR2</t>
  </si>
  <si>
    <t>23/24  14/17  2/7  3%  3att</t>
  </si>
  <si>
    <t>Mays, Corey</t>
  </si>
  <si>
    <t>McCauley, Marcus</t>
  </si>
  <si>
    <t>0-3  86-3.5  1.0/7.4  ER--  5-0-0-(2.8)  16  F6</t>
  </si>
  <si>
    <t>NT/DT</t>
  </si>
  <si>
    <t>FS/KR</t>
  </si>
  <si>
    <t>4;  KR = 48,23yards</t>
  </si>
  <si>
    <t>Redman, Chris</t>
  </si>
  <si>
    <t>11/16  9/19  3/9  4.9%  7xMR4  F2</t>
  </si>
  <si>
    <t>4-4-3-11.3  39</t>
  </si>
  <si>
    <t>Gaines, Michael</t>
  </si>
  <si>
    <t>5-2  8-1.8  3-0-0-(0.6)  7</t>
  </si>
  <si>
    <t>4-2  3-0.7  4-0-0-(2.5)  29</t>
  </si>
  <si>
    <t>00/7</t>
  </si>
  <si>
    <t>Young, Brian</t>
  </si>
  <si>
    <t>Cooper, Stephen</t>
  </si>
  <si>
    <t>Spragan, Donnie</t>
  </si>
  <si>
    <t>FB/TE</t>
  </si>
  <si>
    <t>4  5-5-2-12.2(5.6)  65</t>
  </si>
  <si>
    <t>4-3-3  14.3  46</t>
  </si>
  <si>
    <t>Mulitalo, Edwin</t>
  </si>
  <si>
    <t>Wright, Eric</t>
  </si>
  <si>
    <t>Spencer, Anthony</t>
  </si>
  <si>
    <t>07/1 (26)</t>
  </si>
  <si>
    <t>Crowder, Tim</t>
  </si>
  <si>
    <t>Hall, Andre</t>
  </si>
  <si>
    <t>Harris, Ryan</t>
  </si>
  <si>
    <t>Foote, Larry</t>
  </si>
  <si>
    <t>Brayton, Tyler</t>
  </si>
  <si>
    <t>03/1 (32)</t>
  </si>
  <si>
    <t>4-4  17-2.4  4-0-0-(3.7)  22</t>
  </si>
  <si>
    <t>44-4.1  3-0-0-0.0   KR = 66, 22yards</t>
  </si>
  <si>
    <t>59-4.8  -1.5/4.8  4-2-0-9.1  F27  noLB</t>
  </si>
  <si>
    <t>Mitchell, Marvin</t>
  </si>
  <si>
    <t>Mitchell, Mel</t>
  </si>
  <si>
    <t>Montgomery, Will</t>
  </si>
  <si>
    <t>Moore, Eric</t>
  </si>
  <si>
    <t>7g 0s 1sack</t>
  </si>
  <si>
    <t>Moore, Langston</t>
  </si>
  <si>
    <t>9g 0s 1sack</t>
  </si>
  <si>
    <t>Mruczkowski, Gene</t>
  </si>
  <si>
    <t>Naanee, Legedu</t>
  </si>
  <si>
    <t>4-3-2-8.6  22</t>
  </si>
  <si>
    <t>16g 0s 8-64-18L</t>
  </si>
  <si>
    <t>Navies, Hannibal</t>
  </si>
  <si>
    <t>Neufeld, Ryan</t>
  </si>
  <si>
    <t>4-2  4-2-0(1.8)  8</t>
  </si>
  <si>
    <t>Nickey, Donnie</t>
  </si>
  <si>
    <t>16/21  15/21  10/13  2.6%  4xMR5  F1  Pro Bowl</t>
  </si>
  <si>
    <t>IND</t>
  </si>
  <si>
    <t>6-6-4  10.7</t>
  </si>
  <si>
    <t>4-3-3-15.9  30;  PR=53,3on4,13on6,15on10;  KR=TD,22yards</t>
  </si>
  <si>
    <t>02/1 (29)</t>
  </si>
  <si>
    <t>Denney, Ryan</t>
  </si>
  <si>
    <t>Taylor, Ike</t>
  </si>
  <si>
    <t>44 blk; 9,11,5</t>
  </si>
  <si>
    <t>43; 10,12,6</t>
  </si>
  <si>
    <t>Johnson, Rudi</t>
  </si>
  <si>
    <t>5-4  361-4.0  3.0/7.9  ER--  4-0-0-5.6</t>
  </si>
  <si>
    <t>215-4.5  3.0/8.0  ER-  4-0-0-7.0</t>
  </si>
  <si>
    <t>Jones, Kevin</t>
  </si>
  <si>
    <t>04/1 (30)</t>
  </si>
  <si>
    <t>Kelsay, Chris</t>
  </si>
  <si>
    <t>Geathers, Robert</t>
  </si>
  <si>
    <t>Green, Jarvis</t>
  </si>
  <si>
    <t>Pryce, Trevor</t>
  </si>
  <si>
    <t>6-8/5-8</t>
  </si>
  <si>
    <t>DE/OLB</t>
  </si>
  <si>
    <t>Hargrove, Anthony</t>
  </si>
  <si>
    <t>ROLB/DE</t>
  </si>
  <si>
    <t>17/22  9/16  4/8  4.5%  10xMR5  F4</t>
  </si>
  <si>
    <t>0-3  346-4.4  1.5/6.9hm  6-3-0-(4.5)  F6</t>
  </si>
  <si>
    <t>97/1 (7)</t>
  </si>
  <si>
    <t>4-4-3-8.9  43</t>
  </si>
  <si>
    <t>60-608  4-5-3-10.1  38</t>
  </si>
  <si>
    <t>27-386  4-5-4  14.3  38</t>
  </si>
  <si>
    <t>4-5-4  12.7  38</t>
  </si>
  <si>
    <t>Metcalf, Terrence</t>
  </si>
  <si>
    <t>5;  KR=TD,31yards</t>
  </si>
  <si>
    <t>4-4-4-16.0  63</t>
  </si>
  <si>
    <t>Womack, Pork Chop</t>
  </si>
  <si>
    <t>0-3/4-3</t>
  </si>
  <si>
    <t>C/RG</t>
  </si>
  <si>
    <t>Mahan, Sean</t>
  </si>
  <si>
    <t>04/5</t>
  </si>
  <si>
    <t>Tucker, Ryan</t>
  </si>
  <si>
    <t>38 attempts</t>
  </si>
  <si>
    <t>4-3 defense;  swaps = K.Vincent from RG to LG, S.Locklear from RG to LG, O.Roye from LE to RE, B.Moore from RLB to LLB, R.Clark from FS to SS</t>
  </si>
  <si>
    <t>3-4 defense;  swaps = V.Adeyanju from RE to LE, G.Hayes from MLB to LILB, K.Mitchell from MLB to RILB, C.Crowder from RLB to LLB</t>
  </si>
  <si>
    <t>17/22  9/17  4/11  4.1%  7xMR6  F3</t>
  </si>
  <si>
    <t>4-4  138-3.9  1.4/6.5  4-1-0-6.4(2.3)  F12</t>
  </si>
  <si>
    <t>5-2  309-4.0  2.4/7.1  ER--  5-0-0-9.5(5.6)  F10;  KR=35,15yds</t>
  </si>
  <si>
    <t>4-4-3-11.0;  LP=TD,3.9yards</t>
  </si>
  <si>
    <t>5-7  121-3.1  2.3/5.5  ER--  4-1-0-10.5(4.1)  F6</t>
  </si>
  <si>
    <t>5  6-5-3-13.5(6.8)  48  Pro Bowl</t>
  </si>
  <si>
    <t>4-5  0-0.0  4-0-0-4.3(1.2)</t>
  </si>
  <si>
    <t>0-4  155-4.3 -0.5/8.8 LB-- 5-1-0-9.2(4.9) F6; PR=T,18n5,14n9</t>
  </si>
  <si>
    <t>Davis, Chauncey</t>
  </si>
  <si>
    <t>Boley, Michael</t>
  </si>
  <si>
    <t>Babineaux, Jonathan</t>
  </si>
  <si>
    <t>Mathis, Evan</t>
  </si>
  <si>
    <t>Hangartner, Geoff</t>
  </si>
  <si>
    <t>Carter, Drew</t>
  </si>
  <si>
    <t>4  36-455  5-5-2  12.6  33</t>
  </si>
  <si>
    <t>5  4-4-3  13.2  57d</t>
  </si>
  <si>
    <t>23/24  9/13  3/5  3.6%+  2xMR2</t>
  </si>
  <si>
    <t>17/21  12/17  6/9  3.2%  1xMR-1</t>
  </si>
  <si>
    <t>Thomas, Fred</t>
  </si>
  <si>
    <t>Thomas, Kiwaukee</t>
  </si>
  <si>
    <t>0-0  14-3.9  3-0-0-(0.5)  0;  KR = 72,17yards</t>
  </si>
  <si>
    <t>0-0  13-2.3  3-0-0-(0.5)  0;  KR=41,20yards</t>
  </si>
  <si>
    <t>0-3  46-4.0  3-0-0-5.3(1.5);  LK=49,24yards</t>
  </si>
  <si>
    <t>4-3-2-5.8  12;  KR = 40,18yards</t>
  </si>
  <si>
    <t>Thrash, James</t>
  </si>
  <si>
    <t>4-3-3-11.9  31</t>
  </si>
  <si>
    <t>16g 5s 9-81-29L</t>
  </si>
  <si>
    <t xml:space="preserve">    the average on the card (where a TD or gain longer than 70 = 70 yards) plus if the F is on a non-standard roll</t>
  </si>
  <si>
    <t>03/7</t>
  </si>
  <si>
    <t>LLB/DE</t>
  </si>
  <si>
    <t>LCB</t>
  </si>
  <si>
    <t>McAlister, Chris</t>
  </si>
  <si>
    <t>99/1 (10)</t>
  </si>
  <si>
    <t>6  Pro Bowl</t>
  </si>
  <si>
    <t>6  pro bowl</t>
  </si>
  <si>
    <t>LCB/PR</t>
  </si>
  <si>
    <t>Droughns, Reuben</t>
  </si>
  <si>
    <t>10,10,10,7/11/12,6;  TB on 7;  28,33,21</t>
  </si>
  <si>
    <t>46;  11,8,LG</t>
  </si>
  <si>
    <t>DE/DT</t>
  </si>
  <si>
    <t>Fuller, Vincent</t>
  </si>
  <si>
    <t>Suggs, Terrell</t>
  </si>
  <si>
    <t>03/1 (10)</t>
  </si>
  <si>
    <t>4-12-6*  Pro Bowl</t>
  </si>
  <si>
    <t>Williams, Demorrio</t>
  </si>
  <si>
    <t>6;  PR = TDon11,4.9yards</t>
  </si>
  <si>
    <t>FS/PR</t>
  </si>
  <si>
    <t>0-5  224-3.8  -0.4/6.7  LB--  4-1-0-13.1(4.9)  F8</t>
  </si>
  <si>
    <t>Graham, Daniel</t>
  </si>
  <si>
    <t>02/1 (21)</t>
  </si>
  <si>
    <t>6  4-4-3-12.1  48</t>
  </si>
  <si>
    <t>WR/KR</t>
  </si>
  <si>
    <t>14-193  4-3-3-13.8  32; KR = 41, 17 yards</t>
  </si>
  <si>
    <t>FL/PR</t>
  </si>
  <si>
    <t>Troupe, Ben</t>
  </si>
  <si>
    <t>10,10,9/12,8,5; TB on 8; m</t>
  </si>
  <si>
    <t>4-6/0-6</t>
  </si>
  <si>
    <t>0-2  160-4.5  2.2/6.5  4-0-0-6.1</t>
  </si>
  <si>
    <t>63-4.4  0.8/8.4  LB--  5-0-0-6.6; KR = 29, 15 yards</t>
  </si>
  <si>
    <t>33-3.7  4-1-0-9.2</t>
  </si>
  <si>
    <t>0;  KR=45,17yards</t>
  </si>
  <si>
    <t>Kaeding, Nate</t>
  </si>
  <si>
    <t>Williams, D.J.</t>
  </si>
  <si>
    <t>5-12-4*</t>
  </si>
  <si>
    <t>4-12-3*  pro bowl</t>
  </si>
  <si>
    <t>6-6-6  15.2</t>
  </si>
  <si>
    <t>SE</t>
  </si>
  <si>
    <t>Driver, Donald</t>
  </si>
  <si>
    <t>GB</t>
  </si>
  <si>
    <t>5-6-5-14.4  50</t>
  </si>
  <si>
    <t>52-621  4-5-4-11.9  41</t>
  </si>
  <si>
    <t>70-1064  4-5-5  15.2</t>
  </si>
  <si>
    <t>4-3-3  12.8  37</t>
  </si>
  <si>
    <t>Burleson, Nate</t>
  </si>
  <si>
    <t>18/23  11/17  8/12  9%  12att</t>
  </si>
  <si>
    <t>17/23  11/15  1/3  3.6%  5xMR4  F25</t>
  </si>
  <si>
    <t>Wilfork, Vince</t>
  </si>
  <si>
    <t>04/1 (21)</t>
  </si>
  <si>
    <t>6-1</t>
  </si>
  <si>
    <t>Witherspoon, Will</t>
  </si>
  <si>
    <t>Simoneau, Mark</t>
  </si>
  <si>
    <t>Thompson, Chaun</t>
  </si>
  <si>
    <t>Thomas, Robert</t>
  </si>
  <si>
    <t>02/1 (31)</t>
  </si>
  <si>
    <t>NYJ</t>
  </si>
  <si>
    <t>Duckett, T.J.</t>
  </si>
  <si>
    <t>02/1 (18)</t>
  </si>
  <si>
    <t>5-5  104-4.9  2.0/8.3  ER--  3-0-0-5.0</t>
  </si>
  <si>
    <t>6-6-5-12.2;  PR=13,-4on9,2on10,F-6on11</t>
  </si>
  <si>
    <t>2006Tm</t>
  </si>
  <si>
    <t>2006 Card Info</t>
  </si>
  <si>
    <t>Vinatieri, Adam</t>
  </si>
  <si>
    <t>16/21  12/17  7/14  2.8%  13xMR6  ER++</t>
  </si>
  <si>
    <t>02/1 (6)</t>
  </si>
  <si>
    <t>Cook, Jameel</t>
  </si>
  <si>
    <t>4-3  1-(-1.0)  5-1-0-6.0</t>
  </si>
  <si>
    <t>5-0  0-0.0  4-0-0-10.8</t>
  </si>
  <si>
    <t>5-0  5-0-0-5.2</t>
  </si>
  <si>
    <t>11/16  12/16  6/9  3.2%  4xMR3  F4</t>
  </si>
  <si>
    <t>0-4  241-4.2  1.4/6.4  5-0-0-(4.2)  24  F6</t>
  </si>
  <si>
    <t>4-5-6-16.8  79</t>
  </si>
  <si>
    <t>4-4-3-11.7  34</t>
  </si>
  <si>
    <t>4-4-4-13.3</t>
  </si>
  <si>
    <t>6-6-6-16.2</t>
  </si>
  <si>
    <t>6-5-5-14.1</t>
  </si>
  <si>
    <t>4-4-5-17.3  46</t>
  </si>
  <si>
    <t>5-5-4-13.1  54</t>
  </si>
  <si>
    <t>4-4-4-12.6  43</t>
  </si>
  <si>
    <t>0-3  99-6.4  0.0/8.3  LB--- 4-1-0-(2.5)  32  F6;  KR=37,19yds</t>
  </si>
  <si>
    <t>20/24  12/15  5/10  3.3%  7xMR5  F9</t>
  </si>
  <si>
    <t>0-5  151-4.1  1.9/6.7  ER--  4-0-0-(2.3)  13  F6</t>
  </si>
  <si>
    <t>15/20  9/17  4/8  5.0%  8xMR5  F12</t>
  </si>
  <si>
    <t xml:space="preserve">    and turnovers play a big part in these rankings.</t>
  </si>
  <si>
    <t>Jackson, D'Qwell</t>
  </si>
  <si>
    <t>Holly, Daven</t>
  </si>
  <si>
    <t>Procter, Cory</t>
  </si>
  <si>
    <t>Fasano, Anthony</t>
  </si>
  <si>
    <t>5-12-8*</t>
  </si>
  <si>
    <t>3-4 defense;  swaps = J.Spitz from RG to LG, A.Harris from RCB to LCB, R.Harrison from SS to FS</t>
  </si>
  <si>
    <t>JACKSONVILLE JAGUARS -- Jay</t>
  </si>
  <si>
    <t>5-12-2*</t>
  </si>
  <si>
    <t>4-7  pro bowl specialteam</t>
  </si>
  <si>
    <t>Thomas, Zach</t>
  </si>
  <si>
    <t>6-4  Pro Bowl</t>
  </si>
  <si>
    <t>5-6</t>
  </si>
  <si>
    <t>Ojinnaka, Quinn</t>
  </si>
  <si>
    <t>Norwood, Jerious</t>
  </si>
  <si>
    <t>Williams, Demetrius</t>
  </si>
  <si>
    <t>0-2  90-4.1  0.4/5.9  4-0-0-7.2;  KR=70,22yards</t>
  </si>
  <si>
    <t>28-6.2  5-0-0-5.3;  KR = 67, 23yards</t>
  </si>
  <si>
    <t>Faneca, Alan</t>
  </si>
  <si>
    <t>98/1 (26)</t>
  </si>
  <si>
    <t>4-3-2  10.9  23; PR = 86, 12 on 5, 21 on 9; KR = 14 yds</t>
  </si>
  <si>
    <t>Johnson, Bryant</t>
  </si>
  <si>
    <t>03/1 (17)</t>
  </si>
  <si>
    <t>Boller, Kyle</t>
  </si>
  <si>
    <t>03/1 (19)</t>
  </si>
  <si>
    <t>14/18  8/13  2/6  2.4%  9xMR4</t>
  </si>
  <si>
    <t>Madison, Sam</t>
  </si>
  <si>
    <t>Grant, Deon</t>
  </si>
  <si>
    <t>Phillips, Jermaine</t>
  </si>
  <si>
    <t>02/5</t>
  </si>
  <si>
    <t>Johnson, Brad</t>
  </si>
  <si>
    <t>Branch, Deion</t>
  </si>
  <si>
    <t>4-5-3-13.0  26</t>
  </si>
  <si>
    <t>57-803  4-5-3-14.1</t>
  </si>
  <si>
    <t>43-489  4-4-3  11.4;  KR = 63, 23yards</t>
  </si>
  <si>
    <t>04/6</t>
  </si>
  <si>
    <t>Wade, John</t>
  </si>
  <si>
    <t>Salaam, Ephraim</t>
  </si>
  <si>
    <t>4-5  68-3.6  0.4/5.3  4-3-0-7.7</t>
  </si>
  <si>
    <t>5-5  6-3.5  4-1-0-6.0</t>
  </si>
  <si>
    <t>4-3  31-4.2  4-1-0-11.0</t>
  </si>
  <si>
    <t>shortydg  4-0-0-7.1  F21</t>
  </si>
  <si>
    <t>Lelie, Ashley</t>
  </si>
  <si>
    <t>02/1 (19)</t>
  </si>
  <si>
    <t>4-5-6-20.1  58</t>
  </si>
  <si>
    <t>37-628  4-4-5-17.0  60</t>
  </si>
  <si>
    <t>35-525  4-4-4  15.0  48</t>
  </si>
  <si>
    <t>Bryant, Antonio</t>
  </si>
  <si>
    <t>4-5-4-14.0</t>
  </si>
  <si>
    <t>39-550  4-4-4-14.1  54</t>
  </si>
  <si>
    <t>44-733  4-4-5  16.7</t>
  </si>
  <si>
    <t>Berrian, Bernard</t>
  </si>
  <si>
    <t>5  4-3-2-14.9(4.6)  47</t>
  </si>
  <si>
    <t>4-4  38-2.6  3-0-0-0.0(0.5)</t>
  </si>
  <si>
    <t>0 attempts</t>
  </si>
  <si>
    <t>Dunn, Warrick</t>
  </si>
  <si>
    <t>4-3  265-4.2  2.4/6.9  5-1-0-10.1</t>
  </si>
  <si>
    <t>99/1 (30)</t>
  </si>
  <si>
    <t>Abraham, John</t>
  </si>
  <si>
    <t>00/1 (13)</t>
  </si>
  <si>
    <t>5  4-3-0-7.3(1.8)  25</t>
  </si>
  <si>
    <t>6  4-3-0-6.7(1.8)  14</t>
  </si>
  <si>
    <t>4  4-4-2-9.0(3.1)  24</t>
  </si>
  <si>
    <t>Bullocks, Josh</t>
  </si>
  <si>
    <t>Jacobs, Brandon</t>
  </si>
  <si>
    <t>Blackburn, Chase</t>
  </si>
  <si>
    <t>Webster, Corey</t>
  </si>
  <si>
    <t>2008 NFL Status (as of 12/29/2008)</t>
  </si>
  <si>
    <t>10g 0s 2sacks</t>
  </si>
  <si>
    <t>16s 6.5sacks</t>
  </si>
  <si>
    <t>13g 2s 1sack</t>
  </si>
  <si>
    <t>5g 1s</t>
  </si>
  <si>
    <t>15g 0s 2sacks</t>
  </si>
  <si>
    <t>16g 3s 2.5sacks</t>
  </si>
  <si>
    <t>15g 0s 10-109-21L maybe #2 PR</t>
  </si>
  <si>
    <t>15s 2sacks</t>
  </si>
  <si>
    <t>15g 6s 32-377-31L</t>
  </si>
  <si>
    <t>6g 0s 0sacks</t>
  </si>
  <si>
    <t>8g 0s</t>
  </si>
  <si>
    <t>CAROLINA PANTHERS -- Neil</t>
  </si>
  <si>
    <t>0-0  20-3.0  4-0-0-(1.8)  12</t>
  </si>
  <si>
    <t>DB Total</t>
  </si>
  <si>
    <t>3 (5)</t>
  </si>
  <si>
    <t>Total</t>
  </si>
  <si>
    <t>6-5-3-10.5  42;  LP = 35,3.0yards</t>
  </si>
  <si>
    <t>4-4-3-11.6  56</t>
  </si>
  <si>
    <t>4-3-3-11.2  32</t>
  </si>
  <si>
    <t>4  6-6-4-13.1(6.7)</t>
  </si>
  <si>
    <t>5-4  4-3-0-11.5(3.5)  27</t>
  </si>
  <si>
    <t>10,10,10,10,4;  TB on 5,10;  16,20,LG</t>
  </si>
  <si>
    <t>45;  4,6,8</t>
  </si>
  <si>
    <t>14/18  10/18  5/10  7.2%  0xMR  F4</t>
  </si>
  <si>
    <t>PR = 42,3.1yards</t>
  </si>
  <si>
    <t>6-4  7-3.9  5-2-0-(2.1)  29</t>
  </si>
  <si>
    <t>4-0  0-0.0  3-0-0-(0.5)  2</t>
  </si>
  <si>
    <t>4-4-5-11.5  30</t>
  </si>
  <si>
    <t>4-4-5-20.5  54</t>
  </si>
  <si>
    <t>4-3-3-15.5  40</t>
  </si>
  <si>
    <t>4-3-3-12.2  51</t>
  </si>
  <si>
    <t>4-3-3-15.9  42</t>
  </si>
  <si>
    <t>5  4-4-2-12.4(4.9)  52</t>
  </si>
  <si>
    <t>10,10,10,8/11/12,6/11/12 out to the 40;  TB on 6;  23,26,21</t>
  </si>
  <si>
    <t>46 blk;  6,4,3</t>
  </si>
  <si>
    <t>0-2  6-0.5  4-0-0-(3.1)  7</t>
  </si>
  <si>
    <t>0-4  164-3.6  0.6/5.0  4-1-0-(4.3)  24  F6</t>
  </si>
  <si>
    <t>6-7  13-2.5  4-1-0-(0.6)  9</t>
  </si>
  <si>
    <t>5-6-5-12.4  42</t>
  </si>
  <si>
    <t>4-5-4-13.3  37</t>
  </si>
  <si>
    <t>4-3-2-12.4  24</t>
  </si>
  <si>
    <t>4-4-4-13.6  49</t>
  </si>
  <si>
    <t>4  6-5-3-10.6(5.3)  39</t>
  </si>
  <si>
    <t>6  4-2-0-4.5(2.9)  8</t>
  </si>
  <si>
    <t>rated positions.  Example:  A player rated at both OG and OT may be counted as an OG and an OT.</t>
  </si>
  <si>
    <t>A player rated at multiple positions may be used to satisfy the minimum requirements at all of his</t>
  </si>
  <si>
    <t>(2) Note:   You MUST have on your roster a minimum of either 1 LK or 2 KR.</t>
  </si>
  <si>
    <t>(3) Note:    Maximum limits on kickoff returners:  3 LK, or 2 LK and 1 KR, or 1 LK and 2 KR, or 0 LK and 3 KR.</t>
  </si>
  <si>
    <t>(4) Note:   You MUST have on your roster a minimum of either 1 LP or 2 PR.</t>
  </si>
  <si>
    <t>3 (3)</t>
  </si>
  <si>
    <t>1 (4)</t>
  </si>
  <si>
    <t>(1) Note:   A non-rated player does NOT count towards the minimum or maximum requirements for a position.</t>
  </si>
  <si>
    <t>However, non-rated players DO count towards the total roster limit.</t>
  </si>
  <si>
    <t>(6) Note:    A player who swaps before the season from FS to SS counts only as a SS and</t>
  </si>
  <si>
    <t>a player who swaps before the season from SS to FS counts only as a FS.</t>
  </si>
  <si>
    <t>Position</t>
  </si>
  <si>
    <t>MLB/ILB</t>
  </si>
  <si>
    <t>0;  PR=TD,23on5,12on9;  KR=49,21yards</t>
  </si>
  <si>
    <t>PR = TD, 19 on 4, 28 on 6, 9 on 9; KR = 52, 18 yards</t>
  </si>
  <si>
    <t>Edwards, Braylon</t>
  </si>
  <si>
    <t>Wright, Jason</t>
  </si>
  <si>
    <t>0;  LP=58,3.5yards;  KR=38,22yards</t>
  </si>
  <si>
    <t>Cason, Aveion</t>
  </si>
  <si>
    <t>0-0  24-3.9  4-0-0-(1.7)  14</t>
  </si>
  <si>
    <t>Surtain, Patrick</t>
  </si>
  <si>
    <t>4  4-5-0-11.1</t>
  </si>
  <si>
    <t>4  27-321  4-4-3-11.9  36</t>
  </si>
  <si>
    <t>Sellers, Mike</t>
  </si>
  <si>
    <t>5-4  4-2-0-14.0</t>
  </si>
  <si>
    <t>Baker, Jason</t>
  </si>
  <si>
    <t>4-4-3-15.5;  PR=25,11on5,6on9</t>
  </si>
  <si>
    <t>4-3-3-16.0  58;  PR=26,2on4,1on11</t>
  </si>
  <si>
    <t>PR=38,3on5,2on9;  KR=48,21yards</t>
  </si>
  <si>
    <t>4-4-6-18.3  56</t>
  </si>
  <si>
    <t>(7) Note:    BB in this row refers to a BB, FB, or HB with a 4 or higher run block rating</t>
  </si>
  <si>
    <t>Penalty Numbers (run play vs off or def; pass play vs off or def; FG or punt vs receiving team)</t>
  </si>
  <si>
    <t>holding or roughing; int grounding or pass interference/roughing; offsides on FG or illegal block on punt return</t>
  </si>
  <si>
    <t>holding or roughing; holding or pass interference/roughing; roughing the kicker</t>
  </si>
  <si>
    <t>49-716  4-4-5  14.6  49</t>
  </si>
  <si>
    <t>4-3-3  12.8  43</t>
  </si>
  <si>
    <t>Price, Peerless</t>
  </si>
  <si>
    <t>4-4-4-12.8  50</t>
  </si>
  <si>
    <t>Niswanger, Rudy</t>
  </si>
  <si>
    <t>24/24  7/13  3/6  2.9%  4xMR5</t>
  </si>
  <si>
    <t>21/24  13/17  5/10  3.7%  1xMR2</t>
  </si>
  <si>
    <t>14/19  18/22  5/9  1.3%  2xMR4</t>
  </si>
  <si>
    <t>18/23  11/18  5/9  2.0%  6xMR4</t>
  </si>
  <si>
    <t>Grossman, Rex</t>
  </si>
  <si>
    <t>03/1 (22)</t>
  </si>
  <si>
    <t>9/14  9/16  5/11  3.6%  11xMR6</t>
  </si>
  <si>
    <t>9/14  13/22  10/14  1.4%  0xMR</t>
  </si>
  <si>
    <t>Garrard, David</t>
  </si>
  <si>
    <t>6  4-3-0-7.1</t>
  </si>
  <si>
    <t>6  5-35  4-2-0-7.0</t>
  </si>
  <si>
    <t xml:space="preserve">    the result on a roll of E; etc. where Fair Catches, 0-yard returns, and standard Fumble on a roll of 3 or 11</t>
  </si>
  <si>
    <t>4  6-6-3-11.6(6.0)  39  Pro Bowl</t>
  </si>
  <si>
    <t>Hill, Leroy</t>
  </si>
  <si>
    <t>BAL</t>
  </si>
  <si>
    <t>6-2/5-2</t>
  </si>
  <si>
    <t>NT</t>
  </si>
  <si>
    <t>0-2</t>
  </si>
  <si>
    <t>RE</t>
  </si>
  <si>
    <t>0-8</t>
  </si>
  <si>
    <t>DE</t>
  </si>
  <si>
    <t>0-11</t>
  </si>
  <si>
    <t>0-7</t>
  </si>
  <si>
    <t>DT</t>
  </si>
  <si>
    <t>LDT/DE</t>
  </si>
  <si>
    <t>DT/DE</t>
  </si>
  <si>
    <t>0-6</t>
  </si>
  <si>
    <t>0-1</t>
  </si>
  <si>
    <t>RLB</t>
  </si>
  <si>
    <t>Bulluck, Keith</t>
  </si>
  <si>
    <t>00/1 (30)</t>
  </si>
  <si>
    <t>IN/1(1)</t>
  </si>
  <si>
    <t>IN/1(2)</t>
  </si>
  <si>
    <t>IN/1(3)</t>
  </si>
  <si>
    <t>IN/1(4)</t>
  </si>
  <si>
    <t>IN/1(5)</t>
  </si>
  <si>
    <t>IN/1(6)</t>
  </si>
  <si>
    <t>IN/1(7)</t>
  </si>
  <si>
    <t>IN/1(8)</t>
  </si>
  <si>
    <t>IN/1(9)</t>
  </si>
  <si>
    <t>4-5  22-3.3  4-0-0-(2.4)  16</t>
  </si>
  <si>
    <t>4-5  11-4.7  4-2-0-(4.3)  23</t>
  </si>
  <si>
    <t>KR=39,14yards</t>
  </si>
  <si>
    <t>4-4-3-16.7</t>
  </si>
  <si>
    <t>Smith, Justin</t>
  </si>
  <si>
    <t>01/1 (4)</t>
  </si>
  <si>
    <t>Okeafor, Chike</t>
  </si>
  <si>
    <t>Nedney, Joe</t>
  </si>
  <si>
    <t>10,10,9,7/12,4; TB on 10; 18,14,20</t>
  </si>
  <si>
    <t>10,10,10,7,4; TB on 4,8; m</t>
  </si>
  <si>
    <t>5  6-72  4-3-0-12.0</t>
  </si>
  <si>
    <t>10,10,10,7/12,2; TB on 6,10; 14,18,11</t>
  </si>
  <si>
    <t>10,10,10,7,5; TB on 9; m; 20,22,LG</t>
  </si>
  <si>
    <t>2s 29 attempts</t>
  </si>
  <si>
    <t>99/1 (2)</t>
  </si>
  <si>
    <t>15/18  17/20  10/13  1.7%  6xMR6  Pro Bowl</t>
  </si>
  <si>
    <t>16/22  11/16  8/11  2.3%  10xMR5  -3.9/6.3  pro bowl</t>
  </si>
  <si>
    <t>12/17  11/17  6/11  1.7%  14xMR8  ER-7.3</t>
  </si>
  <si>
    <t>12/17  12/18  7/11  2.4%  11xMR6  ER++</t>
  </si>
  <si>
    <t>PR = 33, 14 on 10; KR = 18 yards</t>
  </si>
  <si>
    <t>0-3  71-4.1  0.8/6.5  LB--  4-0-0-9.6(2.9)  F6</t>
  </si>
  <si>
    <t>5  4-3-3  13.7  32d</t>
  </si>
  <si>
    <t>4  4-3-0-8.5</t>
  </si>
  <si>
    <t>Terrill, Craig</t>
  </si>
  <si>
    <t>Brown, Ronnie</t>
  </si>
  <si>
    <t>Polk, Carlos</t>
  </si>
  <si>
    <t>16/21  15/18  9/15  2.3%  6xMR3  F5</t>
  </si>
  <si>
    <t>4  4-4-0-10.0</t>
  </si>
  <si>
    <t>6-6-6-13.7  47  Pro Bowl</t>
  </si>
  <si>
    <t>6-6-6-13.7</t>
  </si>
  <si>
    <t>4-3-4-10.8  41</t>
  </si>
  <si>
    <t>4-4-4-14.1  58</t>
  </si>
  <si>
    <t>PR = 34,3.9yards</t>
  </si>
  <si>
    <t>PR = 35,3.5yards</t>
  </si>
  <si>
    <t>LP = TD,3.0yards</t>
  </si>
  <si>
    <t>LP = 62,3.0yards</t>
  </si>
  <si>
    <t>5  6-6-3-11.8(6.0)  31</t>
  </si>
  <si>
    <t>4  5-5-3-10.8(4.9)  35</t>
  </si>
  <si>
    <t>4  4-3-0-7.9(2.3)  35</t>
  </si>
  <si>
    <t>RCB/LK</t>
  </si>
  <si>
    <t>5;  LK = TD,16yards</t>
  </si>
  <si>
    <t>10,10,10,7/11/12,5;  TB on 4,12;  15,12,LG</t>
  </si>
  <si>
    <t>45 blk;  8,6,10</t>
  </si>
  <si>
    <t>8/13  13/19  7/12  3.6%  4xMR3  F1</t>
  </si>
  <si>
    <t>0-4  261-4.1  1.0/6.6  5-2-0-(3.5)  73dot  F6</t>
  </si>
  <si>
    <t>0-4  85-3.2  1.2/5.3  ER--  4-0-0-(2.9)  11  F6</t>
  </si>
  <si>
    <t>0-2  61-4.0  -1.2/5.7  LB--  4-1-0-(2.9)  23  F6</t>
  </si>
  <si>
    <t>0-5  115-3.9  -1.1/6.0  LB--  5-1-0-(2.8)  26  F6</t>
  </si>
  <si>
    <t>4-5  12-3.3  4-1-0-(2.3)  14</t>
  </si>
  <si>
    <t>6-6-5-12.8  47</t>
  </si>
  <si>
    <t>6-6-4-10.2</t>
  </si>
  <si>
    <t>4-4  39-3.8  5-0-0-7.5(4.2);  LP=24,7on4,14on6,3on10</t>
  </si>
  <si>
    <t>Janikowski, Sebastian</t>
  </si>
  <si>
    <t>00/1 (17)</t>
  </si>
  <si>
    <t>10,10,9/12,8/11/12,5; TB on 7; m; 29,26,22</t>
  </si>
  <si>
    <t>10,10,10,10,4; TB on 5; m; 36,34,28</t>
  </si>
  <si>
    <t>10,10,9/12,7,5; TB on 5,10; 31,27,LG</t>
  </si>
  <si>
    <t>10,10,10,8/11/12,3;  TB on 6,9;  16,19,25</t>
  </si>
  <si>
    <t>Garza, Roberto</t>
  </si>
  <si>
    <t>Bullitt, Melvin</t>
  </si>
  <si>
    <t>Charleston, Jeff</t>
  </si>
  <si>
    <t>Dawson, Keyunta</t>
  </si>
  <si>
    <t>Gonzalez, Anthony</t>
  </si>
  <si>
    <t>5-5  2-0.0  3-0-0-0.0</t>
  </si>
  <si>
    <t>107-3.8  1.3/7.4  4-0-0-9.8</t>
  </si>
  <si>
    <t>Strong, Mack</t>
  </si>
  <si>
    <t>5-5-4  15.5; PR = 20; KR = TD, 19 yards</t>
  </si>
  <si>
    <t>Randle El, Antwaan</t>
  </si>
  <si>
    <t>4-4-4-14.0  39;  PR=60,4on4,11on6,2on10;  KR=41,20yards</t>
  </si>
  <si>
    <t>37-364  4-4-4-9.8; PR=TDon3, 13on6, 8on10; KR=16yds</t>
  </si>
  <si>
    <t>50-3.8  4-0-0-5.1</t>
  </si>
  <si>
    <t>shortydg  4-0-0-4.9  F21</t>
  </si>
  <si>
    <t>Neal, Lorenzo</t>
  </si>
  <si>
    <t>4  40-355  4-5-0-8.9</t>
  </si>
  <si>
    <t>47-489  4-4-4  10.4  36;  PR = 29, 10 on 3, 5 on 6, 2 on 10;  KR = TD, 20yards</t>
  </si>
  <si>
    <t>3-4 defense;  swaps = T.Holt from SE to FL, B.Waters from LG to RG, R.Colvin from LLB to RLB, C.Draft from MLB to RILB, D.Holly from RCB to LCB</t>
  </si>
  <si>
    <t>41-4.1  -0.1/6.0  5-2-0-6.3  F9  noLB; KR = 18 yards</t>
  </si>
  <si>
    <t>Johnson, Jeremi</t>
  </si>
  <si>
    <t>5-3  3-1.7  4-1-0-3.3</t>
  </si>
  <si>
    <t>5-3  15-2.7  4-2-0-5.5</t>
  </si>
  <si>
    <t>Kleinsasser, Jim</t>
  </si>
  <si>
    <t>6-4  2-7.5  5-4-0-8.7</t>
  </si>
  <si>
    <t>6-4  6-2.8  4-4-0-10.6</t>
  </si>
  <si>
    <t>6-4  shortydg  4-0-0-7.7  F18</t>
  </si>
  <si>
    <t>Stallworth, Donte</t>
  </si>
  <si>
    <t>02/1 (13)</t>
  </si>
  <si>
    <t>4-4-5-13.2  45</t>
  </si>
  <si>
    <t>LG/C/T</t>
  </si>
  <si>
    <t>RT/G</t>
  </si>
  <si>
    <t>17/22  12/16  9/13  2.5%  5xMR3  F5</t>
  </si>
  <si>
    <t>18/22  12/17  4/11  2.2%  3xMR3  F4</t>
  </si>
  <si>
    <t>21/26  6/10  2/6  3.5%  8xMR4  F1</t>
  </si>
  <si>
    <t>WR/LK</t>
  </si>
  <si>
    <t>NT/DE</t>
  </si>
  <si>
    <t>Johnson, Spencer</t>
  </si>
  <si>
    <t>Spikes, Takeo</t>
  </si>
  <si>
    <t>98/1 (13)</t>
  </si>
  <si>
    <t>Holland, Montrae</t>
  </si>
  <si>
    <t>McQuarters, R.W.</t>
  </si>
  <si>
    <t>98/1 (28)</t>
  </si>
  <si>
    <t>FS/LP</t>
  </si>
  <si>
    <t>4;  PR=TD,6on3,20on4,14on9</t>
  </si>
  <si>
    <t>DB/LP</t>
  </si>
  <si>
    <t>0; PR = TD, 12 on 4, 23 on 9, 4 on 10</t>
  </si>
  <si>
    <t>5; PR = 20, 10 on 4, 13 on 6, 7 on 9</t>
  </si>
  <si>
    <t>Newman, Terence</t>
  </si>
  <si>
    <t>03/1 (5)</t>
  </si>
  <si>
    <t>Ratliff, Keiwan</t>
  </si>
  <si>
    <t>4;  PR=49,19on5,8on9,28on10</t>
  </si>
  <si>
    <t>Ward, Derrick</t>
  </si>
  <si>
    <t>6-5  0-0.0  4-2-0-(3.7)  19</t>
  </si>
  <si>
    <t>Leach, Vonta</t>
  </si>
  <si>
    <t>Finnegan, Cortland</t>
  </si>
  <si>
    <t>Lowry, Calvin</t>
  </si>
  <si>
    <t>Jolly, Johnny</t>
  </si>
  <si>
    <t>4;  KR=TDon3,20yards  Pro Bowl special teams</t>
  </si>
  <si>
    <t>Williams, Madieu</t>
  </si>
  <si>
    <t>Hood, Roderick</t>
  </si>
  <si>
    <t>Westbrook, Brian</t>
  </si>
  <si>
    <t>17, 2 on 9</t>
  </si>
  <si>
    <t>Richardson, Tony</t>
  </si>
  <si>
    <t>6  29-281  4-4-0-9.7</t>
  </si>
  <si>
    <t>6  43-461  5-4-2  10.7</t>
  </si>
  <si>
    <t>6  4-4-0  10.7</t>
  </si>
  <si>
    <t>McKinnie, Bryant</t>
  </si>
  <si>
    <t>02/1 (7)</t>
  </si>
  <si>
    <t>Meester, Brad</t>
  </si>
  <si>
    <t>These counts are unofficial -- each coach is responsible for his own team.</t>
  </si>
  <si>
    <t>Green = has fulfilled the minimum requirements</t>
  </si>
  <si>
    <t>4-2  0-0.0  4-1-0-(1.8)  10</t>
  </si>
  <si>
    <t>Evans, Fred</t>
  </si>
  <si>
    <t>Fanene, Jonathan</t>
  </si>
  <si>
    <t>Fraser, Simon</t>
  </si>
  <si>
    <t>5  4-4-3-13.3(4.9)</t>
  </si>
  <si>
    <t>06/1 (6)</t>
  </si>
  <si>
    <t>197-4.0  2.3/7.4  ER-  3-0-0-8.5</t>
  </si>
  <si>
    <t>130-3.9  4-0-0-6.8</t>
  </si>
  <si>
    <t>McGahee, Willis</t>
  </si>
  <si>
    <t>03/1 (23)</t>
  </si>
  <si>
    <t>0-0  284-4.0  2.4/5.9  4-0-0-7.7</t>
  </si>
  <si>
    <t>Goings, Nick</t>
  </si>
  <si>
    <t>01/FA</t>
  </si>
  <si>
    <t>CAR</t>
  </si>
  <si>
    <t>6-7  217-3.8  0.7/5.8  ER--  4-3-3-8.8</t>
  </si>
  <si>
    <t>0-3  10-6.9  4-1-0-8.1</t>
  </si>
  <si>
    <t>2005 Card Info</t>
  </si>
  <si>
    <t>2004 Pos</t>
  </si>
  <si>
    <t>2004Tm</t>
  </si>
  <si>
    <t>2004 Card Info</t>
  </si>
  <si>
    <t>2003 Pos</t>
  </si>
  <si>
    <t>2003Tm</t>
  </si>
  <si>
    <t>3 attempts</t>
  </si>
  <si>
    <t>5-3  shortydg  5-0-0-8.8  F4</t>
  </si>
  <si>
    <t>Moulds, Eric</t>
  </si>
  <si>
    <t>6-6-4-11.9  49</t>
  </si>
  <si>
    <t>64-780  5-5-5-12.2  49</t>
  </si>
  <si>
    <t>100-1287  6-6-6  12.9</t>
  </si>
  <si>
    <t>5-6-6  13.5</t>
  </si>
  <si>
    <t>38-6.3  4-1-0-8.0; KR = 56, 20 yards</t>
  </si>
  <si>
    <t>32-4.8  4-0-0-8.3;  KR = TD, 22yards</t>
  </si>
  <si>
    <t>4  4-3-0-18.5(1.2)</t>
  </si>
  <si>
    <t>5  4-3-2-10.2(3.5)  26</t>
  </si>
  <si>
    <t>10,10,10,10,4 out to the 38;  m on 12;  TB on 8;  21,23,16</t>
  </si>
  <si>
    <t>Bunkley, Brodrick</t>
  </si>
  <si>
    <t>HB/LP/KR</t>
  </si>
  <si>
    <t>SE/KR</t>
  </si>
  <si>
    <t>6-6-6-13.4  Pro Bowl</t>
  </si>
  <si>
    <t>90-1355  5-6-6-15.1  pro bowl</t>
  </si>
  <si>
    <t>69-1166  4-5-5  16.9</t>
  </si>
  <si>
    <t>4-3-3  11.8  28</t>
  </si>
  <si>
    <t>Jones, Dhani</t>
  </si>
  <si>
    <t>Greisen, Nick</t>
  </si>
  <si>
    <t>Harris, Walt</t>
  </si>
  <si>
    <t>Simmons, Kendall</t>
  </si>
  <si>
    <t>02/1 (30)</t>
  </si>
  <si>
    <t>Walters, Troy</t>
  </si>
  <si>
    <t>4-3-2-5.0  5</t>
  </si>
  <si>
    <t>36-456  4-4-3-12.7; PR = 26, 3 on 6, 6 on 10</t>
  </si>
  <si>
    <t>42 yards blk</t>
  </si>
  <si>
    <t>C/G</t>
  </si>
  <si>
    <t>Pashos, Tony</t>
  </si>
  <si>
    <t>Sims, Barry</t>
  </si>
  <si>
    <t>G</t>
  </si>
  <si>
    <t>6-4</t>
  </si>
  <si>
    <t>4-9</t>
  </si>
  <si>
    <t>5-9</t>
  </si>
  <si>
    <t>4-10</t>
  </si>
  <si>
    <t>Brock, Raheem</t>
  </si>
  <si>
    <t>02/7</t>
  </si>
  <si>
    <t>45 blk; 3,5,LG</t>
  </si>
  <si>
    <t>Colquitt, Dustin</t>
  </si>
  <si>
    <t>For Punters stats listed are punts / grossavg -- returnavg (stats are combined with teams with multiple P's)</t>
  </si>
  <si>
    <t>Little, Leonard</t>
  </si>
  <si>
    <t>10,10,10,10,6/12;  TB on 5;  19,23,26</t>
  </si>
  <si>
    <t>48 blk;  1,2,LG</t>
  </si>
  <si>
    <t>2007Pos</t>
  </si>
  <si>
    <t>2007Tm</t>
  </si>
  <si>
    <t>2007 Card Info</t>
  </si>
  <si>
    <t>12-118  4-4-2-9.8  22</t>
  </si>
  <si>
    <t>37-423  4-4-3  11.4  26</t>
  </si>
  <si>
    <t>4-4-4  13.8  46d</t>
  </si>
  <si>
    <t>0-2  241-4.7  3.2/6.0  4-1-0-6.4</t>
  </si>
  <si>
    <t>Davenport, Najeh</t>
  </si>
  <si>
    <t>5-5  71-5.1  1.0/6.6  4-0-0-8.3</t>
  </si>
  <si>
    <t>6-6-6-15.2  Pro Bowl;  PR=44,7on4,12on6,22on9</t>
  </si>
  <si>
    <t>Watson, Ben</t>
  </si>
  <si>
    <t>Hobbs, Ellis</t>
  </si>
  <si>
    <t>Sanders, James</t>
  </si>
  <si>
    <t>Rhodes, Kerry</t>
  </si>
  <si>
    <t>Miller, Justin</t>
  </si>
  <si>
    <t>0-4  156-4.0  -0.2/6.9  LB--  6-5-4-10.1(5.3)  62  F6</t>
  </si>
  <si>
    <t>04/7</t>
  </si>
  <si>
    <t>Bly, Dre</t>
  </si>
  <si>
    <t>77-5.5  2.8/9.8  Fum4  4-0-0-6.3; KR = 60, 26 yards</t>
  </si>
  <si>
    <t>290-5.5  3.4/9.5  4-3-3-8.3  pro bowl</t>
  </si>
  <si>
    <t>273-5.5  4-2-0-11.0</t>
  </si>
  <si>
    <t>16/20  8/15  5/10  3.6%  8xMR5  F6</t>
  </si>
  <si>
    <t>4-3-2-9.9  28;  PR=43,16on4,27on5;  KR=45,19yards</t>
  </si>
  <si>
    <t>5;  PR=17,8on4,5on10</t>
  </si>
  <si>
    <t>5;  PR=76,24on4,15on5,2on11</t>
  </si>
  <si>
    <t>RE/DT</t>
  </si>
  <si>
    <t>Seymour, Richard</t>
  </si>
  <si>
    <t>25/26  12/19  6/9  4.0%  0xMR</t>
  </si>
  <si>
    <t>13/19  17/24  7/12  3.8%  0xMR</t>
  </si>
  <si>
    <t>4-4  4-4-3-16.9</t>
  </si>
  <si>
    <t>4-2  29-340  4-4-2-11.7  42</t>
  </si>
  <si>
    <t>6-6-6-14.0;  PR=16,-0.5yards</t>
  </si>
  <si>
    <t>4-4-4-12.8</t>
  </si>
  <si>
    <t>4-3-2-11.2  16</t>
  </si>
  <si>
    <t>Green, Trent</t>
  </si>
  <si>
    <t>18/22  16/19  8/11  3.1%  4xMR5</t>
  </si>
  <si>
    <t>16/21  17/23  8/11  2.3%  4xMR5  pro bowl</t>
  </si>
  <si>
    <t>95-1303  6-6-6-13.7  pro bowl</t>
  </si>
  <si>
    <t>79-1012  5-6-4  12.8  40;  PR = 21, -5 on 11</t>
  </si>
  <si>
    <t>SE/PR/KR</t>
  </si>
  <si>
    <t>Hayden, Kelvin</t>
  </si>
  <si>
    <t>Giordano, Matt</t>
  </si>
  <si>
    <t>4-0  286-4.3  5-4-0-6.9</t>
  </si>
  <si>
    <t>4  48-535  5-5-2-11.1  46  pro bowl</t>
  </si>
  <si>
    <t>5  74-894  6-6-4  12.1  30</t>
  </si>
  <si>
    <t>6-6-6-12.8</t>
  </si>
  <si>
    <t>Petitgout, Luke</t>
  </si>
  <si>
    <t>4-3 defense;  swaps = D.Diehl from LG to RG, T.Weiner from RT to LT, V.Holliday from RDT to LDT</t>
  </si>
  <si>
    <t>Wilson, Cedrick</t>
  </si>
  <si>
    <t>01/6</t>
  </si>
  <si>
    <t>4-4-3-13.6  39</t>
  </si>
  <si>
    <t>35-396  4-4-3-11.3  29; KR = TD, 20 yards</t>
  </si>
  <si>
    <t>15-166  4-3-2  11.1  22;  PR = 13, 6 on 9, 10 on 10</t>
  </si>
  <si>
    <t>4-4  1-2.0  4-0-0-(1.2)  7</t>
  </si>
  <si>
    <t>Dilfer, Trent</t>
  </si>
  <si>
    <t>SEA</t>
  </si>
  <si>
    <t>8 attempts</t>
  </si>
  <si>
    <t>44 blk;  13,16,20</t>
  </si>
  <si>
    <t>45;  4,6,12</t>
  </si>
  <si>
    <t>6  2-16  4-2-0  8.0</t>
  </si>
  <si>
    <t>99/1 (21)</t>
  </si>
  <si>
    <t>Lilja, Ryan</t>
  </si>
  <si>
    <t>Smith, Aaron</t>
  </si>
  <si>
    <t>Ferguson, Jason</t>
  </si>
  <si>
    <t>12g 7s 2-6.5 13-116-22L</t>
  </si>
  <si>
    <t>16g 0s 3-81-45L KR=13-21.5 PR=32-12.1-17FC</t>
  </si>
  <si>
    <t>10g 2s 20-274-46L</t>
  </si>
  <si>
    <t>16g 6s 0sacks</t>
  </si>
  <si>
    <t>12s</t>
  </si>
  <si>
    <t>16s 3.5sacks for TEN</t>
  </si>
  <si>
    <t>11s for DET</t>
  </si>
  <si>
    <t>16g 15s 21-195-31L</t>
  </si>
  <si>
    <t>16g 14s 39-303-26L</t>
  </si>
  <si>
    <t>15s 250-4.1 47-300-42L</t>
  </si>
  <si>
    <t>16g 14s for DEN</t>
  </si>
  <si>
    <t>2g 0s 3-32-12L</t>
  </si>
  <si>
    <t>9s 0sacks</t>
  </si>
  <si>
    <t>7g 0s 0sacks</t>
  </si>
  <si>
    <t>16s 232-3.9 19-6.5-25L ProBowl</t>
  </si>
  <si>
    <t>16g 15s 56-778-63dotL</t>
  </si>
  <si>
    <t>14g 8s 2.5sacks</t>
  </si>
  <si>
    <t>12g 1s 0sacks</t>
  </si>
  <si>
    <t>Hutchinson, Steve</t>
  </si>
  <si>
    <t>01/1 (17)</t>
  </si>
  <si>
    <t>Light, Matt</t>
  </si>
  <si>
    <t>0-0  46-3.0  4-0-0-(0.6)  8</t>
  </si>
  <si>
    <t>0-4  119-3.8  1.8/5.1  5-3-0-9.4(3.5)  F6</t>
  </si>
  <si>
    <t>0-3  196-4.6  3.7/6.4  5-1-0-9.8</t>
  </si>
  <si>
    <t>4-7  320-4.4  2.6/5.5  6-1-0-9.3  pro bowl</t>
  </si>
  <si>
    <t>313-5.2  6-4-0-9.6</t>
  </si>
  <si>
    <t>327-4.8  1.7/8.9  5-4-4-9.9  F4  noLB</t>
  </si>
  <si>
    <t>Hudson, Marcus</t>
  </si>
  <si>
    <t>9g 0s for IND</t>
  </si>
  <si>
    <t>Hunt, Tony</t>
  </si>
  <si>
    <t>0-3  10-1.6  3-0-0-(0.5)  0</t>
  </si>
  <si>
    <t>6g 2s 4-2.3 6-42-18L</t>
  </si>
  <si>
    <t>Huntley, Kevin</t>
  </si>
  <si>
    <t>Hutchins, Von</t>
  </si>
  <si>
    <t>Idonije, Israel</t>
  </si>
  <si>
    <t>16g 3s 3.5sacks</t>
  </si>
  <si>
    <t>Izzo, Larry</t>
  </si>
  <si>
    <t>0-0  Pro Bowl special teams</t>
  </si>
  <si>
    <t>James, Erasmus</t>
  </si>
  <si>
    <t>05/1 (18)</t>
  </si>
  <si>
    <t>5g 0s 0sacks for WAS</t>
  </si>
  <si>
    <t>PR = TDon3,8.8yards;  KR = 84,24yards</t>
  </si>
  <si>
    <t>4  4-4-0-10.3(3.5)  31</t>
  </si>
  <si>
    <t>4  4-4-0-12.1(4.1)  57</t>
  </si>
  <si>
    <t>0;  KR = TDon11,18yards</t>
  </si>
  <si>
    <t>4-4-3-11.5  43;  KR = 67,18yards</t>
  </si>
  <si>
    <t>10,9/12,9/12,7/12,6;  TB on 9;  37,34,LG</t>
  </si>
  <si>
    <t>07/1(11)</t>
  </si>
  <si>
    <t>07/1(6)</t>
  </si>
  <si>
    <t>07/8</t>
  </si>
  <si>
    <t>07/9</t>
  </si>
  <si>
    <t>07/10</t>
  </si>
  <si>
    <t>07/1(23)</t>
  </si>
  <si>
    <t>PR = TD, 19 on 4, 13 on 5; KR = TD, 25 yards</t>
  </si>
  <si>
    <t>Gardner, Gilbert</t>
  </si>
  <si>
    <t>Wilhelm, Matt</t>
  </si>
  <si>
    <t>Polamalu, Troy</t>
  </si>
  <si>
    <t>8/13  12/16  5/8  2.6%  4xMR4  F8</t>
  </si>
  <si>
    <t>13/18  10/18  4/7  4.1%  6xMR4  F7</t>
  </si>
  <si>
    <t>Clancy, Kendrick</t>
  </si>
  <si>
    <t>Lewis, Ray</t>
  </si>
  <si>
    <t>96/1 (26)</t>
  </si>
  <si>
    <t>6-6</t>
  </si>
  <si>
    <t>5-12</t>
  </si>
  <si>
    <t>LILB/OLB</t>
  </si>
  <si>
    <t>Vrabel, Mike</t>
  </si>
  <si>
    <t>Godfrey, Randall</t>
  </si>
  <si>
    <t>James, Edgerrin</t>
  </si>
  <si>
    <t>99/1 (4)</t>
  </si>
  <si>
    <t>Brown, Jammal</t>
  </si>
  <si>
    <t>Henderson, Devery</t>
  </si>
  <si>
    <t>45; 11,9,LG</t>
  </si>
  <si>
    <t>Cotchery, Jerricho</t>
  </si>
  <si>
    <t>99/1 (26)</t>
  </si>
  <si>
    <t>Mathis, Rashean</t>
  </si>
  <si>
    <t>Fisher, Travis</t>
  </si>
  <si>
    <t>04/2</t>
  </si>
  <si>
    <t>Fargas, Justin</t>
  </si>
  <si>
    <t>Cooley, Chris</t>
  </si>
  <si>
    <t>5-5  4-4-2-8.5  31</t>
  </si>
  <si>
    <t>Thomas, Randy</t>
  </si>
  <si>
    <t>Withrow, Cory</t>
  </si>
  <si>
    <t>MN</t>
  </si>
  <si>
    <t>McGinest, Willie</t>
  </si>
  <si>
    <t>RDT/DE/OLB</t>
  </si>
  <si>
    <t>Davis, Andra</t>
  </si>
  <si>
    <t>Morris, Rob</t>
  </si>
  <si>
    <t>McCargo, John</t>
  </si>
  <si>
    <t>06/1 (26)</t>
  </si>
  <si>
    <t>Youboty, Ashton</t>
  </si>
  <si>
    <t>Beason, Jon</t>
  </si>
  <si>
    <t>07/1 (25)</t>
  </si>
  <si>
    <t>4-4  4-6.3  3-0-0-(0.5)  0</t>
  </si>
  <si>
    <t>5-4  2-4.0  4-1-0-(0.6)</t>
  </si>
  <si>
    <t>5-4  38-3.1  4-0-0-(1.8)  12</t>
  </si>
  <si>
    <t>5-4-4-12.8  45</t>
  </si>
  <si>
    <t>52-715  5-5-4-13.8</t>
  </si>
  <si>
    <t>Francisco, Aaron</t>
  </si>
  <si>
    <t>White, Roddy</t>
  </si>
  <si>
    <t>5-6-6-15.8</t>
  </si>
  <si>
    <t>4-4-3-12.1  52</t>
  </si>
  <si>
    <t>4-3-4-13.9;  LP=TD,5.8yards</t>
  </si>
  <si>
    <t>Pittman, Michael</t>
  </si>
  <si>
    <t>0-3  219-4.2  1.1/6.8  5-3-2-9.5  68</t>
  </si>
  <si>
    <t>4-3-3-15.1  50</t>
  </si>
  <si>
    <t>4-3-2-7.0  15;  PR=18,3.4yards</t>
  </si>
  <si>
    <t>4-5-3-11.3  44</t>
  </si>
  <si>
    <t>Jones, Sean</t>
  </si>
  <si>
    <t>Myers, Chris</t>
  </si>
  <si>
    <t>Sapp, Cecil</t>
  </si>
  <si>
    <t>Foxworth, Domonique</t>
  </si>
  <si>
    <t>0-3  294-4.1  2.3/5.8  5-1-0-(2.1)  30  F8</t>
  </si>
  <si>
    <t>4-4  65-5.2  0.2/6.3  ER---  4-0-0-(4.7)  22  F11</t>
  </si>
  <si>
    <t>16/20  14/19  6/9  2.1%  5xMR4  F7</t>
  </si>
  <si>
    <t>0-2  140-5.2  2.2/8.9  5-0-0-(3.5)  24  F11</t>
  </si>
  <si>
    <t>0-4  247-3.5  2.0/5.3  4-1-0-(3.2)  23  F38</t>
  </si>
  <si>
    <t>12/18  14/19  7/13  3.4%  0xMR  F6</t>
  </si>
  <si>
    <t>0-2 71-5.0 -1.2/6.9 500(2.8) 18 F91; lp=33,2.4y; lk=TDon3,17y; LB--</t>
  </si>
  <si>
    <t>0-5  68-4.2  0.1/5.9  5-0-0-(3.5)  16  F12</t>
  </si>
  <si>
    <t>23/24  8/17  2/6  2.2%  10xMR9  F10</t>
  </si>
  <si>
    <t>CIN #8</t>
  </si>
  <si>
    <t>MIN #3, PHI #5</t>
  </si>
  <si>
    <t>Nugent, Mike</t>
  </si>
  <si>
    <t>4-5  36-3.9  4-0-0-5.7(2.3)</t>
  </si>
  <si>
    <t>Thomas, Adalius</t>
  </si>
  <si>
    <t>00/6</t>
  </si>
  <si>
    <t>16s 12sacks ProBowl</t>
  </si>
  <si>
    <t>Tuck, Justin</t>
  </si>
  <si>
    <t>07/1(3)</t>
  </si>
  <si>
    <t>16s 1sack</t>
  </si>
  <si>
    <t>Bradley, Stewart</t>
  </si>
  <si>
    <t>16g 6s 79-928-70dotL</t>
  </si>
  <si>
    <t>4-4-2-9.4  22;  LP = 48,1.9yards;  KR = 41,15yards</t>
  </si>
  <si>
    <t>12g 10s for HOU</t>
  </si>
  <si>
    <t>Wilson, Eugene</t>
  </si>
  <si>
    <t>16g 9s 1.5sacks for CIN</t>
  </si>
  <si>
    <t>Johnson, Brandon</t>
  </si>
  <si>
    <t>12g 5s 79-3.7 18-132-27L</t>
  </si>
  <si>
    <t>0-2  38-3.7  3-0-0-(1.5)  11</t>
  </si>
  <si>
    <t>Pittman, Antonio</t>
  </si>
  <si>
    <t>10/15  4/9  3/7  7.1%  7xMR5</t>
  </si>
  <si>
    <t>2g 0s 1attempt</t>
  </si>
  <si>
    <t>4g 0s 5-1.6 2-49-36L for CAR</t>
  </si>
  <si>
    <t>0-0  21-8.7  4-0-0-(1.8)  17</t>
  </si>
  <si>
    <t>Dorsey, DeDe</t>
  </si>
  <si>
    <t>7g 0s 1-25-25L as TE</t>
  </si>
  <si>
    <t>Jones, Edgar</t>
  </si>
  <si>
    <t>0-4  51-3.8  0.1/5.0  ER--  4-0-0-8.8(4.3)  F6</t>
  </si>
  <si>
    <t>4-4-4-15.4  51</t>
  </si>
  <si>
    <t>4-3-4-16.9  55</t>
  </si>
  <si>
    <t>5-4-4-11.0  38</t>
  </si>
  <si>
    <t>4-5-5-14.0</t>
  </si>
  <si>
    <t>4-3-4-18.0</t>
  </si>
  <si>
    <t>5-4-2-8.2  25</t>
  </si>
  <si>
    <t>4-4  2-5.5  0.1/5.7  3-0-0  F6</t>
  </si>
  <si>
    <t>WR</t>
  </si>
  <si>
    <t>Owens, Terrell</t>
  </si>
  <si>
    <t>PHI</t>
  </si>
  <si>
    <t>6-6-6-15.6  Pro Bowl</t>
  </si>
  <si>
    <t>80-1102  6-6-6-13.8  pro bowl</t>
  </si>
  <si>
    <t>100-1300  6-6-6  13.0</t>
  </si>
  <si>
    <t>FL</t>
  </si>
  <si>
    <t>LK=53,21yards</t>
  </si>
  <si>
    <t>4-4-3-11.4  31;  PR=14,F-7on3,-5on4</t>
  </si>
  <si>
    <t>Goodman, Andre</t>
  </si>
  <si>
    <t>02/3</t>
  </si>
  <si>
    <t>DB/PR</t>
  </si>
  <si>
    <t>4/9  9/16  4/7  2.1%  6xMR7  F6</t>
  </si>
  <si>
    <t>4-3 defense;  swaps = M.Lepsis from LT to RT, A.Sears from LG to RG, F.Robbins from RDT to LDT, M.Trufant from LCB to RCB</t>
  </si>
  <si>
    <t>Bethea, Antoine</t>
  </si>
  <si>
    <t>10,10,9/12,9/12,2; TB on 9;  15,19,24</t>
  </si>
  <si>
    <t>46;  9,13,15</t>
  </si>
  <si>
    <t>GREEN BAY PACKERS -- Kenny</t>
  </si>
  <si>
    <t>4  44-433  4-4-2-9.8  31</t>
  </si>
  <si>
    <t>4-3-3-21.1</t>
  </si>
  <si>
    <t>Baskett, Hank</t>
  </si>
  <si>
    <t>4-3-3-17.0</t>
  </si>
  <si>
    <t>Martin, Ruvell</t>
  </si>
  <si>
    <t>Ivy, Corey</t>
  </si>
  <si>
    <t>14/19  11/16  5/8  3.9%  1xMR3  F1</t>
  </si>
  <si>
    <t>4-4  245-4.7  2.4/8.5  5-1-0-(4.2)  34  F10</t>
  </si>
  <si>
    <t>5-5  92-4.3  1.3/7.3  ER--  4-0-0-(3.7)  44  F21</t>
  </si>
  <si>
    <t>Olshansky, Igor</t>
  </si>
  <si>
    <t>4-3-3  20.0  33</t>
  </si>
  <si>
    <t>Rosario, Dante</t>
  </si>
  <si>
    <t>07/5</t>
  </si>
  <si>
    <t>Beekman, Josh</t>
  </si>
  <si>
    <t>Dvoracek, Dusty</t>
  </si>
  <si>
    <t>Graham, Corey</t>
  </si>
  <si>
    <t>McBride, Trumaine</t>
  </si>
  <si>
    <t>Olsen, Greg</t>
  </si>
  <si>
    <t>07/1 (31)</t>
  </si>
  <si>
    <t>Payne, Kevin</t>
  </si>
  <si>
    <t>Hall, Leon</t>
  </si>
  <si>
    <t>07/1 (18)</t>
  </si>
  <si>
    <t>Ndukwe, Chinedum</t>
  </si>
  <si>
    <t>Rucker, Frostee</t>
  </si>
  <si>
    <t>Starks, Scott</t>
  </si>
  <si>
    <t>Sensabaugh, Gerald</t>
  </si>
  <si>
    <t>44; 4,7,LG</t>
  </si>
  <si>
    <t>10,10,9,7,3; TB on 7; 31,27,22</t>
  </si>
  <si>
    <t>Scott, Ian</t>
  </si>
  <si>
    <t>Mathis, Robert</t>
  </si>
  <si>
    <t>0-12</t>
  </si>
  <si>
    <t>Jenkins, Cullen</t>
  </si>
  <si>
    <t>Dansby, Karlos</t>
  </si>
  <si>
    <t>Smith, Derek</t>
  </si>
  <si>
    <t>Ayodele, Akin</t>
  </si>
  <si>
    <t>Pope, Derrick</t>
  </si>
  <si>
    <t>Chillar, Brandon</t>
  </si>
  <si>
    <t>Chavous, Corey</t>
  </si>
  <si>
    <t>Kaesviharn, Kevin</t>
  </si>
  <si>
    <t>5  4-3-3-10.1(3.5)</t>
  </si>
  <si>
    <t>4  4-3-0-9.7(3.5)  19</t>
  </si>
  <si>
    <t>Cutler, Jay</t>
  </si>
  <si>
    <t>42; 1,2,3</t>
  </si>
  <si>
    <t>0; KR = 53, 22 yards</t>
  </si>
  <si>
    <t>KR=31,15yards</t>
  </si>
  <si>
    <t>01/1 (6)</t>
  </si>
  <si>
    <t>LDT/NT</t>
  </si>
  <si>
    <t>6-6  pro bowl</t>
  </si>
  <si>
    <t>Redding, Cory</t>
  </si>
  <si>
    <t>4-5/0-5</t>
  </si>
  <si>
    <t>Woodson, Charles</t>
  </si>
  <si>
    <t>98/1 (4)</t>
  </si>
  <si>
    <t>Bienemann, Troy</t>
  </si>
  <si>
    <t>4  4-3-0-6.6(1.2)  13</t>
  </si>
  <si>
    <t>Blakley, Dwayne</t>
  </si>
  <si>
    <t>4  4-2-0-6.9(1.8)  11</t>
  </si>
  <si>
    <t>0g for TEN</t>
  </si>
  <si>
    <t>4  4-3-2-12.7(3.5)  28</t>
  </si>
  <si>
    <t>5  4-3-0-7.5(2.3)</t>
  </si>
  <si>
    <t>Blue, Greg</t>
  </si>
  <si>
    <t>Bowen, Stephen</t>
  </si>
  <si>
    <t>Brackenridge, Tyron</t>
  </si>
  <si>
    <t>1g 0s</t>
  </si>
  <si>
    <t>Bradley, Jon</t>
  </si>
  <si>
    <t>0-2  5-1.8  3-0-0-(1.5)  8</t>
  </si>
  <si>
    <t>Britt, Wesley</t>
  </si>
  <si>
    <t>2g 0s</t>
  </si>
  <si>
    <t>Brown, Ralph</t>
  </si>
  <si>
    <t>Brown, Tarell</t>
  </si>
  <si>
    <t>15g 1s</t>
  </si>
  <si>
    <t>Bryan, Courtney</t>
  </si>
  <si>
    <t>7g 0s</t>
  </si>
  <si>
    <t>Buenning, Dan</t>
  </si>
  <si>
    <t>10g 0s for CHI</t>
  </si>
  <si>
    <t>Bulman, Tim</t>
  </si>
  <si>
    <t>14g 0s 4sacks</t>
  </si>
  <si>
    <t>Bushrod, Jermon</t>
  </si>
  <si>
    <t>Busing, John</t>
  </si>
  <si>
    <t>Butler, Jerametrius</t>
  </si>
  <si>
    <t>Butler, Rashad</t>
  </si>
  <si>
    <t>Byrd, Dominique</t>
  </si>
  <si>
    <t>4  4-2-0-11.0(4.3)  14</t>
  </si>
  <si>
    <t>Campbell, Khary</t>
  </si>
  <si>
    <t>Cannon, Anthony</t>
  </si>
  <si>
    <t>9g 0s 0sacks</t>
  </si>
  <si>
    <t>Cargile, Steve</t>
  </si>
  <si>
    <t>Carter, Jerome</t>
  </si>
  <si>
    <t>Carter, Tim</t>
  </si>
  <si>
    <t>4-3-2-14.6  22</t>
  </si>
  <si>
    <t>4-3-3-11.5  27</t>
  </si>
  <si>
    <t>4-3-3-18.6  44</t>
  </si>
  <si>
    <t>4-3-4-15.2</t>
  </si>
  <si>
    <t>26-309  4-3-4-11.9  30</t>
  </si>
  <si>
    <t>2-37  4-3-2  18.5  27</t>
  </si>
  <si>
    <t>Chambers, Kirk</t>
  </si>
  <si>
    <t>Chatham, Matt</t>
  </si>
  <si>
    <t>Chukwurah, Patrick</t>
  </si>
  <si>
    <t>Ciurciu, Vinny</t>
  </si>
  <si>
    <t>14g 1s 0sacks</t>
  </si>
  <si>
    <t>Clarke, Adrien</t>
  </si>
  <si>
    <t>Coats, Daniel</t>
  </si>
  <si>
    <t>4  4-3-2-10.2(3.5)  25</t>
  </si>
  <si>
    <t>16g 4s 0-0 2-19-11L</t>
  </si>
  <si>
    <t>Cochran, Earl</t>
  </si>
  <si>
    <t>8g 1s 2sacks</t>
  </si>
  <si>
    <t>Cole, Colin</t>
  </si>
  <si>
    <t>Collier, Richard</t>
  </si>
  <si>
    <t>0g gunshot wounds</t>
  </si>
  <si>
    <t>Conover, Sean</t>
  </si>
  <si>
    <t>Cooper, Chris</t>
  </si>
  <si>
    <t>Cooper, Deke</t>
  </si>
  <si>
    <t>Cooper, Josh</t>
  </si>
  <si>
    <t>Cooper, Marquis</t>
  </si>
  <si>
    <t>8g 0s 0sacks for OAK</t>
  </si>
  <si>
    <t>Costanzo, Blake</t>
  </si>
  <si>
    <t>Cox, Curome</t>
  </si>
  <si>
    <t>Craft, Jason</t>
  </si>
  <si>
    <t>15g 2s for STL</t>
  </si>
  <si>
    <t>Curtis, Tony</t>
  </si>
  <si>
    <t>4  4-4-0-6.0(1.2)  15</t>
  </si>
  <si>
    <t>16g 6s 8-32-8L</t>
  </si>
  <si>
    <t>Dahl, Craig</t>
  </si>
  <si>
    <t>Davis, Craig</t>
  </si>
  <si>
    <t>07/1 (30)</t>
  </si>
  <si>
    <t>4-3-2-9.4  18</t>
  </si>
  <si>
    <t>4g 0s 4-59-20L</t>
  </si>
  <si>
    <t>Davis, Keith</t>
  </si>
  <si>
    <t>Davis, Russell</t>
  </si>
  <si>
    <t>Davis, Sammy</t>
  </si>
  <si>
    <t>03/1 (30)</t>
  </si>
  <si>
    <t>Dawson, Clifton</t>
  </si>
  <si>
    <t>0-3  30-2.1  3-0-0-(2.0)  9</t>
  </si>
  <si>
    <t>2g 0s 0-0 0-0</t>
  </si>
  <si>
    <t>DeLoatch, Curtis</t>
  </si>
  <si>
    <t>DeMulling, Rick</t>
  </si>
  <si>
    <t>Dendy, Patrick</t>
  </si>
  <si>
    <t>18/24  11/16  4/8  3.6%  4xMR4  F8</t>
  </si>
  <si>
    <t>3/7  4/8  3/7  5.2%  6xMR2</t>
  </si>
  <si>
    <t>11/16  9/16  4/8  3.6%  5xMR4</t>
  </si>
  <si>
    <t>15/20  15/18  7/10  3.3%  4xMR2  122att</t>
  </si>
  <si>
    <t>Dinkins, Darnell</t>
  </si>
  <si>
    <t>Stroud, Marcus</t>
  </si>
  <si>
    <t>01/1 (13)</t>
  </si>
  <si>
    <t>Freeney, Dwight</t>
  </si>
  <si>
    <t>02/1 (11)</t>
  </si>
  <si>
    <t>Edwards, Ron</t>
  </si>
  <si>
    <t>Kelly, Tommy</t>
  </si>
  <si>
    <t>Torbor, Reggie</t>
  </si>
  <si>
    <t>McCray, Bobby</t>
  </si>
  <si>
    <t>Bruschi, Tedy</t>
  </si>
  <si>
    <t>Colvin, Rosevelt</t>
  </si>
  <si>
    <t>4-12-6*</t>
  </si>
  <si>
    <t>4-12-2*</t>
  </si>
  <si>
    <t>Seau, Junior</t>
  </si>
  <si>
    <t>Henderson, E.J.</t>
  </si>
  <si>
    <t>Bailey, Boss</t>
  </si>
  <si>
    <t>Reed, Ed</t>
  </si>
  <si>
    <t>02/1 (24)</t>
  </si>
  <si>
    <t>Harris, Al</t>
  </si>
  <si>
    <t>Jones, Nathan</t>
  </si>
  <si>
    <t>0-4  278-4.3  3.0/7.1  4-0-0-8.1  F1</t>
  </si>
  <si>
    <t>Shelton, Daimon</t>
  </si>
  <si>
    <t>6-7  0-0.0  4-0-0-6.7</t>
  </si>
  <si>
    <t>10,10,10,8,3; TB on 12; 21,23,18</t>
  </si>
  <si>
    <t>10,9/12,9/12,6/11/12,4; TB on 11; m</t>
  </si>
  <si>
    <t>Bidwell, Josh</t>
  </si>
  <si>
    <t>4-4  11-5.4  3-0-0-(1.0)  4</t>
  </si>
  <si>
    <t>* For KR's:  A, B yards, TD on C -- A is the result on a roll of 2; B is the result on a roll of 6 (average or</t>
  </si>
  <si>
    <t xml:space="preserve">    median), C is a roll other than 2 on which there is a TD result</t>
  </si>
  <si>
    <t>* For K's:  A,B,C,D,E; TB on F; m on G; H,J,K -- A, B, C, D, and E indicate the chance for success from the</t>
  </si>
  <si>
    <t xml:space="preserve">    1-2, 3-12, 13-22, 23-32, and 33-37 yard lines respectively (a roll of 2 through the first number before the</t>
  </si>
  <si>
    <t>26-4.1  5-2-2-15.2</t>
  </si>
  <si>
    <t>10,10,8,7,6; TB on 4; m; 20,23,15</t>
  </si>
  <si>
    <t>Roth, Matt</t>
  </si>
  <si>
    <t>Mankins, Logan</t>
  </si>
  <si>
    <t>Kaczur, Nick</t>
  </si>
  <si>
    <t>Brown, Josh</t>
  </si>
  <si>
    <t>10,10,10,7/11/12,3; TB on 6; m; 23,20,16</t>
  </si>
  <si>
    <t>10,10,10,7/11/12,4; TB on 5,10; m; 33,30,28</t>
  </si>
  <si>
    <t>Woods, Pierre</t>
  </si>
  <si>
    <t>Considine, Sean</t>
  </si>
  <si>
    <t>TB</t>
  </si>
  <si>
    <t>ROLB</t>
  </si>
  <si>
    <t>Peek, Antwan</t>
  </si>
  <si>
    <t>0-12-1*</t>
  </si>
  <si>
    <t>OLB</t>
  </si>
  <si>
    <t>Bentley, Kevin</t>
  </si>
  <si>
    <t>RILB</t>
  </si>
  <si>
    <t>Shanle, Scott</t>
  </si>
  <si>
    <t>6-12  pro bowl</t>
  </si>
  <si>
    <t>Bryant, Fernando</t>
  </si>
  <si>
    <t>Smith, L.J.</t>
  </si>
  <si>
    <t>56-817  4-4-4  14.6  49</t>
  </si>
  <si>
    <t>4-3-2  14.6  23</t>
  </si>
  <si>
    <t>10,10,10,8/12,5; TB on 8</t>
  </si>
  <si>
    <t>Harris, Nick</t>
  </si>
  <si>
    <t>43 blk; 13,10,4</t>
  </si>
  <si>
    <t>43 blk; 1,2,LG</t>
  </si>
  <si>
    <t>41 blk; 22,19,LG</t>
  </si>
  <si>
    <t>POSITION GROUP ROSTER LIMITATIONS -- updated 1/26/2009</t>
  </si>
  <si>
    <t>0-2  334-4.6  2.1/7.5  5-0-0-9.5  Pro Bowl</t>
  </si>
  <si>
    <t>310-4.1  2.3/7.3  4-0-0-5.7</t>
  </si>
  <si>
    <t>277-3.6  5-2-0-5.8</t>
  </si>
  <si>
    <t>151-4.4  0.9/6.5  5-3-0-8.0  F18</t>
  </si>
  <si>
    <t>* For all eligible receivers:  A-B-C represents the completion combos for flat-short-long each with a 0-6 rating</t>
  </si>
  <si>
    <t>6  4-3-0-7.7</t>
  </si>
  <si>
    <t>5  40-356  4-4-0-8.9</t>
  </si>
  <si>
    <t>5  28-243  4-4-0  8.7</t>
  </si>
  <si>
    <t>5  4-4-0  8.9</t>
  </si>
  <si>
    <t>Backus, Jeff</t>
  </si>
  <si>
    <t>01/1 (18)</t>
  </si>
  <si>
    <t>41; 6,8,4</t>
  </si>
  <si>
    <t>Jones, Donnie</t>
  </si>
  <si>
    <t>45; 1,2,3</t>
  </si>
  <si>
    <t>C/T</t>
  </si>
  <si>
    <t>Black, Jordan</t>
  </si>
  <si>
    <t>Cousin, Terry</t>
  </si>
  <si>
    <t>Crowell, Angelo</t>
  </si>
  <si>
    <t>Barber, Ronde</t>
  </si>
  <si>
    <t>McKenzie, Mike</t>
  </si>
  <si>
    <t>Hope, Chris</t>
  </si>
  <si>
    <t>Wire, Coy</t>
  </si>
  <si>
    <t>Ferguson, Nick</t>
  </si>
  <si>
    <t>Hedgecock, Madison</t>
  </si>
  <si>
    <t>Bartell, Ronald</t>
  </si>
  <si>
    <t>Edwards, Dovonte</t>
  </si>
  <si>
    <t>Ekejiuba, Isaiah</t>
  </si>
  <si>
    <t>Essex, Trai</t>
  </si>
  <si>
    <t>Evans, Demetric</t>
  </si>
  <si>
    <t>16g 11s 3.5sacks</t>
  </si>
  <si>
    <t>Evans, Troy</t>
  </si>
  <si>
    <t>Farwell, Heath</t>
  </si>
  <si>
    <t>Ferguson, Robert</t>
  </si>
  <si>
    <t>4-3-4-12.2  71</t>
  </si>
  <si>
    <t>8g 0s 3-25-9L</t>
  </si>
  <si>
    <t>4-3-4-13.6  51</t>
  </si>
  <si>
    <t>4-4-4-15.3  48;  KR=71,19yards</t>
  </si>
  <si>
    <t>38-520  4-4-5-13.7  47</t>
  </si>
  <si>
    <t>22-293  4-3-3  13.3</t>
  </si>
  <si>
    <t>Fifita, Steve</t>
  </si>
  <si>
    <t>Fisher, Bryce</t>
  </si>
  <si>
    <t>Fletcher, Jamar</t>
  </si>
  <si>
    <t>01/1 (26)</t>
  </si>
  <si>
    <t>11g 2s for CIN</t>
  </si>
  <si>
    <t>Fox, Vernon</t>
  </si>
  <si>
    <t>10g 3s for DEN</t>
  </si>
  <si>
    <t>Frazier, Andre</t>
  </si>
  <si>
    <t>15g 0s 1sack</t>
  </si>
  <si>
    <t>Free, Doug</t>
  </si>
  <si>
    <t>Friedman, Lennie</t>
  </si>
  <si>
    <t>Fry, Dustin</t>
  </si>
  <si>
    <t>Fudge, Jamaal</t>
  </si>
  <si>
    <t>11g 1s</t>
  </si>
  <si>
    <t>Garay, Antonio</t>
  </si>
  <si>
    <t>Gibson, Gary</t>
  </si>
  <si>
    <t>11g 0s 0sacks</t>
  </si>
  <si>
    <t>Glenn, Aaron</t>
  </si>
  <si>
    <t>4g 1s for NO</t>
  </si>
  <si>
    <t>Goldson, Dashon</t>
  </si>
  <si>
    <t>9g 2s</t>
  </si>
  <si>
    <t>Gordon, Amon</t>
  </si>
  <si>
    <t>2g 0s 0sacks</t>
  </si>
  <si>
    <t>Gordon, Cletis</t>
  </si>
  <si>
    <t>14g 1s</t>
  </si>
  <si>
    <t>Gorin, Brandon</t>
  </si>
  <si>
    <t>Graham, Nick</t>
  </si>
  <si>
    <t>4g 0s for IND</t>
  </si>
  <si>
    <t>1g 0s 8attempts for KC</t>
  </si>
  <si>
    <t>Green, Howard</t>
  </si>
  <si>
    <t>13g 0s 1sack</t>
  </si>
  <si>
    <t>Green, Louis</t>
  </si>
  <si>
    <t>Green, Mike</t>
  </si>
  <si>
    <t>8g 2s for WAS</t>
  </si>
  <si>
    <t>Gregory, Steve</t>
  </si>
  <si>
    <t>15g 3s</t>
  </si>
  <si>
    <t>Griffin, Kris</t>
  </si>
  <si>
    <t>10g 0s 0sacks</t>
  </si>
  <si>
    <t>Grigsby, Boomer</t>
  </si>
  <si>
    <t>23/24  7/14  4/9  4%oncard  8xMR6  F3</t>
  </si>
  <si>
    <t>0-5  227-4.0  1.7/6.0  5-0-0-(2.1)  14  F9</t>
  </si>
  <si>
    <t>Jackson, Darrell</t>
  </si>
  <si>
    <t>00/3</t>
  </si>
  <si>
    <t>4-6-5-13.8</t>
  </si>
  <si>
    <t>68-1137  4-5-5-16.7</t>
  </si>
  <si>
    <t>62-877  4-5-5  14.1  48</t>
  </si>
  <si>
    <t>4-5-5  15.4</t>
  </si>
  <si>
    <t>4-4-3-12.0  42</t>
  </si>
  <si>
    <t>4-4-3-12.7  41</t>
  </si>
  <si>
    <t>4-5-6-16.2  55</t>
  </si>
  <si>
    <t>Gradkowski, Bruce</t>
  </si>
  <si>
    <t>Young, Vince</t>
  </si>
  <si>
    <t>0-2  157-4.3  1.9/7.8  4-0-0-(3.6)  24  F6</t>
  </si>
  <si>
    <t>Fletcher, London</t>
  </si>
  <si>
    <t>0-12-5*</t>
  </si>
  <si>
    <t>RILB/OLB</t>
  </si>
  <si>
    <t>5-7/0-7</t>
  </si>
  <si>
    <t>C/RT</t>
  </si>
  <si>
    <t>6-12-1*</t>
  </si>
  <si>
    <t>LE/LB</t>
  </si>
  <si>
    <t>5-9/0-9</t>
  </si>
  <si>
    <t>4-4  5-4-3-13.1(6.2)  40</t>
  </si>
  <si>
    <t>4  4-4-0-9.7(3.7)  28</t>
  </si>
  <si>
    <t>4  6-5-2-9.4(3.8)  25</t>
  </si>
  <si>
    <t>5  4-2-0-6.8(1.8)  16</t>
  </si>
  <si>
    <t>11/17  15/23  9/13  1.9%  7xMR7  ER10.3  F1</t>
  </si>
  <si>
    <t>0-4  226-4.8  1.2/7.3  5-0-0-(4.1)  21  F6</t>
  </si>
  <si>
    <t>15/19  16/21  7/11  2.0%  6xMR4  F1  Pro Bowl</t>
  </si>
  <si>
    <t>20/25  14/16  5/10  2.4%  2xMR4  F7</t>
  </si>
  <si>
    <t>5-2  1-3.0  4-2-0-(2.9)  16</t>
  </si>
  <si>
    <t>4-5-2-11.1  26</t>
  </si>
  <si>
    <t>6-6-3-10.6</t>
  </si>
  <si>
    <t>4-3-3-12.9  22</t>
  </si>
  <si>
    <t>0-0  321-4.1  2.4/6.1  4-0-0-(3.1)  22  F7</t>
  </si>
  <si>
    <t>17/21  10/16  6/9  3%  0xMR  F4</t>
  </si>
  <si>
    <t>ARI</t>
  </si>
  <si>
    <t>4-4-4-11.0  40</t>
  </si>
  <si>
    <t>Ogunleye, Adewale</t>
  </si>
  <si>
    <t>Dockett, Darnell</t>
  </si>
  <si>
    <t>Robinson, Bryan</t>
  </si>
  <si>
    <t>4-2/0-2</t>
  </si>
  <si>
    <t>Williams, Corey</t>
  </si>
  <si>
    <t>Thomas, Juqua</t>
  </si>
  <si>
    <t>Edwards, Donnie</t>
  </si>
  <si>
    <t>78-1240  4-5-6  15.9</t>
  </si>
  <si>
    <t>4-4-4  13.7  42</t>
  </si>
  <si>
    <t>33-478  4-4-3  14.5  53</t>
  </si>
  <si>
    <t>10,10,10,7/11/12,3;  m on 12;  TB on 5;  25,20,LG</t>
  </si>
  <si>
    <t>Allen, Jason</t>
  </si>
  <si>
    <t>Cook, Ryan</t>
  </si>
  <si>
    <t>Neal, Stephen</t>
  </si>
  <si>
    <t>O'Callaghan, Ryan</t>
  </si>
  <si>
    <t>Maroney, Laurence</t>
  </si>
  <si>
    <t>ROLB/ILB</t>
  </si>
  <si>
    <t>4-4  17-3.1  4-0-0-5.1</t>
  </si>
  <si>
    <t>4  6-6-4-12.4(6.0)  38  Pro Bowl</t>
  </si>
  <si>
    <t>5  4-2-0-3.5(1.2)</t>
  </si>
  <si>
    <t>14/19  9/13  7/11  4.4%  7xMR7  -3.7/8.4</t>
  </si>
  <si>
    <t>9/15  8/17  8/11  3.4%  10xMR6 ER-4.8</t>
  </si>
  <si>
    <t>Manning, Eli</t>
  </si>
  <si>
    <t>04/1 (1)</t>
  </si>
  <si>
    <t>4-2  4-2-0-9.4(3.5)  13</t>
  </si>
  <si>
    <t>0-4  71-4.5  2.1/7.4  3-0-0-(1.0)  12  F11</t>
  </si>
  <si>
    <t>14/19  8/16  3/8  1.9%  7xMR5  F8</t>
  </si>
  <si>
    <t>4-4  202-5.0  3.1/11.9  ER--  5-2-0-(2.8)  34  F27</t>
  </si>
  <si>
    <t>18/24  12/19  6/11  5.0%  6xMR4  F5</t>
  </si>
  <si>
    <t>16/21  15/20  6/10  3.8%  0xMR  F15</t>
  </si>
  <si>
    <t>25/26  10/17  1/2  3.5%  4xMR3  F9</t>
  </si>
  <si>
    <t>4-5  151-3.4  0.3/5.0  5-2-0-(3.5)  30  F22</t>
  </si>
  <si>
    <t>19/24  11/18  4/9  4.6%  3xMR4  F11</t>
  </si>
  <si>
    <t>0-4  260-4.2  2.5/8.0  5-2-0-(3.5)  23  F11</t>
  </si>
  <si>
    <t>11/15  7/14  2/6  3.5%  4xMR4  F7</t>
  </si>
  <si>
    <t>21/25  13/18  6/9  3.6%  3xMR4  F12</t>
  </si>
  <si>
    <t>11/16  11/16  6/9  3.1%  0xMR  F8</t>
  </si>
  <si>
    <t>0-4  54-3.9  0.3/5.3  4-0-0-(2.3)  8  F47</t>
  </si>
  <si>
    <t>0-3  157-3.7  -0.2/6.3  LB--  6-2-0-(2.3)  25  F69</t>
  </si>
  <si>
    <t>17/23  14/22  8/14  3.7%  4xMR6  F9</t>
  </si>
  <si>
    <t>4-3  75-4.0  0.9/5.6  5-0-0-(2.8)  17  F35</t>
  </si>
  <si>
    <t>24/26  9/16  4/7  2.0%  4xMR4  F23</t>
  </si>
  <si>
    <t>21/24  15/20  8/13  2.8%  2xMR4  F6</t>
  </si>
  <si>
    <t>0-3  75-3.5  0.8/6.2  ER--  4-0-0-(3.1)  29  F8</t>
  </si>
  <si>
    <t>8/13  6/12  3/6  4.0%  9xMR5  F4</t>
  </si>
  <si>
    <t>16/21  10/16  2/7  2.3%  10xMR5  F1</t>
  </si>
  <si>
    <t>26/26  6/12  2/5  2.0%  11xMR5  F5</t>
  </si>
  <si>
    <t>0-0  238-5.6  3.4/10.7  4-1-0-(4.9)  60dot  F11</t>
  </si>
  <si>
    <t>23/26  7/14  3/7  3.4%  9xMR7  ER7.6  F10</t>
  </si>
  <si>
    <t>4-4  204-4.8  2.0/8.4  5-2-0-(2.8)  29  F8</t>
  </si>
  <si>
    <t>13/18  9/15  3/6  3.0%  5xMR5  F4</t>
  </si>
  <si>
    <t>10/15  9/13  2/7  6.1%  0xMR  F25</t>
  </si>
  <si>
    <t>18/23  17/21  9/12  2.8%  0xMR  F4</t>
  </si>
  <si>
    <t>0-5  62-4.3  -1.2/6.4  LB---  5-1-0-(4.2)  23  F8</t>
  </si>
  <si>
    <t>8/13  9/20  4/7  5.5%  3xMR4  F17</t>
  </si>
  <si>
    <t>17/22  5/13  1/5  4.5%  21xMR5  F2</t>
  </si>
  <si>
    <t>0-3  167-4.1  2.5/5.1  4-0-0-(2.9)  21  F10</t>
  </si>
  <si>
    <t>13/17  9/15  4/8  2.7%  7xMR3  F22</t>
  </si>
  <si>
    <t>14/19  6/14  4/9  5.8%  11xMR6  F25</t>
  </si>
  <si>
    <t>17/22  12/16  5/10  3.9%  0xMR  F4</t>
  </si>
  <si>
    <t>18/24  12/19  5/11  3.0%  7xMR6  F4</t>
  </si>
  <si>
    <t>11/16  10/15  4/9  2.7%  2xMR4  F3</t>
  </si>
  <si>
    <t>23/26  7/14  3/7  3.4%  9xMR7  F10</t>
  </si>
  <si>
    <t>0-2  71-5.0  -1.2/6.9  5-0-0-(2.8)  18  F91</t>
  </si>
  <si>
    <t>4;  KR=TDon3,22yards</t>
  </si>
  <si>
    <t>PR=26,1.7yards;  KR=51,25yards</t>
  </si>
  <si>
    <t>0;  LK=TDon3,19yards</t>
  </si>
  <si>
    <t>4-3-2-9.4  15</t>
  </si>
  <si>
    <t>6-6-6-14.4</t>
  </si>
  <si>
    <t>0; KR = 86, 21 yards</t>
  </si>
  <si>
    <t>Williams, Brian</t>
  </si>
  <si>
    <t>0-4  267-4.1  2.2/5.5  4-2-2-(4.1)  39  F6</t>
  </si>
  <si>
    <t>0-4  186-3.6  0.5/5.5  4-0-0-5.5(1.9)  F6</t>
  </si>
  <si>
    <t>32-504  4-5-4-15.8  48</t>
  </si>
  <si>
    <t>Berger, Joe</t>
  </si>
  <si>
    <t>Crowder, Channing</t>
  </si>
  <si>
    <t>Daniels, Travis</t>
  </si>
  <si>
    <t>4-4-4-16.6  45;  PR=12,-4on6,1on11</t>
  </si>
  <si>
    <t>4-3-3-13.2  45;  PR=18,-1on3,4on4,15on5,9on9</t>
  </si>
  <si>
    <t>06/1 (30)</t>
  </si>
  <si>
    <t>Gaither, Omar</t>
  </si>
  <si>
    <t>Boothe, Kevin</t>
  </si>
  <si>
    <t>Foster, DeShaun</t>
  </si>
  <si>
    <t>5  4-4-0-10.3</t>
  </si>
  <si>
    <t>4-4  18-134  4-3-0-7.4</t>
  </si>
  <si>
    <t>5-6-4-12.8  51</t>
  </si>
  <si>
    <t>4-5-3-13.3  30</t>
  </si>
  <si>
    <t>4-5-5-13.5  43</t>
  </si>
  <si>
    <t>4-3-3-15.6  66</t>
  </si>
  <si>
    <t>15g 0s 0sacks for GB and PHI</t>
  </si>
  <si>
    <t>Wilkerson, Jimmy</t>
  </si>
  <si>
    <t>16g 1s 5sacks for TB</t>
  </si>
  <si>
    <t>Wilkins, Marcus</t>
  </si>
  <si>
    <t>Williams, Tank</t>
  </si>
  <si>
    <t>Willis, Ray</t>
  </si>
  <si>
    <t>Wilson, C.J.</t>
  </si>
  <si>
    <t>4g 0s</t>
  </si>
  <si>
    <t>Wilson, Chris</t>
  </si>
  <si>
    <t>Wilson, George</t>
  </si>
  <si>
    <t>Winborne, Jamaine</t>
  </si>
  <si>
    <t>Wolfe, Garrett</t>
  </si>
  <si>
    <t>0-0  31-2.7  4-0-0-(4.9)  33</t>
  </si>
  <si>
    <t>13g 0s 15-4.6 0-0-0L</t>
  </si>
  <si>
    <t>Worrell, Cameron</t>
  </si>
  <si>
    <t>1g 0s for CHI</t>
  </si>
  <si>
    <t>Wright, Dwayne</t>
  </si>
  <si>
    <t>0-0  29-3.2  3-0-0-(2.0)  8</t>
  </si>
  <si>
    <t>Wright, Manuel</t>
  </si>
  <si>
    <t>05/5 Supp</t>
  </si>
  <si>
    <t>Wright, Rodrigue</t>
  </si>
  <si>
    <t>Wright, Wallace</t>
  </si>
  <si>
    <t>4-3-2-14.5  36</t>
  </si>
  <si>
    <t>16g 0s 0-0-0L</t>
  </si>
  <si>
    <t>Wyms, Ellis</t>
  </si>
  <si>
    <t>16g 0s 2.5sacks for MIN</t>
  </si>
  <si>
    <t>Wynn, Renaldo</t>
  </si>
  <si>
    <t>Young, Scott</t>
  </si>
  <si>
    <t>1g 0s for CLE</t>
  </si>
  <si>
    <t>Zgonina, Jeff</t>
  </si>
  <si>
    <t>10,10,8/12,8/12,4;  TB on 6,10;  15,18,22</t>
  </si>
  <si>
    <t>10,10,8,7/11/12,2; TB on 10; 31,29,LG</t>
  </si>
  <si>
    <t>10,10,10,7/11/12,3; TB on 11; m; 29,26,24</t>
  </si>
  <si>
    <t>10,10,10,7,4; TB on 11; 21,19,26</t>
  </si>
  <si>
    <t>10,10,9/12,9/12,5; TB on 11; m</t>
  </si>
  <si>
    <t>10,10,9/12,9,4;  m on 12;  TB on 7;  23,19,27</t>
  </si>
  <si>
    <t>10,10,7/11/12,7/11/12,2; TB on 2; 27,23,16</t>
  </si>
  <si>
    <t>10,10,8/11/12,8/11/12,5; TB on 12; 29,23,21</t>
  </si>
  <si>
    <t>10,10,9,7,4; TB on 9; m; 29,23,LG</t>
  </si>
  <si>
    <t>10,10,9/12,9/12,3; TB on 10; 21,19,26</t>
  </si>
  <si>
    <t>10,10,10,7/11/12,4; TB on 6</t>
  </si>
  <si>
    <t>10,9/12,9/12,6/11/12,4;  TB on 5,10;  20,17,LG</t>
  </si>
  <si>
    <t>10,10,9/12,9/12,2; TB on 9; m on 11,12; 15,23,20</t>
  </si>
  <si>
    <t>10,10,8/12,7/11/12,4; TB on 4,12; 19,27,LG</t>
  </si>
  <si>
    <t>10,10,7/11/12,7/11/12,5; TB on 11; m; 18,20,12</t>
  </si>
  <si>
    <t>10,10,8/12,8,5; TB on 9; m; 19,17,13</t>
  </si>
  <si>
    <t>10,10,10,7/11/12,2; TB on 12; m</t>
  </si>
  <si>
    <t>Fields, Brandon</t>
  </si>
  <si>
    <t>45;  13,10,5</t>
  </si>
  <si>
    <t>Rocca, Save</t>
  </si>
  <si>
    <t>44;  11,13,LG</t>
  </si>
  <si>
    <t>Sepulveda, Daniel</t>
  </si>
  <si>
    <t>44;  4,5,LG</t>
  </si>
  <si>
    <t>07/1 (22)</t>
  </si>
  <si>
    <t>11 attempts</t>
  </si>
  <si>
    <t>0-4  278-4.8  1.9/8.2  6-4-0-(4.5)  57dot  F6</t>
  </si>
  <si>
    <t>Wiggins, Jermaine</t>
  </si>
  <si>
    <t>4-3  6-5-0-9.9</t>
  </si>
  <si>
    <t>4  8-80  4-3-0-10.0</t>
  </si>
  <si>
    <t>4  4-3-0  9.5</t>
  </si>
  <si>
    <t>Anderson, Willie</t>
  </si>
  <si>
    <t>Clifton, Chad</t>
  </si>
  <si>
    <t>Koppen, Dan</t>
  </si>
  <si>
    <t>Shaffer, Kevin</t>
  </si>
  <si>
    <t>McHugh, Sean</t>
  </si>
  <si>
    <t>4-4  4-2-0-8.3(2.3)  11</t>
  </si>
  <si>
    <t>Flanagan, Mike</t>
  </si>
  <si>
    <t>Hoke, Chris</t>
  </si>
  <si>
    <t>Spires, Greg</t>
  </si>
  <si>
    <t>H</t>
  </si>
  <si>
    <t>g</t>
  </si>
  <si>
    <t>Buffalo</t>
  </si>
  <si>
    <t>at San Diego</t>
  </si>
  <si>
    <t>at Jacksonville</t>
  </si>
  <si>
    <t>at New England</t>
  </si>
  <si>
    <t>at Philadelphia</t>
  </si>
  <si>
    <t>at Giants</t>
  </si>
  <si>
    <t>at Chicago</t>
  </si>
  <si>
    <t>at Detroit</t>
  </si>
  <si>
    <t>at Dallas</t>
  </si>
  <si>
    <t>at Minnesota</t>
  </si>
  <si>
    <t>at Baltimore</t>
  </si>
  <si>
    <t>at Indianapolis</t>
  </si>
  <si>
    <t>Minnesota</t>
  </si>
  <si>
    <t>at San Francisco</t>
  </si>
  <si>
    <t>Jets</t>
  </si>
  <si>
    <t>at Seattle</t>
  </si>
  <si>
    <t>Oakland</t>
  </si>
  <si>
    <t>at Buffalo</t>
  </si>
  <si>
    <t>at Green Bay</t>
  </si>
  <si>
    <t>at Jets</t>
  </si>
  <si>
    <t>at Houston</t>
  </si>
  <si>
    <t>Detroit</t>
  </si>
  <si>
    <t>at Oakland</t>
  </si>
  <si>
    <t>San Diego</t>
  </si>
  <si>
    <t>Green Bay</t>
  </si>
  <si>
    <t>Baltimore</t>
  </si>
  <si>
    <t>Indianapolis</t>
  </si>
  <si>
    <t>New England</t>
  </si>
  <si>
    <t>Chicago</t>
  </si>
  <si>
    <t>Jacksonville</t>
  </si>
  <si>
    <t>Dallas</t>
  </si>
  <si>
    <t>Giants</t>
  </si>
  <si>
    <t>Philadelphia</t>
  </si>
  <si>
    <t>Seattle</t>
  </si>
  <si>
    <t>San Francisco</t>
  </si>
  <si>
    <t>Houston</t>
  </si>
  <si>
    <t>Schedule was created by Tom/NYJ by setting in the first seven weeks each team to play every team they didn't face in the 2005 regular season</t>
  </si>
  <si>
    <t>and then using Excel-generated random numbers to determine the remaining opponents; each team has 8 home and 8 away games even though</t>
  </si>
  <si>
    <t>in SOMIFA the home field advantage rule is not used</t>
  </si>
  <si>
    <t>at Cleveland</t>
  </si>
  <si>
    <t>Cleveland</t>
  </si>
  <si>
    <t>at Arizona</t>
  </si>
  <si>
    <t>Arizona</t>
  </si>
  <si>
    <t>at Miami</t>
  </si>
  <si>
    <t>Miami</t>
  </si>
  <si>
    <t>at Cincinnati</t>
  </si>
  <si>
    <t>Cincinnati</t>
  </si>
  <si>
    <t>This 2007 SSFA schedule used the 2006 SOMIFA schedule as a shell with 2006 SSFA teams matching their 2005 SOMIFA teams in the numeric</t>
  </si>
  <si>
    <t>10,10,9/12,8,5; TB on 4,10; m on 11; 25,22,18</t>
  </si>
  <si>
    <t>Carney, John</t>
  </si>
  <si>
    <t>IN/1(18)</t>
  </si>
  <si>
    <t>IN/1(19)</t>
  </si>
  <si>
    <t>IN/1(20)</t>
  </si>
  <si>
    <t>IN/1(21)</t>
  </si>
  <si>
    <t>IN/1(22)</t>
  </si>
  <si>
    <t>IN/1(23)</t>
  </si>
  <si>
    <t>IN/1(24)</t>
  </si>
  <si>
    <t>Willis, Patrick</t>
  </si>
  <si>
    <t>07/1 (11)</t>
  </si>
  <si>
    <t>Leonard, Brian</t>
  </si>
  <si>
    <t>Howard, Darren</t>
  </si>
  <si>
    <t>Roye, Orpheus</t>
  </si>
  <si>
    <t>6-4  4-2.8  4-1-0-10.6;  KR = 53, 27yards</t>
  </si>
  <si>
    <t>4-2-0-5.3</t>
  </si>
  <si>
    <t>Morris, Sammy</t>
  </si>
  <si>
    <t>4-4  132-4.0  1.1/7.0  4-0-0-5.6</t>
  </si>
  <si>
    <t>19-3.7  5-0-0-7.1</t>
  </si>
  <si>
    <t>2-2.5  4-0-0-16.0</t>
  </si>
  <si>
    <t>20-3.6  0/3.9  4-0-0-5.1  F9  noER</t>
  </si>
  <si>
    <t>Scaife, Bo</t>
  </si>
  <si>
    <t>Hill, Reynaldo</t>
  </si>
  <si>
    <t>24/25  13/16  4/9  4.0%approx  0xMR  F1</t>
  </si>
  <si>
    <t>14/19  12/19  5/8  3.2%  5xMR4</t>
  </si>
  <si>
    <t>14/19  15/18  6/10  2.9%  5xMR4</t>
  </si>
  <si>
    <t>4-4-4-12.6  52</t>
  </si>
  <si>
    <t xml:space="preserve">    D is the average per carry, E is the average off tackle guessed right, F is the average off tackle guessed</t>
  </si>
  <si>
    <t xml:space="preserve">    wrong, G-H-J are the receiving ratings flat-short-long (see below), K is the average per catch; ER-- means</t>
  </si>
  <si>
    <t>Hart, Clinton</t>
  </si>
  <si>
    <t>Hayes, Gerald</t>
  </si>
  <si>
    <t>Holt, Glenn</t>
  </si>
  <si>
    <t>16s 0sacks ProBowl</t>
  </si>
  <si>
    <t>0g</t>
  </si>
  <si>
    <t>16s</t>
  </si>
  <si>
    <t>16g 0s 0sacks</t>
  </si>
  <si>
    <t>0g for SF</t>
  </si>
  <si>
    <t>16g 6s</t>
  </si>
  <si>
    <t>15g 1s 1sack</t>
  </si>
  <si>
    <t>16g 1s as DB KR=55-21.0 PR=36-11.1-11FC</t>
  </si>
  <si>
    <t>16g 5s 0sacks</t>
  </si>
  <si>
    <t>2g 0s 17attempts for DAL</t>
  </si>
  <si>
    <t>15s 33-384-28L</t>
  </si>
  <si>
    <t>16s 86-1022-36L</t>
  </si>
  <si>
    <t>14g 0s 0sacks</t>
  </si>
  <si>
    <t>15g 0s 67-5.3 5-42-18L KR=39-22.2</t>
  </si>
  <si>
    <t>4g 0s 0sacks</t>
  </si>
  <si>
    <t>16g 9s 77-1006-58L KR=33-20.2 PR=33-7.2-10FC</t>
  </si>
  <si>
    <t>16g 0s</t>
  </si>
  <si>
    <t>16g 3s</t>
  </si>
  <si>
    <t>15g 9s</t>
  </si>
  <si>
    <t>11s 55-613-33L</t>
  </si>
  <si>
    <t>Amano, Eugene</t>
  </si>
  <si>
    <t>Newberry, Jeremy</t>
  </si>
  <si>
    <t>Ellis, Greg</t>
  </si>
  <si>
    <t>Wistrom, Grant</t>
  </si>
  <si>
    <t>98/1 (6)</t>
  </si>
  <si>
    <t>Haynesworth, Albert</t>
  </si>
  <si>
    <t>02/1 (15)</t>
  </si>
  <si>
    <t>Gregg, Kelly</t>
  </si>
  <si>
    <t>White, Dewayne</t>
  </si>
  <si>
    <t>LaBoy, Travis</t>
  </si>
  <si>
    <t>Barnett, Nick</t>
  </si>
  <si>
    <t>03/1 (29)</t>
  </si>
  <si>
    <t>Kassell, Brad</t>
  </si>
  <si>
    <t>0-3  5-5.6  4-0-0-9.0(4.3)</t>
  </si>
  <si>
    <t>4-5-5-15.3</t>
  </si>
  <si>
    <t>5</t>
  </si>
  <si>
    <t>5  4-3-0-8.4</t>
  </si>
  <si>
    <t>5  16-133  4-3-0-8.3</t>
  </si>
  <si>
    <t>5  3-15  4-3-0  5.0</t>
  </si>
  <si>
    <t>LG</t>
  </si>
  <si>
    <t>James, Tory</t>
  </si>
  <si>
    <t>shortydg  4-2-0-10.1  F3  noLB</t>
  </si>
  <si>
    <t>Moss, Santana</t>
  </si>
  <si>
    <t>01/1 (16)</t>
  </si>
  <si>
    <t>4-4-6-18.6;  PR=46,8on6,12on9,2on10</t>
  </si>
  <si>
    <t>Wilson, Adrian</t>
  </si>
  <si>
    <t>Welker, Wes</t>
  </si>
  <si>
    <t>LP/LK</t>
  </si>
  <si>
    <t>15 attempts</t>
  </si>
  <si>
    <t>0-2  339-3.9  2.4/7.0  5-1-0-8.3  Pro Bowl</t>
  </si>
  <si>
    <t>5-6-5-15.7</t>
  </si>
  <si>
    <t>68-838  5-5-5-12.3</t>
  </si>
  <si>
    <t>20-322  4-3-4  16.1;  PR = TD on 3, 9 on 4, 17 on 5;  KR = TD, 19yards</t>
  </si>
  <si>
    <t>PR = 26, 9 on 5, 6 on 9; KR = 71, 21 yards</t>
  </si>
  <si>
    <t>Gates, Antonio</t>
  </si>
  <si>
    <t>4  6-6-3-11.9  Pro Bowl</t>
  </si>
  <si>
    <t>0-2  313-5.3  3.0/11.2  6-3-0-7.3</t>
  </si>
  <si>
    <t>372-4.5  6-3-0-6.2</t>
  </si>
  <si>
    <t>339-3.6  2.7/6.2  5-0-0-6.2  F9</t>
  </si>
  <si>
    <t>Morris, Maurice</t>
  </si>
  <si>
    <t>Fitzpatrick, Ryan</t>
  </si>
  <si>
    <t>14/19  7/17  5/10  5.9%  6xMR6  F4</t>
  </si>
  <si>
    <t>Martinez, Glenn</t>
  </si>
  <si>
    <t>Moss, Jarvis</t>
  </si>
  <si>
    <t>07/1 (17)</t>
  </si>
  <si>
    <t>Thomas, Marcus</t>
  </si>
  <si>
    <t>Young, Selvin</t>
  </si>
  <si>
    <t>Edwards, Trent</t>
  </si>
  <si>
    <t>Moore, Matt</t>
  </si>
  <si>
    <t>Testaverde, Vinny</t>
  </si>
  <si>
    <t>Quinn, Brady</t>
  </si>
  <si>
    <t>O'Sullivan, J.T.</t>
  </si>
  <si>
    <t>26 attempts</t>
  </si>
  <si>
    <t>Gray, Quinn</t>
  </si>
  <si>
    <t>7/12  9/17  2/7  3.5%  11xMR4  F1</t>
  </si>
  <si>
    <t>Croyle, Brodie</t>
  </si>
  <si>
    <t>Beck, John</t>
  </si>
  <si>
    <t>16/22  8/14  4/8  2.8%  2xMR3  F25</t>
  </si>
  <si>
    <t>Russell, JaMarcus</t>
  </si>
  <si>
    <t>Hill, Shaun</t>
  </si>
  <si>
    <t>4-4-3-10.7  36;  PR=TD,5.0yards;  KR=50,25yards</t>
  </si>
  <si>
    <t>5-5-2-12.1  25</t>
  </si>
  <si>
    <t>5-5-6-14.8  45</t>
  </si>
  <si>
    <t>3-4 defense;  swaps = none</t>
  </si>
  <si>
    <t>Hall, DeAngelo</t>
  </si>
  <si>
    <t>Roos, Michael</t>
  </si>
  <si>
    <t>Jones, Brandon</t>
  </si>
  <si>
    <t>Loper, Daniel</t>
  </si>
  <si>
    <t>Stewart, David</t>
  </si>
  <si>
    <t>Williams, Roydell</t>
  </si>
  <si>
    <t>5  38-409  4-4-3-10.8  38</t>
  </si>
  <si>
    <t>4  15-150  4-3-0  10.0</t>
  </si>
  <si>
    <t>05/1 (12)</t>
  </si>
  <si>
    <t>05/4</t>
  </si>
  <si>
    <t>05/2</t>
  </si>
  <si>
    <t>05/5</t>
  </si>
  <si>
    <t>05/3</t>
  </si>
  <si>
    <t>05/FA</t>
  </si>
  <si>
    <t>05/1 (27)</t>
  </si>
  <si>
    <t>05/7</t>
  </si>
  <si>
    <t>05/1 (14)</t>
  </si>
  <si>
    <t>05/1 (4)</t>
  </si>
  <si>
    <t>05/6</t>
  </si>
  <si>
    <t>05/1 (20)</t>
  </si>
  <si>
    <t>05/1 (11)</t>
  </si>
  <si>
    <t>05/1 (10)</t>
  </si>
  <si>
    <t>05/1 (7)</t>
  </si>
  <si>
    <t>05/1 (13)</t>
  </si>
  <si>
    <t>5-6-5-15.0  54</t>
  </si>
  <si>
    <t>6-6-6-13.9</t>
  </si>
  <si>
    <t>4-4-4-14.3;  PR=19,1.4yards</t>
  </si>
  <si>
    <t>5-5-6-15.7</t>
  </si>
  <si>
    <t>4-3-4-15.5</t>
  </si>
  <si>
    <t>Steinbach, Eric</t>
  </si>
  <si>
    <t>4  24-389  4-4-2-16.2  48</t>
  </si>
  <si>
    <t>Kelly, Reggie</t>
  </si>
  <si>
    <t>5  4-3-0-5.7</t>
  </si>
  <si>
    <t>5  13-81  5-3-0-6.2</t>
  </si>
  <si>
    <t>5  14-162  4-4-0  11.6</t>
  </si>
  <si>
    <t>4  4-3-0  8.9</t>
  </si>
  <si>
    <t>Dockery, Derrick</t>
  </si>
  <si>
    <t>O'Hara, Shaun</t>
  </si>
  <si>
    <t>Whittle, Jason</t>
  </si>
  <si>
    <t>Scott, Jake</t>
  </si>
  <si>
    <t>Faine, Jeff</t>
  </si>
  <si>
    <t>03/1 (21)</t>
  </si>
  <si>
    <t>Lehr, Matt</t>
  </si>
  <si>
    <t>Adams, Sam</t>
  </si>
  <si>
    <t>Morrison, Kirk</t>
  </si>
  <si>
    <t>Washington, Fabian</t>
  </si>
  <si>
    <t>Routt, Stanford</t>
  </si>
  <si>
    <t>Carr, Chris</t>
  </si>
  <si>
    <t>Ghiaciuc, Eric</t>
  </si>
  <si>
    <t>Henry, Chris</t>
  </si>
  <si>
    <t>10,10,10,9/12,3;  TB on 4;  10,11,LG</t>
  </si>
  <si>
    <t>49;  11,8,4</t>
  </si>
  <si>
    <t>7 attempts</t>
  </si>
  <si>
    <t>0-3  222-4.5  2.8/7.2  4-2-0-(3.7)  17  F6</t>
  </si>
  <si>
    <t>0-4  196-3.4  0.5/5.5  4-0-0-(3.1)  19  F6</t>
  </si>
  <si>
    <t>5-4  15-2.9  4-2-0-(2.3)  25</t>
  </si>
  <si>
    <t>4-3-4-11.5  47</t>
  </si>
  <si>
    <t>4-5-4-13.0  49</t>
  </si>
  <si>
    <t>4-3-3-12.8;  LP=52,5on4,3on5,9on9,1on10;  LK=TD,21yds</t>
  </si>
  <si>
    <t>4-3-3-15.0  47;  LP=47,-1on3,16on4,6on10;  LK=46,21yards</t>
  </si>
  <si>
    <t>4-4-4-15.8;  LK=TD,19yards  Pro Bowl Special Teams</t>
  </si>
  <si>
    <t>0;  PR=29,18on4;  KR=47,22yards</t>
  </si>
  <si>
    <t>6  Pro Bowl;  PR=27,16on10</t>
  </si>
  <si>
    <t>LP=51,9on4,21on5,14on10;  LK=87,18yards</t>
  </si>
  <si>
    <t>LCB/KR</t>
  </si>
  <si>
    <t>6-4  3-7.0  4-0-0-6.1(2.3)</t>
  </si>
  <si>
    <t>4  5-4-2-11.8(5.6)  50</t>
  </si>
  <si>
    <t>6  4-3-0-19.0(4.6)</t>
  </si>
  <si>
    <t>6-7  29-3.4  4-2-0-6.0(1.9)  Pro Bowl</t>
  </si>
  <si>
    <t>4-4  1-4.0  3-0-0-0.0(0.5)</t>
  </si>
  <si>
    <t>4-3-2-12.9  33</t>
  </si>
  <si>
    <t>07/1 (32)</t>
  </si>
  <si>
    <t>Hagler, Tyjuan</t>
  </si>
  <si>
    <t>Keith, Kenton</t>
  </si>
  <si>
    <t>Rushing, T.J.</t>
  </si>
  <si>
    <t>Thorpe, Craphonso</t>
  </si>
  <si>
    <t>Ugoh, Tony</t>
  </si>
  <si>
    <t>Durant, Justin</t>
  </si>
  <si>
    <t>Estandia, Greg</t>
  </si>
  <si>
    <t>Landri, Derek</t>
  </si>
  <si>
    <t>Ryan, Clifton</t>
  </si>
  <si>
    <t>00/1 (18)</t>
  </si>
  <si>
    <t>4-5-4-13.9;  LP = 49,1.8yards</t>
  </si>
  <si>
    <t>20/25  20/24  9/14  2.4%  1xMR2  F1  Pro Bowl</t>
  </si>
  <si>
    <t>Sands, Terdell</t>
  </si>
  <si>
    <t>42 blk;  11,17,LG</t>
  </si>
  <si>
    <t>46;  5,8,11</t>
  </si>
  <si>
    <t>45 blk;  4,7,10</t>
  </si>
  <si>
    <t>5  6-6-2-12.3(6.0)  57</t>
  </si>
  <si>
    <t>6  4-3-0-10.0(2.9)  15</t>
  </si>
  <si>
    <t>Johnson, Andre</t>
  </si>
  <si>
    <t>03/1 (3)</t>
  </si>
  <si>
    <t>06/1 (29)</t>
  </si>
  <si>
    <t>06/1 (22)</t>
  </si>
  <si>
    <t>06/1 (23)</t>
  </si>
  <si>
    <t>06/1 (7)</t>
  </si>
  <si>
    <t>06/1 (15)</t>
  </si>
  <si>
    <t>06/1 (5)</t>
  </si>
  <si>
    <t>06/1 (20)</t>
  </si>
  <si>
    <t>06/1 (4)</t>
  </si>
  <si>
    <t>06/1 (18)</t>
  </si>
  <si>
    <t>0-5  231-5.0  2.6/10.1  ER-  4-1-0-(4.9)  36  F6</t>
  </si>
  <si>
    <t>Fujita, Scott</t>
  </si>
  <si>
    <t>Hartwell, Edgerton</t>
  </si>
  <si>
    <t>Smith, Will</t>
  </si>
  <si>
    <t>62-729  4-5-3-11.8  44; LP=38, 11 on 4, 8 on 5, 2 on 10</t>
  </si>
  <si>
    <t>38-601  4-4-5  15.8;  PR = TD on 3, 8 on 5, 12 on 9</t>
  </si>
  <si>
    <t>5-11</t>
  </si>
  <si>
    <t>4-12-1*</t>
  </si>
  <si>
    <t>Adams, Anthony</t>
  </si>
  <si>
    <t>Brooks, Derrick</t>
  </si>
  <si>
    <t>6-6  Pro Bowl</t>
  </si>
  <si>
    <t>6-8  Pro Bowl</t>
  </si>
  <si>
    <t>6-4  pro bowl</t>
  </si>
  <si>
    <t>Trotter, Jeremiah</t>
  </si>
  <si>
    <t>6-3  Pro Bowl</t>
  </si>
  <si>
    <t>44;  4,13,LG</t>
  </si>
  <si>
    <t>Gostkowski, Stephen</t>
  </si>
  <si>
    <t>10,10,8,6/11/12,4;  m on 12;  TB on 6;  21,25,30</t>
  </si>
  <si>
    <t>10,10,9/12,9/12,5;  m on 12;  TB on 11;  16,20,27</t>
  </si>
  <si>
    <t>46 blk;  6,4,8</t>
  </si>
  <si>
    <t>10,10,10,8/12,3;  TB on 4,10;  20,24,27</t>
  </si>
  <si>
    <t>42;  1,2,3</t>
  </si>
  <si>
    <t>Vincent, Keydrick</t>
  </si>
  <si>
    <t>Kampman, Aaron</t>
  </si>
  <si>
    <t>Rucker, Mike</t>
  </si>
  <si>
    <t>6-12</t>
  </si>
  <si>
    <t>6  4-3-0-7.8(2.3)</t>
  </si>
  <si>
    <t>5  54-442  5-4-0  8.2</t>
  </si>
  <si>
    <t>4  5-4-0  8.9</t>
  </si>
  <si>
    <t>Peelle, Justin</t>
  </si>
  <si>
    <t>3-4 defense;  swaps = I.Bruce from FL to SE, J.Backus from RT to LT, C.Grant from LE to RE, and S.Shanle from RLB to LLB</t>
  </si>
  <si>
    <t>3-4 defense;  swaps = P.Kendall from LG to RG, A.Thomas from LLB to RLB, D.Smith from MLB to RILB, Z.Thomas from MLB to LILB, B.Dawkins from FS to SS</t>
  </si>
  <si>
    <t>SEATTLE SEAHAWKS -- Dennis</t>
  </si>
  <si>
    <t>IN/1(12)</t>
  </si>
  <si>
    <t>PR=37,9on4,11on5</t>
  </si>
  <si>
    <t>HB/LK</t>
  </si>
  <si>
    <t>4-3-2-10.9  39;  LP=29,4on4</t>
  </si>
  <si>
    <t>Baker, Chris</t>
  </si>
  <si>
    <t>21/24  16/22  8/13  3.1%  3xMR5  F3</t>
  </si>
  <si>
    <t>6/10  9/16  5/11  3.0%approx  9xMR7  F1</t>
  </si>
  <si>
    <t>4-4  157-2.9  -0.4/3.5  4-0-0-7.3(3.1)  F16</t>
  </si>
  <si>
    <t>Taylor, Chester</t>
  </si>
  <si>
    <t>Harris, Kwame</t>
  </si>
  <si>
    <t>03/1 (26)</t>
  </si>
  <si>
    <t>Diehl, David</t>
  </si>
  <si>
    <t>Lewis, Damione</t>
  </si>
  <si>
    <t>4-11</t>
  </si>
  <si>
    <t>4-12-1*  pro bowl</t>
  </si>
  <si>
    <t>0-12-7*</t>
  </si>
  <si>
    <t>RB/KR</t>
  </si>
  <si>
    <t>0-4  303-4.0  1.5/6.1  5-0-0-(3.5)  24  F6</t>
  </si>
  <si>
    <t>9/15  14/18  7/10  2.9%  1xMR1  F1</t>
  </si>
  <si>
    <t>Carpenter, Bobby</t>
  </si>
  <si>
    <t>4-3  5-1.8  4-1-0-(1.8)  15</t>
  </si>
  <si>
    <t>Tapeh, Thomas</t>
  </si>
  <si>
    <t>Smith, Shaun</t>
  </si>
  <si>
    <t>Hanson, Joselio</t>
  </si>
  <si>
    <t>4-2  351-4.7  2.3/8.2  6-0-0-7.5  pro bowl</t>
  </si>
  <si>
    <t>4-0  325-4.3  5-3-0-7.5</t>
  </si>
  <si>
    <t>16-5.7  0.6/5.1  5-2-0-11.1  F9; KR = 63, 24 yards</t>
  </si>
  <si>
    <t>5  4-3-3-12.9(4.7)  38</t>
  </si>
  <si>
    <t>SE/LP/KR</t>
  </si>
  <si>
    <t>55 attempts</t>
  </si>
  <si>
    <t>90 attempts</t>
  </si>
  <si>
    <t>68 attempts</t>
  </si>
  <si>
    <t>81 attempts</t>
  </si>
  <si>
    <t>Evans, Jahri</t>
  </si>
  <si>
    <t>Lutui, Deuce</t>
  </si>
  <si>
    <t>4-4-4-13.6  47</t>
  </si>
  <si>
    <t>4-4-2-11.1  33</t>
  </si>
  <si>
    <t>4-5-5-14.6  54</t>
  </si>
  <si>
    <t>4-4-4-16.0</t>
  </si>
  <si>
    <t>06/1 (19)</t>
  </si>
  <si>
    <t>5-5  53-5.1  1.1/6.8  3-0-0-5.7(2.0)  F9</t>
  </si>
  <si>
    <t>6  4-3-0-10.4(3.5)  21</t>
  </si>
  <si>
    <t>5  6-6-3-13.0(6.8)</t>
  </si>
  <si>
    <t>6  4-2-0-6.5(1.8)  19</t>
  </si>
  <si>
    <t>4  5-4-2-8.6(3.5)  26</t>
  </si>
  <si>
    <t>Pears, Erik</t>
  </si>
  <si>
    <t>Bell, Mike</t>
  </si>
  <si>
    <t>6/11  11/16  6/9  3.1%  5xMR4  F3</t>
  </si>
  <si>
    <t>0-4  126-3.8  -1.2/7.3  LB--  4-1-0-4.6(1.8)  F29</t>
  </si>
  <si>
    <t>16/20  8/16  4/10  2.6%  11xMR7  ER7.3  F11</t>
  </si>
  <si>
    <t>Plackemeier, Ryan</t>
  </si>
  <si>
    <t>Alama-Francis, Ikaika</t>
  </si>
  <si>
    <t>Alexander, Gerald</t>
  </si>
  <si>
    <t>Johnson, Calvin</t>
  </si>
  <si>
    <t>07/1 (2)</t>
  </si>
  <si>
    <t>Barbre, Allen</t>
  </si>
  <si>
    <t>Bishop, Desmond</t>
  </si>
  <si>
    <t>Grant, Ryan</t>
  </si>
  <si>
    <t>Hall, Korey</t>
  </si>
  <si>
    <t>Harrell, Justin</t>
  </si>
  <si>
    <t>07/1 (16)</t>
  </si>
  <si>
    <t>Jackson, Brandon</t>
  </si>
  <si>
    <t>Jones, James</t>
  </si>
  <si>
    <t>Rouse, Aaron</t>
  </si>
  <si>
    <t>Williams, Tramon</t>
  </si>
  <si>
    <t>Wynn, DeShawn</t>
  </si>
  <si>
    <t>Bennett, Fred</t>
  </si>
  <si>
    <t>Diles, Zach</t>
  </si>
  <si>
    <t>Jones, Jacoby</t>
  </si>
  <si>
    <t>Walker, Darius</t>
  </si>
  <si>
    <t>White, Chris</t>
  </si>
  <si>
    <t>11/16  4/13  3/10  6.7%  14xMR5  F22</t>
  </si>
  <si>
    <t>10,10,7/11/12,7/11/12,4; TB on 5; 25,23,LG</t>
  </si>
  <si>
    <t>10,10,10,9,4; TB on 8; 23,20,25</t>
  </si>
  <si>
    <t>8/11/12,8/11/12,8/11/12,8/11/12,5; TB on 2; 22,20,LG</t>
  </si>
  <si>
    <t>5-3  6-2.0  4-0-0-6.1(2.3)</t>
  </si>
  <si>
    <t>Wilkerson, Ben</t>
  </si>
  <si>
    <t>Wilson, Rod</t>
  </si>
  <si>
    <t>Wragge, Tony</t>
  </si>
  <si>
    <t>Turner, Michael</t>
  </si>
  <si>
    <t>5-3  20-5.2  4-0-0-2.0</t>
  </si>
  <si>
    <t>Miller, Fred</t>
  </si>
  <si>
    <t>Butler, Brad</t>
  </si>
  <si>
    <t>Franklin, Aubrayo</t>
  </si>
  <si>
    <t>Schlegel, Anthony</t>
  </si>
  <si>
    <t>Fincher, Alfred</t>
  </si>
  <si>
    <t>06/1 (8)</t>
  </si>
  <si>
    <t>Whitner, Donte</t>
  </si>
  <si>
    <t>4;  KR=91on3,13yards</t>
  </si>
  <si>
    <t>Spencer, Shawntae</t>
  </si>
  <si>
    <t>PR</t>
  </si>
  <si>
    <t>Oben, Roman</t>
  </si>
  <si>
    <t>04/1 (18)</t>
  </si>
  <si>
    <t>Lucas, Ken</t>
  </si>
  <si>
    <t>Gamble, Chris</t>
  </si>
  <si>
    <t>Collins, Kerry</t>
  </si>
  <si>
    <t>13/19  12/16  8/13  3.9%  2xMR4</t>
  </si>
  <si>
    <t>01/1 (27)</t>
  </si>
  <si>
    <t>0-0  70-3.9  -0.1/6.9  LB--  4-1-0-9.9</t>
  </si>
  <si>
    <t>90-5.0  1.5/8.9  LB--  4-1-0-11.0</t>
  </si>
  <si>
    <t>255-5.1  4-2-0-9.5</t>
  </si>
  <si>
    <t>04/4</t>
  </si>
  <si>
    <t>Brown, Fakhir</t>
  </si>
  <si>
    <t>NO</t>
  </si>
  <si>
    <t>FS</t>
  </si>
  <si>
    <t>Demps, Will</t>
  </si>
  <si>
    <t>DET</t>
  </si>
  <si>
    <t>03/6</t>
  </si>
  <si>
    <t>KR</t>
  </si>
  <si>
    <t>K</t>
  </si>
  <si>
    <t>16g 3s 22-366-84dotL KR=36-23.4 PR=44-13.0-12FC</t>
  </si>
  <si>
    <t>9g 8s 288att/62.8%/7.1avg/2.8int%/8Fum 24-4.8</t>
  </si>
  <si>
    <t>16g 0s 10sacks</t>
  </si>
  <si>
    <t>13g 0s 45-5.5 30-185-18L</t>
  </si>
  <si>
    <t>16g 3s 130-4.4 37-317-65L maybe#2KR maybe#2PR</t>
  </si>
  <si>
    <t>9g 1s 10-119-25L</t>
  </si>
  <si>
    <t>16s 78-1331-96dotL ProBowl</t>
  </si>
  <si>
    <t>10,10,10,7/12,5; TB on 4; miss on 11; 15,19,LG</t>
  </si>
  <si>
    <t>10,8,8,6,4; TB on 5,11; m</t>
  </si>
  <si>
    <t>Turk, Matt</t>
  </si>
  <si>
    <t>5-5-6-14.5  Pro Bowl</t>
  </si>
  <si>
    <t>66-976  4-5-5-14.8</t>
  </si>
  <si>
    <t>Brooks, Ahmad</t>
  </si>
  <si>
    <t>Leinart, Matt</t>
  </si>
  <si>
    <t>32 attempts</t>
  </si>
  <si>
    <t>Anderson, Derek</t>
  </si>
  <si>
    <t>5-9/4-9</t>
  </si>
  <si>
    <t>Robbins, Fred</t>
  </si>
  <si>
    <t>Weaver, Anthony</t>
  </si>
  <si>
    <t>LE/NT</t>
  </si>
  <si>
    <t>Ekuban, Ebenezer</t>
  </si>
  <si>
    <t>05/1 (16)</t>
  </si>
  <si>
    <t>05/1 (29)</t>
  </si>
  <si>
    <t>05/1 (21)</t>
  </si>
  <si>
    <t>05/1 (15)</t>
  </si>
  <si>
    <t>05/1 (2)</t>
  </si>
  <si>
    <t>05/1 (32)</t>
  </si>
  <si>
    <t>04/1 (32)</t>
  </si>
  <si>
    <t>05/1 (23)</t>
  </si>
  <si>
    <t>05/1 (30)</t>
  </si>
  <si>
    <t>05/1 (28)</t>
  </si>
  <si>
    <t>5-5  93-5.2  2.3/9.1  4-0-0-7.5</t>
  </si>
  <si>
    <t>46-4.1  4-0-0-9.2</t>
  </si>
  <si>
    <t>Springs, Shawn</t>
  </si>
  <si>
    <t>6  4-4-0-14.7(4.9)</t>
  </si>
  <si>
    <t>4  4-5-3-15.2(6.8)  35</t>
  </si>
  <si>
    <t>2006Pos</t>
  </si>
  <si>
    <t>0-2  121-4.1  -0.3/7.2  LB--  5-2-0-(4.9)  41  F6;  KR=39,17yds</t>
  </si>
  <si>
    <t>5-3  4-3-0-8.6(2.9)  20</t>
  </si>
  <si>
    <t>101-1377  6-6-4-13.6; PR = 19, 1 on 10  pro bowl</t>
  </si>
  <si>
    <t>Colbert, Keary</t>
  </si>
  <si>
    <t>0;  PR = 36, 17 on 6, 11 on 10;  KR = TD, 19yards</t>
  </si>
  <si>
    <t>PR = TD; KR = 17 yards</t>
  </si>
  <si>
    <t>Wesley, Greg</t>
  </si>
  <si>
    <t>Lindell, Rian</t>
  </si>
  <si>
    <t>Johnson, Charlie</t>
  </si>
  <si>
    <t>Addai, Joseph</t>
  </si>
  <si>
    <t>21/24  14/19  5/8  3.0%  0xMR  F24</t>
  </si>
  <si>
    <t>McCardell, Keenan</t>
  </si>
  <si>
    <t>4-5-3-12.7  31</t>
  </si>
  <si>
    <t>6;  PR = 28, 12 on 5, 1 on 6, 8 on 9</t>
  </si>
  <si>
    <t>RCB</t>
  </si>
  <si>
    <t>4</t>
  </si>
  <si>
    <t>Clements, Nate</t>
  </si>
  <si>
    <t>01/1 (21)</t>
  </si>
  <si>
    <t>RCB/PR</t>
  </si>
  <si>
    <t>6;  PR=TD,8on4,12on6,2on10</t>
  </si>
  <si>
    <t>5; PR = 35, 8 on 9</t>
  </si>
  <si>
    <t>RCB/PR/KR</t>
  </si>
  <si>
    <t>5; PR = TD, 24 on 3; KR = 20 yards</t>
  </si>
  <si>
    <t>12g 0s 1-43-43dotL KR=21.0 PR=23-6.0-11FC</t>
  </si>
  <si>
    <t>03/1 (31)</t>
  </si>
  <si>
    <t>Florence, Drayton</t>
  </si>
  <si>
    <t>10,9,9,9,6tothe38;  TB on 2,5;  38,43,47</t>
  </si>
  <si>
    <t>49 blk;  16,21,26</t>
  </si>
  <si>
    <t>10,10,7/11/12,7/11/12,2;  TB on 2,4;  22,26,33</t>
  </si>
  <si>
    <t>0-12-4*</t>
  </si>
  <si>
    <t>McFarland, Anthony</t>
  </si>
  <si>
    <t>99/1 (15)</t>
  </si>
  <si>
    <t>6-2</t>
  </si>
  <si>
    <t>Traylor, Keith</t>
  </si>
  <si>
    <t>5-2</t>
  </si>
  <si>
    <t>15g 0s 2.5sacks</t>
  </si>
  <si>
    <t>16g 6s 18-209-24L</t>
  </si>
  <si>
    <t>14g 6s</t>
  </si>
  <si>
    <t>11g 4s 1sack</t>
  </si>
  <si>
    <t>12g 0s 28-2.8 1-(-2)-(-2)L</t>
  </si>
  <si>
    <t>16g 12s 0sacks</t>
  </si>
  <si>
    <t>9g 6s</t>
  </si>
  <si>
    <t>16g 3s 57-574-30L</t>
  </si>
  <si>
    <t>0;  LP = TD,4.3yards;  KR = 47,22yards</t>
  </si>
  <si>
    <t>4  4-3-2-15.1(3.5)  30</t>
  </si>
  <si>
    <t>5-5-5-14.2  58</t>
  </si>
  <si>
    <t>0-0  11-2.5  4-0-0-5.0(1.8)</t>
  </si>
  <si>
    <t>5  4-4-0-9.3(3.1)</t>
  </si>
  <si>
    <t>4-4  314-4.3  3.0/8.7  4-0-0-5.5(2.4)  F6</t>
  </si>
  <si>
    <t>Feely, Jay</t>
  </si>
  <si>
    <t>Favre, Brett</t>
  </si>
  <si>
    <t>5-6-5-15.2</t>
  </si>
  <si>
    <t>4-5-4-13.7</t>
  </si>
  <si>
    <t>20/25  13/17  4/9  1.4%  5xMR4  F3</t>
  </si>
  <si>
    <t>11/16  7/16  2/7  0.6%  15xMR7  ER7.3  F3</t>
  </si>
  <si>
    <t>20/24  14/19  6/11  3.0%  3xMR4  F3</t>
  </si>
  <si>
    <t>25/25  12/15  3/8  4.0%  0xMR  F1</t>
  </si>
  <si>
    <t>Anderson, Mike</t>
  </si>
  <si>
    <t>5-3  70-3.7  1.1/5.1  4-2-0-4.4</t>
  </si>
  <si>
    <t>5-4  84-4.6  4-1-0-9.3</t>
  </si>
  <si>
    <t>4  5-5-2-10.8</t>
  </si>
  <si>
    <t>4  49-598  4-5-3-12.2  46</t>
  </si>
  <si>
    <t>4  39-485  5-4-3  12.4  45</t>
  </si>
  <si>
    <t>Hali, Tamba</t>
  </si>
  <si>
    <t>Fox, Keyaron</t>
  </si>
  <si>
    <t>Page, Jarrad</t>
  </si>
  <si>
    <t>Hagan, Derek</t>
  </si>
  <si>
    <t>0-0  46-4.0  4-0-0-8.7(3.7);  KR=40,20yards</t>
  </si>
  <si>
    <t>P</t>
  </si>
  <si>
    <t>Warner, Kurt</t>
  </si>
  <si>
    <t>20/25  11/17  5/8  1.4%  4xMR4</t>
  </si>
  <si>
    <t>4-4  260-4.7  3.0/7.4  4-1-0-9.6</t>
  </si>
  <si>
    <t>0-2  345-4.6  3.3/7.3  4-2-0-7.7</t>
  </si>
  <si>
    <t>287-4.6  4-2-0-8.3</t>
  </si>
  <si>
    <t>McNeill, Marcus</t>
  </si>
  <si>
    <t>6-12-11*</t>
  </si>
  <si>
    <t>Dobbins, Tim</t>
  </si>
  <si>
    <t>Robinson, Michael</t>
  </si>
  <si>
    <t>DT/NT</t>
  </si>
  <si>
    <t>SF/CHI</t>
  </si>
  <si>
    <t>0-3/0-0</t>
  </si>
  <si>
    <t>Lawson, Manny</t>
  </si>
  <si>
    <t>Sims, Rob</t>
  </si>
  <si>
    <t>Bulger, Marc</t>
  </si>
  <si>
    <t>23/25  15/19  6/10  2.9%  4xMR6</t>
  </si>
  <si>
    <t>Arrington, J.J.</t>
  </si>
  <si>
    <t>Smith, Antonio</t>
  </si>
  <si>
    <t>Blackstock, Darryl</t>
  </si>
  <si>
    <t>Green, Eric</t>
  </si>
  <si>
    <t>4-4-4-14.6  48</t>
  </si>
  <si>
    <t>63-1057  4-5-6-16.8</t>
  </si>
  <si>
    <t>82-1343  5-6-6  16.4</t>
  </si>
  <si>
    <t>4-5-4  14.6</t>
  </si>
  <si>
    <t>4-4-4-12.0  42</t>
  </si>
  <si>
    <t>4-3-3-10.5  28;  LP=33,1.9yards</t>
  </si>
  <si>
    <t>21/23  13/19  5/10  4.0%  5xMR3</t>
  </si>
  <si>
    <t>23/26  16/21  5/8  1.5%  4xMR3</t>
  </si>
  <si>
    <t>6/10  8/14  3/7  5%  7xMR6  20att</t>
  </si>
  <si>
    <t>Evans, Lee</t>
  </si>
  <si>
    <t>04/1 (13)</t>
  </si>
  <si>
    <t>4-5-5-17.6</t>
  </si>
  <si>
    <t>Parker, Eric</t>
  </si>
  <si>
    <t>SE/LP</t>
  </si>
  <si>
    <t>4-4-4-14.7;  PR=32,8on3,13on5</t>
  </si>
  <si>
    <t>17/22  14/17  5/8  2.4%  7xMR6  ER-5.1</t>
  </si>
  <si>
    <t>12/17  9/14  3/6  2.5%  10xMR4  321att</t>
  </si>
  <si>
    <t>Buckhalter, Correll</t>
  </si>
  <si>
    <t>126-4.3  1.6/7.3  3-1-0-13.3</t>
  </si>
  <si>
    <t>129-4.5  0.1/6.4  4-2-0-10.0  F9</t>
  </si>
  <si>
    <t>10,10,10,4/12,4;  TB on 4;  22,20,28</t>
  </si>
  <si>
    <t>43 blk;  1,2,3</t>
  </si>
  <si>
    <t>13/18  14/21  5/12  0.9%  12xMR5  F1</t>
  </si>
  <si>
    <t>Barber, Marion</t>
  </si>
  <si>
    <t>4-4  18-3.3  4-1-0-(1.2)  16</t>
  </si>
  <si>
    <t>4-4  5-3.6  4-0-0-(2.4)  9</t>
  </si>
  <si>
    <t>0-3  60-4.6  1.8/7.1  4-0-0-(4.9)  23  F6</t>
  </si>
  <si>
    <t>4-4-4-14.5  34</t>
  </si>
  <si>
    <t>5-6-4-11.9</t>
  </si>
  <si>
    <t>4-3-3-10.4  43</t>
  </si>
  <si>
    <t>LP = 23,1.2yards</t>
  </si>
  <si>
    <t>4  5-3-3-11.2(4.9)  41</t>
  </si>
  <si>
    <t>4  5-5-3-12.2(5.6)  29</t>
  </si>
  <si>
    <t>5  4-3-3-12.0(3.5)  79</t>
  </si>
  <si>
    <t>Boiman, Rocky</t>
  </si>
  <si>
    <t>James, Bradie</t>
  </si>
  <si>
    <t>Bell, Kendrell</t>
  </si>
  <si>
    <t>Peterson, Julian</t>
  </si>
  <si>
    <t>Bender, Jacob</t>
  </si>
  <si>
    <t>Devito, Mike</t>
  </si>
  <si>
    <t>Harris, David</t>
  </si>
  <si>
    <t>Revis, Darrelle</t>
  </si>
  <si>
    <t>07/1 (14)</t>
  </si>
  <si>
    <t>Smith, Eric</t>
  </si>
  <si>
    <t>Eugene, Hiram</t>
  </si>
  <si>
    <t>304-4.6  1.9/7.4  5-4-0-9.6  F15</t>
  </si>
  <si>
    <t>Thomas, Anthony</t>
  </si>
  <si>
    <t>Brees, Drew</t>
  </si>
  <si>
    <t>13/18  17/24  4/9  1.8%  7xMR2  Pro Bowl</t>
  </si>
  <si>
    <t>17/22  8/14  1/5  4.2%  5xMR5</t>
  </si>
  <si>
    <t>15/19  10/14  3/6  3.0%  6xMR5</t>
  </si>
  <si>
    <t>10,10,10,9/12,3; TB on 2; 26,23,30</t>
  </si>
  <si>
    <t>10,10,10,9,6/12; TB on 5,10; m; 29,31,LG</t>
  </si>
  <si>
    <t>4-5  5-5-2-13.2(6.3)  56</t>
  </si>
  <si>
    <t>4-4-3-12.0  40;  PR = 17,1.0yards</t>
  </si>
  <si>
    <t>4-3-2-11.2  21;  LP = 18,0.8yards</t>
  </si>
  <si>
    <t>5  5-5-2-9.8(4.2)  31</t>
  </si>
  <si>
    <t>6  4-3-2-10.3(3.5)  28</t>
  </si>
  <si>
    <t>10,10,10,8/12,4;  TB on 4,10;  21,23,LG</t>
  </si>
  <si>
    <t>45;  8,6,LG</t>
  </si>
  <si>
    <t>0-5  158-3.5  1.7/5.4  5-1-0-(2.8)  30dot  F6</t>
  </si>
  <si>
    <t>5-7  0-0.0  4-0-0-(3.5)  9</t>
  </si>
  <si>
    <t>5-6-6-13.1</t>
  </si>
  <si>
    <t>5-6-3-10.3  25</t>
  </si>
  <si>
    <t>5-5-3-12.9  40</t>
  </si>
  <si>
    <t>4-4-3-13.7;  LP = 56,4.0yards</t>
  </si>
  <si>
    <t>4  6-5-3-10.9(5.3)  29</t>
  </si>
  <si>
    <t>4  4-3-0-9.8(3.7)  22</t>
  </si>
  <si>
    <t>10,10,8/11/12,8/11/12,5/11/12;  m on 12;  TB on 6,8;  26,22,28</t>
  </si>
  <si>
    <t>0-4  112-3.6  0.5/5.6  5-0-0-(3.5)  17  F6</t>
  </si>
  <si>
    <t>4-3-3-20.0</t>
  </si>
  <si>
    <t>FL/LP/LK</t>
  </si>
  <si>
    <t>4-4-3-12.4  54;  LP = TD,3.0yards;  LK = 52,17yards</t>
  </si>
  <si>
    <t>0-4  33-2.7  3-0-0-(2.0)  6</t>
  </si>
  <si>
    <t>0-2  52-4.8  1.6/5.6  5-1-0-(4.9)  17  F6;  KR = 64,23yards</t>
  </si>
  <si>
    <t>4  4-4-2-13.1(4.1)  23</t>
  </si>
  <si>
    <t>0-2  23-8.3  3-0-0-(0.5)  11;  KR = 68,23yards</t>
  </si>
  <si>
    <t>4-3-2-7.9  12</t>
  </si>
  <si>
    <t>5  4-4-0-10.1(3.7)  28</t>
  </si>
  <si>
    <t>4-4-3-11.6  31</t>
  </si>
  <si>
    <t>4  4-3-2-11.1(4.1)  29</t>
  </si>
  <si>
    <t>4-3  17-4.0  4-0-0-(1.2)  10</t>
  </si>
  <si>
    <t>0-0  7-3.0  3-0-0-(0.5)  0</t>
  </si>
  <si>
    <t>5  4-3-0-6.8(1.1)  13</t>
  </si>
  <si>
    <t>0;  KR = TDon3,16yards</t>
  </si>
  <si>
    <t>2007 Penalty Cards</t>
  </si>
  <si>
    <t>Penalty Number</t>
  </si>
  <si>
    <t>2 fewer offsides</t>
  </si>
  <si>
    <t>1 fewer offsides</t>
  </si>
  <si>
    <t>** = PHI has a rec/QB fumble rating of 2 and so will be the fumble rating used in SOMIFA for the 2007 season</t>
  </si>
  <si>
    <t>Hall, Dante</t>
  </si>
  <si>
    <t>5-3-2-9.2  22;  PR=46,19on4;  KR=TD,23yards</t>
  </si>
  <si>
    <t>40-423  4-4-4-10.6; PR=TDon3, 29on5,11on9; KR=TD,24yds  pbowlst</t>
  </si>
  <si>
    <t>* For TE's and WR's:  A-B  C-D-E-F  H -- A is the number of catches, B is the total yards receiving, C-D-E are</t>
  </si>
  <si>
    <t>172-4.0  0.7/7.0  4-2-0-7.8  F18  noLB</t>
  </si>
  <si>
    <t>Dayne, Ron</t>
  </si>
  <si>
    <t>00/1 (11)</t>
  </si>
  <si>
    <t>0-5  52-3.4  1.1/5.6  3-0-0-7.0</t>
  </si>
  <si>
    <t>125-3.4  4-0-0-4.5</t>
  </si>
  <si>
    <t>Faggins, Demarcus</t>
  </si>
  <si>
    <t>Joseph, Johnathan</t>
  </si>
  <si>
    <t>6-6-6-13.0  44  Pro Bowl</t>
  </si>
  <si>
    <t>5-4-4-14.6</t>
  </si>
  <si>
    <t>4-4-3-11.6  41</t>
  </si>
  <si>
    <t>5-6-6-15.5</t>
  </si>
  <si>
    <t>5-4-2-8.1  22</t>
  </si>
  <si>
    <t>4-4-5-12.7</t>
  </si>
  <si>
    <t>4-4-4-13.0</t>
  </si>
  <si>
    <t>4-4-3-14.2</t>
  </si>
  <si>
    <t>5-6-6-17.7  Pro Bowl</t>
  </si>
  <si>
    <t>McNabb, Donovan</t>
  </si>
  <si>
    <t>4  4-4-3-15.9(4.7)  29</t>
  </si>
  <si>
    <t>4  4-3-0-8.3(2.3)  22</t>
  </si>
  <si>
    <t>5  5-3-0-9.3(3.5)  19</t>
  </si>
  <si>
    <t>4  4-4-0-9.4(3.1)  23</t>
  </si>
  <si>
    <t>4  4-3-0-9.6(2.9)  26</t>
  </si>
  <si>
    <t>4-5  4-4-0-10.2(3.7)  26</t>
  </si>
  <si>
    <t>04/1 (28)</t>
  </si>
  <si>
    <t>4;  PR=18,10on4,7on9,3on11</t>
  </si>
  <si>
    <t>Bell, Yeremiah</t>
  </si>
  <si>
    <t>Wynn, Dexter</t>
  </si>
  <si>
    <t>0;  PR=40,22on4,24on10</t>
  </si>
  <si>
    <t>Kasay, John</t>
  </si>
  <si>
    <t>Herrera, Anthony</t>
  </si>
  <si>
    <t>10,10,10,8,4; TB on 5; m</t>
  </si>
  <si>
    <t>45; 8,10,2</t>
  </si>
  <si>
    <t>46; 13,15,7</t>
  </si>
  <si>
    <t>45 blk; 13,10,4</t>
  </si>
  <si>
    <t>Pearson, Kalvin</t>
  </si>
  <si>
    <t>Penn, Donald</t>
  </si>
  <si>
    <t>16/21  11/15  6/8  1.5%  0xMR</t>
  </si>
  <si>
    <t>23/24  12/16  5/11  5.0%  4xMR5</t>
  </si>
  <si>
    <t>6-6-6-15.2</t>
  </si>
  <si>
    <t>4-4-2-10.6  23</t>
  </si>
  <si>
    <t>4-3-2-12.1  49</t>
  </si>
  <si>
    <t>18/23  11/16  4/7  4.2%  9xMR5</t>
  </si>
  <si>
    <t>Barrett, David</t>
  </si>
  <si>
    <t>Jackson, Dexter</t>
  </si>
  <si>
    <t>Bolden, Juran</t>
  </si>
  <si>
    <t>96/4</t>
  </si>
  <si>
    <t>Manuel, Marquand</t>
  </si>
  <si>
    <t>Moorman, Brian</t>
  </si>
  <si>
    <t>10,10,10,7/11/12,6; TB on 11; m; 19,21,13</t>
  </si>
  <si>
    <t>45; 5,2,3</t>
  </si>
  <si>
    <t>Gould, Robbie</t>
  </si>
  <si>
    <t>4-12-4*</t>
  </si>
  <si>
    <t>Clark, Danny</t>
  </si>
  <si>
    <t>Tinoisamoa, Pisa</t>
  </si>
  <si>
    <t>Nece, Ryan</t>
  </si>
  <si>
    <t>June, Cato</t>
  </si>
  <si>
    <t>00/4</t>
  </si>
  <si>
    <t>TE/FB</t>
  </si>
  <si>
    <t>TE/BB</t>
  </si>
  <si>
    <t>LK = 43,20yards</t>
  </si>
  <si>
    <t>KR = 39,20yards</t>
  </si>
  <si>
    <t>KR = TD,18yards</t>
  </si>
  <si>
    <t>LK = TD,18yards</t>
  </si>
  <si>
    <t>KR = 35,20yards</t>
  </si>
  <si>
    <t>KR = 67,18yards</t>
  </si>
  <si>
    <t>KR = 36,19yards</t>
  </si>
  <si>
    <t>KR = 56,18yards</t>
  </si>
  <si>
    <t>KR = 72,17yards</t>
  </si>
  <si>
    <t>KR = 40,18yards</t>
  </si>
  <si>
    <t>LK = TD,16yards</t>
  </si>
  <si>
    <t>LK = 52,17yards</t>
  </si>
  <si>
    <t>KR = 46,17yards</t>
  </si>
  <si>
    <t>KR = TD,15yards</t>
  </si>
  <si>
    <t>LK = 60,15yards</t>
  </si>
  <si>
    <t>KR = 41,15yards</t>
  </si>
  <si>
    <t>LK = TD,13yards</t>
  </si>
  <si>
    <t>KR = 32,13yards</t>
  </si>
  <si>
    <t>All Punters</t>
  </si>
  <si>
    <t>Punt</t>
  </si>
  <si>
    <t>Blk</t>
  </si>
  <si>
    <t>Return</t>
  </si>
  <si>
    <t>Note that 1/6 of normal punts are not returnable</t>
  </si>
  <si>
    <t>Avg Start</t>
  </si>
  <si>
    <t>All Kickers</t>
  </si>
  <si>
    <t>FG%</t>
  </si>
  <si>
    <t>Long Adj</t>
  </si>
  <si>
    <t>Avg Kick</t>
  </si>
  <si>
    <t>Kickoff</t>
  </si>
  <si>
    <t>Kickoffs on card</t>
  </si>
  <si>
    <t>Avg Kick To</t>
  </si>
  <si>
    <t>FG% assumes equal attempts from 3 main ranges</t>
  </si>
  <si>
    <t>Long adj is a subjective add-on to FG% for 33+ yard line, not only does this make long FGs an option but also increases 28-32 yard line FGs</t>
  </si>
  <si>
    <t>Avg Kick counts touchbacks as to the -2 yard line</t>
  </si>
  <si>
    <t>Count avg kick return as 22 yds</t>
  </si>
  <si>
    <t>Total = each yard of avg start kickoff compared to starting at the 30 counts as 1.5% FG% as subjective modification</t>
  </si>
  <si>
    <t>6-6-5-12.0</t>
  </si>
  <si>
    <t>6-6-6-15.7</t>
  </si>
  <si>
    <t>4-5-4-16.8  71</t>
  </si>
  <si>
    <t>PR = TD on 11, 5 on 2, 1 on 5, 7 on 9, 15 on 10; KR = 38, 19 yards</t>
  </si>
  <si>
    <t>PR = TD on 3, -4 on 2, -6 on 5, -5 on 9;  KR = 91, 25yards</t>
  </si>
  <si>
    <t>Akers, David</t>
  </si>
  <si>
    <t>10,10,9/12,9,5; TB on 8; m; 24,29,26  Pro Bowl</t>
  </si>
  <si>
    <t>10,10,10,7/12,5; TB on 10; 21,17,LG</t>
  </si>
  <si>
    <t>10,10,9/12,9,4; TB on 6; 20,17,LG</t>
  </si>
  <si>
    <t>Portis, Clinton</t>
  </si>
  <si>
    <t>0-3  343-3.8  1.8/6.2  4-3-0-5.9</t>
  </si>
  <si>
    <t>Bironas, Rob</t>
  </si>
  <si>
    <t>4-3-3-15.0  33</t>
  </si>
  <si>
    <t>Hurd, Sam</t>
  </si>
  <si>
    <t>06/1 (32)</t>
  </si>
  <si>
    <t>Kiwanuka, Mathias</t>
  </si>
  <si>
    <t>06/1 (31)</t>
  </si>
  <si>
    <t>Jennings, Kelly</t>
  </si>
  <si>
    <t>4-2  0-0.0  4-3-0-(3.7)  19</t>
  </si>
  <si>
    <t>Wilson, Kris</t>
  </si>
  <si>
    <t>Campbell, Jason</t>
  </si>
  <si>
    <t>06/1 (10)</t>
  </si>
  <si>
    <t>0;  LP=35,1.8yards;  LK=50,25yards</t>
  </si>
  <si>
    <t>LP=23,3.1yards;  LK=64,18yards</t>
  </si>
  <si>
    <t>Williams, Brandon</t>
  </si>
  <si>
    <t>LP=60,2.0yards;  KR=44,20yards</t>
  </si>
  <si>
    <t>KR=33,20yards</t>
  </si>
  <si>
    <t>KR=40,18yards</t>
  </si>
  <si>
    <t>PR=18,2.4yards</t>
  </si>
  <si>
    <t>Curtis, Kevin</t>
  </si>
  <si>
    <t>4-4-4-13.2</t>
  </si>
  <si>
    <t>6-7  Pro Bowl</t>
  </si>
  <si>
    <t>6-7  16-3.3  5-0-0-5.1</t>
  </si>
  <si>
    <t>6-7  18-2.2  4-0-0-3.9</t>
  </si>
  <si>
    <t>CIN</t>
  </si>
  <si>
    <t>6-5  9-3.4  4-1-0-6.3</t>
  </si>
  <si>
    <t>6-5  4-0-0-5.3</t>
  </si>
  <si>
    <t>Gordon, Charles</t>
  </si>
  <si>
    <t>Green, Cornell</t>
  </si>
  <si>
    <t>4-4  10-2.2  3-0-0-(0.5)  0</t>
  </si>
  <si>
    <t>0-4  36-5.6  4-0-0-(3.6)  14</t>
  </si>
  <si>
    <t>4-2  0-0.0  4-0-0-(1.8)  13</t>
  </si>
  <si>
    <t>no #3</t>
  </si>
  <si>
    <t>no #1, no #5, BAL #10</t>
  </si>
  <si>
    <t>43 blk; 5,2,LG</t>
  </si>
  <si>
    <t>4-3-4-21.0</t>
  </si>
  <si>
    <t>Brady, Tom</t>
  </si>
  <si>
    <t>16/21  18/24  11/13  3.0%  0xMR  Pro Bowl</t>
  </si>
  <si>
    <t>Hilliard, Ike</t>
  </si>
  <si>
    <t>4-4  43-2.1  4-0-0-3.3(0.6)</t>
  </si>
  <si>
    <t>0-2  93-3.6  0.9/5.0  5-0-0-6.9(3.5)  F6</t>
  </si>
  <si>
    <t>Dockery, Kevin</t>
  </si>
  <si>
    <t>Doughty, Reed</t>
  </si>
  <si>
    <t>Dugan, Jeff</t>
  </si>
  <si>
    <t>11/16  9/14  3/7  2.5%  7xMR6</t>
  </si>
  <si>
    <t>16/21  10/12  5/7  4.0%  4xMR4</t>
  </si>
  <si>
    <t>06/1(2)</t>
  </si>
  <si>
    <t>06/2</t>
  </si>
  <si>
    <t>06/3</t>
  </si>
  <si>
    <t>06/4</t>
  </si>
  <si>
    <t>06/5</t>
  </si>
  <si>
    <t>06/6</t>
  </si>
  <si>
    <t>06/7</t>
  </si>
  <si>
    <t>06/FA</t>
  </si>
  <si>
    <t>Jean-Gilles, Max</t>
  </si>
  <si>
    <t>Sheppard, Lito</t>
  </si>
  <si>
    <t>02/1 (26)</t>
  </si>
  <si>
    <t>Harrison, Rodney</t>
  </si>
  <si>
    <t>Saturday, Jeff</t>
  </si>
  <si>
    <t>PR = TDon5,12.4yards,Fon4 (may not be #1 PR)</t>
  </si>
  <si>
    <t>Copper, Terrance</t>
  </si>
  <si>
    <t>PR=-1,9on3,TDon4,2on9,6on10;  KR=TDon3,24yds  Pro Bowl spteams</t>
  </si>
  <si>
    <t>Rosenfels, Sage</t>
  </si>
  <si>
    <t>39 attempts</t>
  </si>
  <si>
    <t>6  5-5-2-10.6  29</t>
  </si>
  <si>
    <t>6  30-241  5-4-0-8.0</t>
  </si>
  <si>
    <t>6  4-3-0-8.7(2.3)</t>
  </si>
  <si>
    <t>4-5-5-13.0</t>
  </si>
  <si>
    <t>64-963  4-5-5-15.0</t>
  </si>
  <si>
    <t>52-734  4-5-4  14.1</t>
  </si>
  <si>
    <t>4-5-6  18.4; KR = 22 yards</t>
  </si>
  <si>
    <t>4-5-4-17.7</t>
  </si>
  <si>
    <t>4-4-5-19.1</t>
  </si>
  <si>
    <t>4-4-3-14.5</t>
  </si>
  <si>
    <t>6-6-5-13.2</t>
  </si>
  <si>
    <t>4-4-3-13.6</t>
  </si>
  <si>
    <t>4-4-3-12.1  28</t>
  </si>
  <si>
    <t>5-4-4-13.7  38;  LP=50,2.8yards</t>
  </si>
  <si>
    <t>4-3-2-0.0  0</t>
  </si>
  <si>
    <t>4-5-3-11.6  56</t>
  </si>
  <si>
    <t>4-4-5-18.3</t>
  </si>
  <si>
    <t>4-3-2-18.8  75</t>
  </si>
  <si>
    <t>30-433  4-4-5  14.4  47;  PR = TD on 3, 14 on 4, 21 on 6</t>
  </si>
  <si>
    <t>Blue = may not add any more players at this position without trading or cutting</t>
  </si>
  <si>
    <t>Red = must add one or more players at this position</t>
  </si>
  <si>
    <t>3 (6)</t>
  </si>
  <si>
    <t>4-5-4-14.5  75</t>
  </si>
  <si>
    <t>4-4-3-12.4  52</t>
  </si>
  <si>
    <t>Brown, Milford</t>
  </si>
  <si>
    <t>02/Supp</t>
  </si>
  <si>
    <t>Gurode, Andre</t>
  </si>
  <si>
    <t>Heitmann, Eric</t>
  </si>
  <si>
    <t>Andrews, Stacy</t>
  </si>
  <si>
    <t>Fowler, Melvin</t>
  </si>
  <si>
    <t>Smiley, Justin</t>
  </si>
  <si>
    <t>Henderson, John</t>
  </si>
  <si>
    <t>02/1 (9)</t>
  </si>
  <si>
    <t>Rogers, Shaun</t>
  </si>
  <si>
    <t>Warren, Ty</t>
  </si>
  <si>
    <t>03/1 (13)</t>
  </si>
  <si>
    <t>McKinley, Alvin</t>
  </si>
  <si>
    <t>Brown, Elton</t>
  </si>
  <si>
    <t>Chatman, Antonio</t>
  </si>
  <si>
    <t>4-4-3-11.2  25;  LP=TD,12on4,4on6</t>
  </si>
  <si>
    <t>4-3-2-11.2  21;  PR=28,9on10;  KR=59,21yards</t>
  </si>
  <si>
    <t>PR = 33, 6 on 3, 11 on 10; KR = 46, 22 yards</t>
  </si>
  <si>
    <t>Chatman, Jesse</t>
  </si>
  <si>
    <t>4-4  65-6.0  0.4/8.1  3-0-0-8.5</t>
  </si>
  <si>
    <t>8-2.1  4-0-0-10.8</t>
  </si>
  <si>
    <t>6-3.2  4-0-0-14.7</t>
  </si>
  <si>
    <t>Clemons, Chris</t>
  </si>
  <si>
    <t>Davis, Andre</t>
  </si>
  <si>
    <t>4-3-3-26.0</t>
  </si>
  <si>
    <t>40-576  4-4-4-14.4  49; KR = 69, 19 yards</t>
  </si>
  <si>
    <t>37-420  4-4-3  11.4  31;  KR = TD, 16yards</t>
  </si>
  <si>
    <t>Fitzsimmons, Casey</t>
  </si>
  <si>
    <t>5  4-3-0-4.5(1.1)</t>
  </si>
  <si>
    <t>5  4-3-0-10.3</t>
  </si>
  <si>
    <t>4  23-160  4-3-0-7.0</t>
  </si>
  <si>
    <t>Heller, Will</t>
  </si>
  <si>
    <t>5  4-3-0-8.2</t>
  </si>
  <si>
    <t>Yates, Billy</t>
  </si>
  <si>
    <t>07/FA</t>
  </si>
  <si>
    <t>Branch, Alan</t>
  </si>
  <si>
    <t>07/2</t>
  </si>
  <si>
    <t>07/7</t>
  </si>
  <si>
    <t>Sendlein, Lyle</t>
  </si>
  <si>
    <t>Urban, Jerheme</t>
  </si>
  <si>
    <t>Anderson, Jamaal</t>
  </si>
  <si>
    <t>07/1 (8)</t>
  </si>
  <si>
    <t>Blalock, Justin</t>
  </si>
  <si>
    <t>Grimes, Brent</t>
  </si>
  <si>
    <t>Houston, Chris</t>
  </si>
  <si>
    <t>07/6</t>
  </si>
  <si>
    <t>07/4</t>
  </si>
  <si>
    <t>Robinson, Laurent</t>
  </si>
  <si>
    <t>07/3</t>
  </si>
  <si>
    <t>Darling, Devard</t>
  </si>
  <si>
    <t>Gaither, Jared</t>
  </si>
  <si>
    <t>07/5supp</t>
  </si>
  <si>
    <t>Grubbs, Ben</t>
  </si>
  <si>
    <t>07/1 (29)</t>
  </si>
  <si>
    <t>McClain, Le'Ron</t>
  </si>
  <si>
    <t>Yanda, Marshal</t>
  </si>
  <si>
    <t>Jackson, Fred</t>
  </si>
  <si>
    <t>Lynch, Marshawn</t>
  </si>
  <si>
    <t>07/1 (12)</t>
  </si>
  <si>
    <t>0-4  102-4.5  1.5/5.7  4-0-0-(3.0)  16  F6</t>
  </si>
  <si>
    <t>5-5  1-2.0  4-0-0-(2.9)  15</t>
  </si>
  <si>
    <t>5-5-6-13.2  49</t>
  </si>
  <si>
    <t>4-4-2-11.4  24</t>
  </si>
  <si>
    <t>Schweigert, Stuart</t>
  </si>
  <si>
    <t>Dwight, Tim</t>
  </si>
  <si>
    <t>LK</t>
  </si>
  <si>
    <t>KR=TD,22yards</t>
  </si>
  <si>
    <t>4-0  178-3.6  0.4/7.0  LB---  5-0-0-9.2; PR = 19, 14 on 5</t>
  </si>
  <si>
    <t xml:space="preserve">    which a block occurs (if on 12 then just blk is indicated, if there is no block on the card then no blk is</t>
  </si>
  <si>
    <t xml:space="preserve">    listed); C,D,E indicate the punt return results on rolls of 7, 8, and 12 respectively</t>
  </si>
  <si>
    <t>Golston, Kedric</t>
  </si>
  <si>
    <t>Faulk, Kevin</t>
  </si>
  <si>
    <t>99/2</t>
  </si>
  <si>
    <t>HB/PR</t>
  </si>
  <si>
    <t>4-3-2-10.0  18;  KR=TDon3,17yards</t>
  </si>
  <si>
    <t>Reed, Josh</t>
  </si>
  <si>
    <t>4-3-2-9.6  20</t>
  </si>
  <si>
    <t>58-588  4-4-3-10.1  26</t>
  </si>
  <si>
    <t>37-509  4-5-4  13.8  42</t>
  </si>
  <si>
    <t>BB/TE</t>
  </si>
  <si>
    <t>Clark, Dallas</t>
  </si>
  <si>
    <t>03/1 (24)</t>
  </si>
  <si>
    <t>Furrey, Mike</t>
  </si>
  <si>
    <t>20-189  4-4-2-9.5  24; PR = 44, 17on5, 10on9; KR = 27,13yds</t>
  </si>
  <si>
    <t>Gandy, Mike</t>
  </si>
  <si>
    <t xml:space="preserve">    out of 1000 for a fumble on each guessed wrong run using the draft league defensive cards (6/1000 min.);</t>
  </si>
  <si>
    <t xml:space="preserve">    hm indicates that the yardage gained is a lot of hit or miss (some huge gains and a lot of poor gains)</t>
  </si>
  <si>
    <t>* For Offensive Linemen:  A-B -- A is the run block rating, B is the pass block rating</t>
  </si>
  <si>
    <t>* For Defensive Players:  A-B -- A is the primary (run or pass) defense rating, B is the pass rush rating</t>
  </si>
  <si>
    <t>4-3-3-15.5  56</t>
  </si>
  <si>
    <t>0-0  255-4.7  2.3/10.8  LB---  4-1-0-12.1(4.9)  F6</t>
  </si>
  <si>
    <t>6-12-3*</t>
  </si>
  <si>
    <t>Hawk, A.J.</t>
  </si>
  <si>
    <t>Hodge, Abdul</t>
  </si>
  <si>
    <t>Bush, Jarrett</t>
  </si>
  <si>
    <t>Bigby, Atari</t>
  </si>
  <si>
    <t>17/22  7/12  5/8  4.1%  5xMR3</t>
  </si>
  <si>
    <t>18 attempts</t>
  </si>
  <si>
    <t>Jones, Thomas</t>
  </si>
  <si>
    <t>00/1 (7)</t>
  </si>
  <si>
    <t>21/25  18/23  10/12  4.0%  3xMR3</t>
  </si>
  <si>
    <t>Smith, Daryl</t>
  </si>
  <si>
    <t xml:space="preserve">    slash is good while the numbers after slashes indicate rolls which are also good so 8/11/12 indicates that</t>
  </si>
  <si>
    <t>Olivea, Shane</t>
  </si>
  <si>
    <t>Welbourn, John</t>
  </si>
  <si>
    <t>ST. LOUIS RAMS -- Nathan</t>
  </si>
  <si>
    <t>01/3</t>
  </si>
  <si>
    <t>NE</t>
  </si>
  <si>
    <t>0-2  7-2.9  4-0-0-6.0</t>
  </si>
  <si>
    <t>0-3  7-3.4  4-0-0-17.0</t>
  </si>
  <si>
    <t>MIN</t>
  </si>
  <si>
    <t>FL/LP</t>
  </si>
  <si>
    <t>0-5  205-4.3  1.2/6.8  5-3-2-10.9(5.6)  47  F6</t>
  </si>
  <si>
    <t>Ogden, Jonathan</t>
  </si>
  <si>
    <t>53-906  4-4-4  17.1  64</t>
  </si>
  <si>
    <t>4-4-4  15.8</t>
  </si>
  <si>
    <t>Poteat, Hank</t>
  </si>
  <si>
    <t>0; PR = 39, 8 on 6; KR = 11 yards</t>
  </si>
  <si>
    <t>4-3-3-10.4  43;  LP=81,3.9yards</t>
  </si>
  <si>
    <t>4-3-2-9.1  14;  LK=TD,20yards</t>
  </si>
  <si>
    <t>4  5-5-3-13.9(6.9)  46</t>
  </si>
  <si>
    <t>4  6-5-2-10.5(4.5)  30</t>
  </si>
  <si>
    <t>44; 15,12,8</t>
  </si>
  <si>
    <t>Thomas, Dontarrious</t>
  </si>
  <si>
    <t>Dawkins, Brian</t>
  </si>
  <si>
    <t>Boulware, Michael</t>
  </si>
  <si>
    <t>4-0/0-0</t>
  </si>
  <si>
    <t>LILB</t>
  </si>
  <si>
    <t>Anderson, Charlie</t>
  </si>
  <si>
    <t>Harper, Nick</t>
  </si>
  <si>
    <t>Manning Jr., Ricky</t>
  </si>
  <si>
    <t>Roman, Mark</t>
  </si>
  <si>
    <t>Law, Ty</t>
  </si>
  <si>
    <t>3-4 defense;  swaps = J.Brown from RG to LG, S.Olivea from RT to LT, D.Smith from FS to SS</t>
  </si>
  <si>
    <t>3-4 defense;  swaps = J.Gross from LT to RT, K.Morrison from MLB to RILB, N.Asomugha from LCB to RCB</t>
  </si>
  <si>
    <t>3-4 defense;  swaps = D.Stallworth from SE to FL, A.Ogunleye from LE to RE, D.Brooks from RLB to LLB, B.Urlacher from MLB to LILB, S.Quarles from MLB to RILB, D.Townsend from LCB to RCB, S.Jones from SS to FS</t>
  </si>
  <si>
    <t>Jarrett, Dwayne</t>
  </si>
  <si>
    <t>Kalil, Ryan</t>
  </si>
  <si>
    <t>King, Jeff</t>
  </si>
  <si>
    <t>15s 368att/53.8%/2.2int%/12Fum 17-7.5avg</t>
  </si>
  <si>
    <t>07/1 (1)</t>
  </si>
  <si>
    <t>07/1(17)</t>
  </si>
  <si>
    <t>07/1 (5)</t>
  </si>
  <si>
    <t>Brown, Levi</t>
  </si>
  <si>
    <t>13s</t>
  </si>
  <si>
    <t>07/1 (21)</t>
  </si>
  <si>
    <t>Nelson, Reggie</t>
  </si>
  <si>
    <t>16g 15s 0sacks</t>
  </si>
  <si>
    <t>Session, Clint</t>
  </si>
  <si>
    <t>Harper, Roman</t>
  </si>
  <si>
    <t>16g 10s 0sacks</t>
  </si>
  <si>
    <t>Culberson, Quinton</t>
  </si>
  <si>
    <t>LP = 34,2.4yards;  LK = 60,15yards</t>
  </si>
  <si>
    <t>Tyler, Tank</t>
  </si>
  <si>
    <t>10g 3s 11-104-19L</t>
  </si>
  <si>
    <t>4  4-3-0-10.4(3.4)  21</t>
  </si>
  <si>
    <t>Patrick, Ben</t>
  </si>
  <si>
    <t>10,10,10,8/11/12,3; TB on 11; 15,17,LG  Pro Bowl</t>
  </si>
  <si>
    <t>45 blk; 8,6,11</t>
  </si>
  <si>
    <t>44; 5,7,9</t>
  </si>
  <si>
    <t>111-1632  6-6-6-14.7  72  pro bowl</t>
  </si>
  <si>
    <t>106-1347  6-6-6  12.7  60</t>
  </si>
  <si>
    <t>5-6-6  15.0</t>
  </si>
  <si>
    <t>HB</t>
  </si>
  <si>
    <t>Brown, Chris</t>
  </si>
  <si>
    <t>03/3</t>
  </si>
  <si>
    <t>TEN</t>
  </si>
  <si>
    <t>0-5</t>
  </si>
  <si>
    <t>4-5  220-4.9  1.7/7.9  4-0-0-7.4</t>
  </si>
  <si>
    <t>56-3.9  0.9/5.2  4-0-0-7.6</t>
  </si>
  <si>
    <t>03/4</t>
  </si>
  <si>
    <t>CLE</t>
  </si>
  <si>
    <t>0-0</t>
  </si>
  <si>
    <t>STL</t>
  </si>
  <si>
    <t>0-4</t>
  </si>
  <si>
    <t>Collins, Nick</t>
  </si>
  <si>
    <t>Smith, Anthony</t>
  </si>
  <si>
    <t>45;  8,11,16</t>
  </si>
  <si>
    <t>Koch, Sam</t>
  </si>
  <si>
    <t>4  4-3-2-11.3(4.1)  28</t>
  </si>
  <si>
    <t>Klopfenstein, Joe</t>
  </si>
  <si>
    <t>Hatcher, Jason</t>
  </si>
  <si>
    <t>Wilkinson, Gerris</t>
  </si>
  <si>
    <t>4-3-2-7.7  11</t>
  </si>
  <si>
    <t>Webb, Jeff</t>
  </si>
  <si>
    <t>Ryans, DeMeco</t>
  </si>
  <si>
    <t>Peterman, Stephen</t>
  </si>
  <si>
    <t>Thompson, Tyson</t>
  </si>
  <si>
    <t>Ware, DeMarcus</t>
  </si>
  <si>
    <t>4  6-5-0-10.1</t>
  </si>
  <si>
    <t>4  36-321  5-4-0  8.9</t>
  </si>
  <si>
    <t>4  5-4-0  9.1</t>
  </si>
  <si>
    <t>56-853  4-4-5-15.2</t>
  </si>
  <si>
    <t>Williams, Cadillac</t>
  </si>
  <si>
    <t>Smith, Alex</t>
  </si>
  <si>
    <t>01/1 (29)</t>
  </si>
  <si>
    <t>Allen, Jared</t>
  </si>
  <si>
    <t>Porter, Joey</t>
  </si>
  <si>
    <t>Mason, Derrick</t>
  </si>
  <si>
    <t>Schaub, Matt</t>
  </si>
  <si>
    <t>6/10  4/10  2/6  5.7%  8xMR5</t>
  </si>
  <si>
    <t>Green, Ahman</t>
  </si>
  <si>
    <t>4-3  259-4.5  2.2/6.2  5-1-0-6.9  Pro Bowl</t>
  </si>
  <si>
    <t>4-0  355-5.3  3.0/10.2  5-3-0-7.3  pro bowl</t>
  </si>
  <si>
    <t>* For QB's:  A/B  C/D  E/F  G%  HxMRJ  K/L --- A/B are the flat combos (out of 36) right/wrong, C/D is short</t>
  </si>
  <si>
    <t>0-4  80-6.3  2.3/11.4  3-0-0-(3.5)  30  F6;  KR=58,27yards</t>
  </si>
  <si>
    <t>16/21  20/26  10/13  2.2%  3xMR2  F1  Pro Bowl</t>
  </si>
  <si>
    <t>4/9  9/16  4/7  2.1%  6xMR7  F8</t>
  </si>
  <si>
    <t>8/13  7/17  4/7  3%  11xMR6  F10</t>
  </si>
  <si>
    <t>26/26  13/21  2/5  1.3%  0xMR  F15</t>
  </si>
  <si>
    <t>15/19  9/16  3/9  2.6%  7xMR6  ER7.0  F12</t>
  </si>
  <si>
    <t>0-2  237-4.2  1.5/8.1hm  5-1-0-(3.5)  37  F14</t>
  </si>
  <si>
    <t>13/18  13/18  6/11  4.0%  0xMR  F5</t>
  </si>
  <si>
    <t>4-4/0-4</t>
  </si>
  <si>
    <t>McClure, Todd</t>
  </si>
  <si>
    <t>99/7</t>
  </si>
  <si>
    <t>4-5/5-5</t>
  </si>
  <si>
    <t>Clement, Anthony</t>
  </si>
  <si>
    <t>Burress, Plaxico</t>
  </si>
  <si>
    <t>00/1 (8)</t>
  </si>
  <si>
    <t>45 blk;  3,6,10</t>
  </si>
  <si>
    <t>0-2  35-3.6  4-0-0-6.2</t>
  </si>
  <si>
    <t>40-5.1  3-0-0-1.0</t>
  </si>
  <si>
    <t>6  8-106  4-3-0  13.3</t>
  </si>
  <si>
    <t>5  3-2-0  1.1  1</t>
  </si>
  <si>
    <t>Smith, Steve</t>
  </si>
  <si>
    <t>4;  KR=65,20yards</t>
  </si>
  <si>
    <t>4-3-4-17.9  59;  LP=29,13on6,3on10</t>
  </si>
  <si>
    <t>Edwards, Kalimba</t>
  </si>
  <si>
    <t>0-9</t>
  </si>
  <si>
    <t>Hasselbeck, Matt</t>
  </si>
  <si>
    <t>Subjective ranking includes rushing (including card's consistency with slight modification if bad on LB and more modification if bad on ER), receiving,</t>
  </si>
  <si>
    <t>Harris, Leroy</t>
  </si>
  <si>
    <t>2g 0s 2-3.5 0-0-0L</t>
  </si>
  <si>
    <t>11g 5s</t>
  </si>
  <si>
    <t>Henderson, Mario</t>
  </si>
  <si>
    <t>9g 7s</t>
  </si>
  <si>
    <t>Heyer, Stephon</t>
  </si>
  <si>
    <t>13g 0s 0sacks</t>
  </si>
  <si>
    <t>Barnes, Antwan</t>
  </si>
  <si>
    <t>0;  KR=TD,19yards</t>
  </si>
  <si>
    <t>13g 5s</t>
  </si>
  <si>
    <t>Johnson, Chris</t>
  </si>
  <si>
    <t>2g 2s 0-0 0-0-0L for CIN</t>
  </si>
  <si>
    <t>4-4  4-1.3  3-0-0-(0.5)  5</t>
  </si>
  <si>
    <t>Mauia, Reagan</t>
  </si>
  <si>
    <t>0=not on a team, g=games, s=starts,</t>
  </si>
  <si>
    <t>L=longest reception (dot indicated if applicable)</t>
  </si>
  <si>
    <t>FC=fair catches, Fum=fumbles</t>
  </si>
  <si>
    <t>Adams, Blue</t>
  </si>
  <si>
    <t>Adams, Keith</t>
  </si>
  <si>
    <t>Adams, Mike</t>
  </si>
  <si>
    <t>14g 5s</t>
  </si>
  <si>
    <t>Alabi, Anthony</t>
  </si>
  <si>
    <t>Alexander, Eric</t>
  </si>
  <si>
    <t>1g 0s 0sacks</t>
  </si>
  <si>
    <t>G/DT</t>
  </si>
  <si>
    <t>Alexander, Lorenzo</t>
  </si>
  <si>
    <t>Alexander, P.J.</t>
  </si>
  <si>
    <t>Allred, Colin</t>
  </si>
  <si>
    <t>12g 0s 0sacks</t>
  </si>
  <si>
    <t>Alston, Jon</t>
  </si>
  <si>
    <t>14g 4s 0sacks</t>
  </si>
  <si>
    <t>Anderson, Tim</t>
  </si>
  <si>
    <t>Aromashodu, Devin</t>
  </si>
  <si>
    <t>4-3-3-13.7  28</t>
  </si>
  <si>
    <t>0g for CHI</t>
  </si>
  <si>
    <t>Ashworth, Tom</t>
  </si>
  <si>
    <t>Atkins, Baraka</t>
  </si>
  <si>
    <t>9g 0s 2sacks</t>
  </si>
  <si>
    <t>Ayodele, Remi</t>
  </si>
  <si>
    <t>Bailey, Rodney</t>
  </si>
  <si>
    <t>Barber, Shawn</t>
  </si>
  <si>
    <t>Bashir, Idrees</t>
  </si>
  <si>
    <t>Batch, Charlie</t>
  </si>
  <si>
    <t>53 attempts</t>
  </si>
  <si>
    <t>16/21  13/16  7/11  3.5%  3xMR5  341att</t>
  </si>
  <si>
    <t>Batiste, D'Anthony</t>
  </si>
  <si>
    <t>0g for WAS</t>
  </si>
  <si>
    <t>Battle, Jackie</t>
  </si>
  <si>
    <t>0-0  14-3.4  4-0-0-(1.2)  4</t>
  </si>
  <si>
    <t>9g 0s 0-0 1-(-2)-(-2)L</t>
  </si>
  <si>
    <t>Beck, Jordan</t>
  </si>
  <si>
    <t>Beisel, Monty</t>
  </si>
  <si>
    <t>35-438  4-3-3-12.5</t>
  </si>
  <si>
    <t>McDonald, Shaun</t>
  </si>
  <si>
    <t>4-4-3-13.4;  PR=39,-7on5</t>
  </si>
  <si>
    <t>10-62  4-3-2-6.2  13</t>
  </si>
  <si>
    <t>4-5  50-4.9  0.1/5.1  5-3-0-(4.2)  25  F45;  KR=37,21yards</t>
  </si>
  <si>
    <t>0-4  296-4.1  2.5/5.9  5-0-0-(1.4)  21  F6</t>
  </si>
  <si>
    <t>21/26  12/18  4/9  3.7%  3xMR6  F6</t>
  </si>
  <si>
    <t>0-4  29-2.8  4-1-0-(4.9);  KR=64,25yards</t>
  </si>
  <si>
    <t>6-4  33-4.5  5-0-0-(2.1)  13</t>
  </si>
  <si>
    <t>Jackson, Marlin</t>
  </si>
  <si>
    <t>Barnes, Khalif</t>
  </si>
  <si>
    <t>Jones, Matt</t>
  </si>
  <si>
    <t>Pearman, Alvin</t>
  </si>
  <si>
    <t>0-4  416-4.3  2.8/10.3  5-1-0-(5.6)  78  F6</t>
  </si>
  <si>
    <t>13/17  15/19  6/10  2.4%  9xMR4  ER-</t>
  </si>
  <si>
    <t>Gilmore, Bryan</t>
  </si>
  <si>
    <t>4-3-3-13.7  37</t>
  </si>
  <si>
    <t>17-208  4-3-3-12.2  32</t>
  </si>
  <si>
    <t>Keisel, Brett</t>
  </si>
  <si>
    <t>Kelley, Ethan</t>
  </si>
  <si>
    <t>4-5-4-15.9;  LP=-1,TDon3,4on4,8on6</t>
  </si>
  <si>
    <t>4-5-3-12.7  49;  PR=15,4on4,5on5</t>
  </si>
  <si>
    <t>Hoyte, Oliver</t>
  </si>
  <si>
    <t>4-0  0-0.0  4-0-0-(1.8)  6</t>
  </si>
  <si>
    <t>Hunter, Jason</t>
  </si>
  <si>
    <t>Norris, Moran</t>
  </si>
  <si>
    <t>5-3  1-0.0  4-0-0-3.3</t>
  </si>
  <si>
    <t>5-4  0-0  4-0-0-5.7</t>
  </si>
  <si>
    <t>0-4  337-3.4  1.1/4.9  5-0-0-(2.8)  14  F6</t>
  </si>
  <si>
    <t>4-4-4-16.0  33</t>
  </si>
  <si>
    <t>65-896  4-5-5-13.8</t>
  </si>
  <si>
    <t>50;  12,15,19</t>
  </si>
  <si>
    <t>Clayton, Michael</t>
  </si>
  <si>
    <t>04/1 (15)</t>
  </si>
  <si>
    <t>0-5  339-4.3  2.4/8.5  5-2-0-7.3(3.5)  F6  Pro Bowl</t>
  </si>
  <si>
    <t>0-4  244-4.3  1.6/7.4  4-0-0-(3.1)  24  F6</t>
  </si>
  <si>
    <t>18/24  16/23  8/13  2.0%  3xMR0  F1</t>
  </si>
  <si>
    <t>6/11  10/17  4/9  2.9%  10xMR6  F1</t>
  </si>
  <si>
    <t>74-1105  5-6-5-14.9; PR = 47, 22 on 9</t>
  </si>
  <si>
    <t>Suisham, Shaun</t>
  </si>
  <si>
    <t>10,10,9,7,4;  TB on 12;  15,19,24</t>
  </si>
  <si>
    <t>Tynes, Lawrence</t>
  </si>
  <si>
    <t>Thomas, Hollis</t>
  </si>
  <si>
    <t>Boone, Alfonso</t>
  </si>
  <si>
    <t>Wiegmann, Casey</t>
  </si>
  <si>
    <t>Brown, Ruben</t>
  </si>
  <si>
    <t>6-3 pro bowl</t>
  </si>
  <si>
    <t>Frost, Derrick</t>
  </si>
  <si>
    <t>42; 4,2,8</t>
  </si>
  <si>
    <t>Lee, Andy</t>
  </si>
  <si>
    <t>43; 10,7,12</t>
  </si>
  <si>
    <t>Davis, Thomas</t>
  </si>
  <si>
    <t>Lewis, Greg</t>
  </si>
  <si>
    <t>4-3-2-10.8  25</t>
  </si>
  <si>
    <t>6-95  4-3-4-15.8  25</t>
  </si>
  <si>
    <t>Becht, Anthony</t>
  </si>
  <si>
    <t>00/1 (27)</t>
  </si>
  <si>
    <t>LP=38,3.2yards;  KR=51,20yards</t>
  </si>
  <si>
    <t>Bollinger, Brooks</t>
  </si>
  <si>
    <t>Orton, Kyle</t>
  </si>
  <si>
    <t>Off Tackle Only</t>
  </si>
  <si>
    <t>35% Rght</t>
  </si>
  <si>
    <t>MIA</t>
  </si>
  <si>
    <t>5-7</t>
  </si>
  <si>
    <t>LE/DT</t>
  </si>
  <si>
    <t>4-7/5-7</t>
  </si>
  <si>
    <t>6-5</t>
  </si>
  <si>
    <t>5-10</t>
  </si>
  <si>
    <t>Starks, Randy</t>
  </si>
  <si>
    <t>04/3</t>
  </si>
  <si>
    <t>4-6</t>
  </si>
  <si>
    <t>RDT/NT</t>
  </si>
  <si>
    <t>Kemoeatu, Maake</t>
  </si>
  <si>
    <t>6-6-6-14.6</t>
  </si>
  <si>
    <t>15/20  21/24  8/11  2.3%  4xMR3</t>
  </si>
  <si>
    <t>17/22  13/16  7/9  2.3%  5xMR4</t>
  </si>
  <si>
    <t>Sharper, Darren</t>
  </si>
  <si>
    <t>Udeze, Kenechi</t>
  </si>
  <si>
    <t>04/1 (20)</t>
  </si>
  <si>
    <t>Odom, Antwan</t>
  </si>
  <si>
    <t>Hovan, Chris</t>
  </si>
  <si>
    <t>Ryan, Jon</t>
  </si>
  <si>
    <t>46;  5,8,LG</t>
  </si>
  <si>
    <t>Smith, Hunter</t>
  </si>
  <si>
    <t>Umenyiora, Osi</t>
  </si>
  <si>
    <t>0-12-4*  Pro Bowl</t>
  </si>
  <si>
    <t>Bernard, Rocky</t>
  </si>
  <si>
    <t>Briggs, Lance</t>
  </si>
  <si>
    <t>Diggs, Na'il</t>
  </si>
  <si>
    <t>Harris, Napoleon</t>
  </si>
  <si>
    <t>02/1 (23)</t>
  </si>
  <si>
    <t>6-3  pro bowl</t>
  </si>
  <si>
    <t>KR=36,16yards</t>
  </si>
  <si>
    <t>Barnes, Darian</t>
  </si>
  <si>
    <t>5-4  5-2.0  4-1-0-5.9</t>
  </si>
  <si>
    <t>Houshmandzadeh, T.J.</t>
  </si>
  <si>
    <t>10,10,10,9/12,4;  TB on 11;  18,22,27</t>
  </si>
  <si>
    <t>10,10,10,8/11/12,3; TB on 5; 19,22,25</t>
  </si>
  <si>
    <t>10,10,10,10,5; TB on 6; 24,28,30</t>
  </si>
  <si>
    <t>10,10,10,8/11/12,4; TB on 9,10; 17,21,LG</t>
  </si>
  <si>
    <t>10,10,8/11/12,8,4; TB on 11; 24,20,LG</t>
  </si>
  <si>
    <t>10,10,10,7,2; TB on 6</t>
  </si>
  <si>
    <t>10,10,7/11/12,7/11/12,5;  m on 12;  TB on 11;  22,26,33</t>
  </si>
  <si>
    <t>10,10,10,7,5; TB on 12; m; 30,26,LG</t>
  </si>
  <si>
    <t>10,10,9/12,6/11/12,5; TB on 10; m; 26,22,20</t>
  </si>
  <si>
    <t>45; 8,6,4</t>
  </si>
  <si>
    <t>45; 2,1,LG  Pro Bowl</t>
  </si>
  <si>
    <t>47 blk; 6,8,1</t>
  </si>
  <si>
    <t>44; 19,15,LG</t>
  </si>
  <si>
    <t>46 blk; 5,7,3</t>
  </si>
  <si>
    <t>46 blk; 9,6,2</t>
  </si>
  <si>
    <t>46 blk; 13,10,LG  pro bowl</t>
  </si>
  <si>
    <t>47 blk; 9,7,5</t>
  </si>
  <si>
    <t>50 yards blk</t>
  </si>
  <si>
    <t>46 blk;  19,15,LG</t>
  </si>
  <si>
    <t>46; 13,15,17</t>
  </si>
  <si>
    <t>47; 22,14,LG</t>
  </si>
  <si>
    <t>44 blk; 12,10,7</t>
  </si>
  <si>
    <t>42 blk; 1,2,3</t>
  </si>
  <si>
    <t>46 yards</t>
  </si>
  <si>
    <t>45 blk;  5,8,LG</t>
  </si>
  <si>
    <t>43; 1,2,3</t>
  </si>
  <si>
    <t>41; 1, 3, 5</t>
  </si>
  <si>
    <t>43 yards</t>
  </si>
  <si>
    <t>For Kickers stats listed are made-attempts for each of 3 ranges 20-29 / 30-39 / 40-49 -- return average (stats are combined for teams with multiple K's)</t>
  </si>
  <si>
    <t>61-670  5-5-4  11.0</t>
  </si>
  <si>
    <t>6-6-5  11.9  45</t>
  </si>
  <si>
    <t>Battle, Arnaz</t>
  </si>
  <si>
    <t>WR/LP/KR</t>
  </si>
  <si>
    <t>4-3-2-17.9  65;  PR=TD,5on5;  KR=40,19yards</t>
  </si>
  <si>
    <t>Tuman, Jerame</t>
  </si>
  <si>
    <t>6  4-3-0-9.9</t>
  </si>
  <si>
    <t>5  12-113  4-3-0-9.4</t>
  </si>
  <si>
    <t>13g 12s 372att/59.4%/5.1avg/2.4int%/11Fum 60-5.1avg</t>
  </si>
  <si>
    <t>14g 1s 0sacks 12-85-16L</t>
  </si>
  <si>
    <t>12g 11s 34-651-56dotL</t>
  </si>
  <si>
    <t>16g 15s</t>
  </si>
  <si>
    <t>14g 13s for NO</t>
  </si>
  <si>
    <t>16g 14s 56-790-64L KR=20.5 PR=7-7.7-1FC</t>
  </si>
  <si>
    <t>16g 12s 2sacks</t>
  </si>
  <si>
    <t>16g 2s 57-664-58L</t>
  </si>
  <si>
    <t>16g 14s 312-3.9 18-116-17L</t>
  </si>
  <si>
    <t>16g 15s 5.5sacks</t>
  </si>
  <si>
    <t>12g 6s</t>
  </si>
  <si>
    <t>Miller, Zach</t>
  </si>
  <si>
    <t>Richardson, Jay</t>
  </si>
  <si>
    <t>Abiamiri, Victor</t>
  </si>
  <si>
    <t>Avant, Jason</t>
  </si>
  <si>
    <t>Celek, Brent</t>
  </si>
  <si>
    <t>Gocong, Chris</t>
  </si>
  <si>
    <t>Jordan, Akeem</t>
  </si>
  <si>
    <t>Davis, Carey</t>
  </si>
  <si>
    <t>Gay, William</t>
  </si>
  <si>
    <t>Russell, Gary</t>
  </si>
  <si>
    <t>Spaeth, Matt</t>
  </si>
  <si>
    <t>Stapleton, Darnell</t>
  </si>
  <si>
    <t>Timmons, Lawrence</t>
  </si>
  <si>
    <t>07/1 (15)</t>
  </si>
  <si>
    <t>Clary, Jeromey</t>
  </si>
  <si>
    <t>Siler, Brandon</t>
  </si>
  <si>
    <t>Tucker, Jyles</t>
  </si>
  <si>
    <t>Weddle, Eric</t>
  </si>
  <si>
    <t>Mebane, Brandon</t>
  </si>
  <si>
    <t>Wilson, Josh</t>
  </si>
  <si>
    <t>McDonald, Ray</t>
  </si>
  <si>
    <t>Staley, Joe</t>
  </si>
  <si>
    <t>07/1 (28)</t>
  </si>
  <si>
    <t>3-4 defense;  swaps = B.Waters from LG to RG, C.Johnson from SE to FL, R.Colvin from RLB to LLB, J.Beason from MLB to RILB, J.Phillips from SS to FS</t>
  </si>
  <si>
    <t>Oakley, Anthony</t>
  </si>
  <si>
    <t>Obomanu, Ben</t>
  </si>
  <si>
    <t>4-4-2-15.0  30</t>
  </si>
  <si>
    <t>Oldenburg, Clint</t>
  </si>
  <si>
    <t>Omiyale, Frank</t>
  </si>
  <si>
    <t>PR=13,1.3yards</t>
  </si>
  <si>
    <t>Patterson, Dimitri</t>
  </si>
  <si>
    <t>Pennington, Terrance</t>
  </si>
  <si>
    <t>Peprah, Charlie</t>
  </si>
  <si>
    <t>13g 1s</t>
  </si>
  <si>
    <t>Peterson, Greg</t>
  </si>
  <si>
    <t>Peterson, Kenny</t>
  </si>
  <si>
    <t>16g 1s 3sacks</t>
  </si>
  <si>
    <t>Petitti, Rob</t>
  </si>
  <si>
    <t>Pettway, Kenneth</t>
  </si>
  <si>
    <t>8g 0s 0sacks for GB</t>
  </si>
  <si>
    <t>Pitcock, Quinn</t>
  </si>
  <si>
    <t>Pittman, David</t>
  </si>
  <si>
    <t>0g for HOU</t>
  </si>
  <si>
    <t>Pouha, Sione</t>
  </si>
  <si>
    <t>Prioleau, Pierson</t>
  </si>
  <si>
    <t>16g 1s for JAX</t>
  </si>
  <si>
    <t>Prude, Ronnie</t>
  </si>
  <si>
    <t>McClover, Darrell</t>
  </si>
  <si>
    <t>McClover, Stanley</t>
  </si>
  <si>
    <t>McGarigle, Tim</t>
  </si>
  <si>
    <t>McGowan, Brandon</t>
  </si>
  <si>
    <t>2g 1s</t>
  </si>
  <si>
    <t>McGraw, Jon</t>
  </si>
  <si>
    <t>McMillan, David</t>
  </si>
  <si>
    <t>Miles, Edmond</t>
  </si>
  <si>
    <t>Mincey, Jeremy</t>
  </si>
  <si>
    <t>3g 0s 1sack</t>
  </si>
  <si>
    <t>Minor, Travis</t>
  </si>
  <si>
    <t>0-3  17-4.0  4-0-0-(3.1)  20</t>
  </si>
  <si>
    <t>13g 0s 13-2.2 5-35-16L</t>
  </si>
  <si>
    <t>0-3  19-3.9  3-0-0-(1.5)  4</t>
  </si>
  <si>
    <t>0-2  109-3.6  -0.4/6.7  LB--  4-0-0-5.8</t>
  </si>
  <si>
    <t>41-4.7  3-0-0-3.3; KR = 49, 20 yards</t>
  </si>
  <si>
    <t>4-3 defense;  swaps = R.Wells from LG to RG, T.Hagler from LLB to RLB, T.Jackson from FS to SS</t>
  </si>
  <si>
    <t>4-3 defense;  swaps = T.Polamalu from SS to FS</t>
  </si>
  <si>
    <t>8/13  6/12  3/8  1.4%  12xMR7  -4.0/8.1</t>
  </si>
  <si>
    <t>46 attempts</t>
  </si>
  <si>
    <t>4-4-2-10.9  20</t>
  </si>
  <si>
    <t>5-4  5-1.6  0.1/5.1  4-2-0-7.5  F9  wkER</t>
  </si>
  <si>
    <t>5-5  60-3.7  1.8/7.1  ER--  4-3-0-(4.9)  32  F20;  KR=40,20yds</t>
  </si>
  <si>
    <t>15/20  11/19  7/11  4.9%  6xMR4  F1</t>
  </si>
  <si>
    <t>13/19  7/16  3/8  3.7%  15xMR6  F1</t>
  </si>
  <si>
    <t>S</t>
  </si>
  <si>
    <t>14/19  9/13  4/8  4%  4xMR6  27att</t>
  </si>
  <si>
    <t>Leftwich, Byron</t>
  </si>
  <si>
    <t>03/1 (7)</t>
  </si>
  <si>
    <t>Royal, Robert</t>
  </si>
  <si>
    <t>5  4-3-0-8.8</t>
  </si>
  <si>
    <t>Rivera, Marco</t>
  </si>
  <si>
    <t>6-5 pro bowl</t>
  </si>
  <si>
    <t>98/1 (11)</t>
  </si>
  <si>
    <t>Leckey, Nick</t>
  </si>
  <si>
    <t>Williams, Jamal</t>
  </si>
  <si>
    <t>at St. Louis</t>
  </si>
  <si>
    <t>St. Louis</t>
  </si>
  <si>
    <t>at Carolina</t>
  </si>
  <si>
    <t>Carolina</t>
  </si>
  <si>
    <t>24/25  10/16  6/10  3.1%  5xMR4  F10</t>
  </si>
  <si>
    <t>16g 9s 17-247-68L</t>
  </si>
  <si>
    <t>12g 0s 13-213-49L KR=43-23.1</t>
  </si>
  <si>
    <t>14g 3s 12-2.9 5-27-14L</t>
  </si>
  <si>
    <t>16g 9s</t>
  </si>
  <si>
    <t>14s 0sacks</t>
  </si>
  <si>
    <t>8s 1sack</t>
  </si>
  <si>
    <t>14g 12s 0sacks</t>
  </si>
  <si>
    <t>12s 0sacks</t>
  </si>
  <si>
    <t>5g 0s 24-3.3 0-0 for PHI</t>
  </si>
  <si>
    <t>16g 2s 10-113-23L</t>
  </si>
  <si>
    <t>14g 8s</t>
  </si>
  <si>
    <t>16g 2s 0sacks</t>
  </si>
  <si>
    <t>15g 0s 0sacks</t>
  </si>
  <si>
    <t>Williams, Kyle</t>
  </si>
  <si>
    <t>Gay, Randall</t>
  </si>
  <si>
    <t>Hall, James</t>
  </si>
  <si>
    <t>4-12-7*</t>
  </si>
  <si>
    <t>Kearse, Jevon</t>
  </si>
  <si>
    <t>99/1 (16)</t>
  </si>
  <si>
    <t>Lee, Donald</t>
  </si>
  <si>
    <t>4  5-5-2-12.0(5.6)  60</t>
  </si>
  <si>
    <t>4  4-3-2-8.9(3.1)  27</t>
  </si>
  <si>
    <t>4  7-110  4-3-2-15.7  25</t>
  </si>
  <si>
    <t>Mathis, Jerome</t>
  </si>
  <si>
    <t>Porter, Jerry</t>
  </si>
  <si>
    <t>4-4-5-16.0  59</t>
  </si>
  <si>
    <t>4-6-5-12.4</t>
  </si>
  <si>
    <t>4-5-6-15.6  52</t>
  </si>
  <si>
    <t>28-361  4-4-4-12.9  35</t>
  </si>
  <si>
    <t>51-688  4-5-5  13.5  36</t>
  </si>
  <si>
    <t>4-4-2  11.6  21</t>
  </si>
  <si>
    <t>HB/LP/LK</t>
  </si>
  <si>
    <t>Sproles, Darren</t>
  </si>
  <si>
    <t>0-0  37-4.4  4-0-0-(0.6)  14;  LP = TD,4.2yds;  LK = TD,24yds</t>
  </si>
  <si>
    <t>HB/PR/LK</t>
  </si>
  <si>
    <t>0-3  8-6.3  4-0-0-3.3(0.6);  PR=23,8on6,4on9;  LK=60,24yds</t>
  </si>
  <si>
    <t>Woody, Damien</t>
  </si>
  <si>
    <t>99/1 (17)</t>
  </si>
  <si>
    <t>0-4  70-3.7  0.9/4.5  5-0-0-(4.9)  53  F6</t>
  </si>
  <si>
    <t>6-6-5-15.5</t>
  </si>
  <si>
    <t>6-6-6-12.8  40</t>
  </si>
  <si>
    <t>5-5-5-11.7</t>
  </si>
  <si>
    <t>6  4-2-0-7.8(1.8)  20</t>
  </si>
  <si>
    <t>LP = 51,4.4yards</t>
  </si>
  <si>
    <t>10,10,10,7/11/12,5;  TB on 6;  28,24,26</t>
  </si>
  <si>
    <t>LP=31,20on4,13on9,7on10</t>
  </si>
  <si>
    <t>Vanden Bosch, Kyle</t>
  </si>
  <si>
    <t>8/12  12/18  8/11  4.2%  0xMR  F3</t>
  </si>
  <si>
    <t>4-5  194-4.1  1.6/6.4  4-0-0-6.4(2.5)  F6</t>
  </si>
  <si>
    <t>4-4  53-4.8  1.7/6.3  3-0-0-12.0;  KR=TD,24yards</t>
  </si>
  <si>
    <t>37-4.2  4-1-0-10.3; KR = 49, 22 yards</t>
  </si>
  <si>
    <t>01/1 (12)</t>
  </si>
  <si>
    <t>5-12-3*</t>
  </si>
  <si>
    <t>10,10,9,6/11/12,5; TB on 7,9; m; 29,25,19</t>
  </si>
  <si>
    <t>PR=71,17on4,11on6,8on10;  KR=TD,22yards</t>
  </si>
  <si>
    <t>23-319  4-3-3  13.9  30;  KR = 55, 21yards</t>
  </si>
  <si>
    <t>Curry, Ronald</t>
  </si>
  <si>
    <t>4-5-4-13.6  63</t>
  </si>
  <si>
    <t>Caldwell, Reche</t>
  </si>
  <si>
    <t>4-4-4-17.2</t>
  </si>
  <si>
    <t>8-80  4-3-2-10.0  15</t>
  </si>
  <si>
    <t>22-208  4-3-3  9.5  26</t>
  </si>
  <si>
    <t>Walter, Kevin</t>
  </si>
  <si>
    <t>4-3-2-8.4  18</t>
  </si>
  <si>
    <t>LP = 56,4.0yards</t>
  </si>
  <si>
    <t>02/4</t>
  </si>
  <si>
    <t>SD</t>
  </si>
  <si>
    <t>20/24  11/19  4/10  3.7%  13xMR3</t>
  </si>
  <si>
    <t>4-5-6-18.3</t>
  </si>
  <si>
    <t>16/21  17/24  9/14  2.5%  2xMR2  F9</t>
  </si>
  <si>
    <t>10,10,8/11/12,8/11/12,5; TB on 9; m; 17,20,15</t>
  </si>
  <si>
    <t>10,10,10,8/11/12,5; TB on 11; miss on 11</t>
  </si>
  <si>
    <t>Hentrich, Craig</t>
  </si>
  <si>
    <t>44; 1,2,LG</t>
  </si>
  <si>
    <t>46; 4,7,LG  pro bowl</t>
  </si>
  <si>
    <t>44 blk; 16,20,LG</t>
  </si>
  <si>
    <t>4  6-6-4-9.8(4.5)  40</t>
  </si>
  <si>
    <t>04/1 (6)</t>
  </si>
  <si>
    <t>OAKLAND RAIDERS -- Ronald</t>
  </si>
  <si>
    <t>8/13  14/17  7/11  1.7%  7xMR4  F6</t>
  </si>
  <si>
    <t>6-4 pro bowl</t>
  </si>
  <si>
    <t>4-4  30-4.2  4-0-0-5.9;  PR=22,6on3,2on4,1on10;  KR=34,20yards</t>
  </si>
  <si>
    <t>233-4.7  0.7/6.4  4-0-0-6.6  F18; KR = TD, 17 yards</t>
  </si>
  <si>
    <t>4-5  4-4-2-19.7(3.5)  26</t>
  </si>
  <si>
    <t>0-5  360-4.2  1.9/7.6  5-1-0-7.7(4.2)  F6  Pro Bowl</t>
  </si>
  <si>
    <t>4-4  40-3.0  4-0-0-7.3(3.1);  LK=39,18yards</t>
  </si>
  <si>
    <t>4  4-4-0-11.2(4.1)</t>
  </si>
  <si>
    <t>6-5  4-3-0-4.0(1.2)</t>
  </si>
  <si>
    <t>84-3.8  4-0-0-9.4</t>
  </si>
  <si>
    <t>39-7.5  3.1/7.9  4-2-0-6.3  F1  noLB</t>
  </si>
  <si>
    <t>Stecker, Aaron</t>
  </si>
  <si>
    <t>Flynn, Mike</t>
  </si>
  <si>
    <t>24 attempts</t>
  </si>
  <si>
    <t>9-3.4  3-0-0-0.0</t>
  </si>
  <si>
    <t>0-4  36-4.3  4-0-0-(2.4)  30</t>
  </si>
  <si>
    <t>Smith, Musa</t>
  </si>
  <si>
    <t>BUFFALO BILLS -- Ed</t>
  </si>
  <si>
    <t>BALTIMORE RAVENS -- Joe P.</t>
  </si>
  <si>
    <t>DETROIT LIONS -- Kendall</t>
  </si>
  <si>
    <t>NEW YORK GIANTS -- Mike K.</t>
  </si>
  <si>
    <t>INDIANAPOLIS COLTS -- Nelson</t>
  </si>
  <si>
    <t>NEW ENGLAND PATRIOTS -- Nick</t>
  </si>
  <si>
    <t>DALLAS COWBOYS -- Roger S.</t>
  </si>
  <si>
    <t>NEW YORK JETS -- Tom</t>
  </si>
  <si>
    <t>MINNESOTA VIKINGS -- Tony P.</t>
  </si>
  <si>
    <t>IN/1(10)</t>
  </si>
  <si>
    <t>IN/1(11)</t>
  </si>
  <si>
    <t>Kirschke, Travis</t>
  </si>
  <si>
    <t>Crumpler, Alge</t>
  </si>
  <si>
    <t>5  5-5-4  Pro Bowl</t>
  </si>
  <si>
    <t>4  44-552  5-5-3-12.5  63  pro bowl</t>
  </si>
  <si>
    <t>4-4-3-14.0  25;  KR=48,24yards</t>
  </si>
  <si>
    <t>4-3-2-15.1  20</t>
  </si>
  <si>
    <t>5-5-5-14.4</t>
  </si>
  <si>
    <t>McCown, Luke</t>
  </si>
  <si>
    <t>Collins, Todd</t>
  </si>
  <si>
    <t>12 attempts</t>
  </si>
  <si>
    <t>6 attempts</t>
  </si>
  <si>
    <t>15/19  9/13  3/9  6%  4att</t>
  </si>
  <si>
    <t>Breaston, Steve</t>
  </si>
  <si>
    <t>LP = TD,5.2yards;  LK = 59,21yards</t>
  </si>
  <si>
    <t>PR/LK</t>
  </si>
  <si>
    <t>Figurs, Yamon</t>
  </si>
  <si>
    <t>PR = TDon3,4.1yards;  LK = TD,21yards</t>
  </si>
  <si>
    <t>Robinson, Ryne</t>
  </si>
  <si>
    <t>Blackmon, Will</t>
  </si>
  <si>
    <t>Allison, Aundrae</t>
  </si>
  <si>
    <t>KR = TD,27yards</t>
  </si>
  <si>
    <t>Hixon, Domenik</t>
  </si>
  <si>
    <t>KR = TD,21yards</t>
  </si>
  <si>
    <t>Higgins, Johnnie</t>
  </si>
  <si>
    <t>PR = 54,1.0yards</t>
  </si>
  <si>
    <t>18/22  11/18  6/10  2.6%  7xMR4  F1</t>
  </si>
  <si>
    <t>Lenon, Paris</t>
  </si>
  <si>
    <t>Lewis, Keith</t>
  </si>
  <si>
    <t>McMichael, Randy</t>
  </si>
  <si>
    <t>Benson, Cedric</t>
  </si>
  <si>
    <t>Davis, Rashied</t>
  </si>
  <si>
    <t>0-5  59-4.3  0.9/6.8  5-0-0-8.4</t>
  </si>
  <si>
    <t>113-3.8  1.6/6.9  ER+  LB---  5-2-2-8.0  47</t>
  </si>
  <si>
    <t>Betts, Ladell</t>
  </si>
  <si>
    <t>98/2</t>
  </si>
  <si>
    <t>Johnson, Landon</t>
  </si>
  <si>
    <t>ILB</t>
  </si>
  <si>
    <t>Rolle, Samari</t>
  </si>
  <si>
    <t>Henry, Anthony</t>
  </si>
  <si>
    <t>Scott, Bryan</t>
  </si>
  <si>
    <t>16/21  13/17  8/12  2.6%  0xMR</t>
  </si>
  <si>
    <t>0-0  27-7.4  3-0-0-11.5(2.0)</t>
  </si>
  <si>
    <t>4  4-3-0-7.3(1.8)</t>
  </si>
  <si>
    <t>Flat</t>
  </si>
  <si>
    <t>Short</t>
  </si>
  <si>
    <t>Long</t>
  </si>
  <si>
    <t>Int</t>
  </si>
  <si>
    <t>Must</t>
  </si>
  <si>
    <t>LK=TD,19yards</t>
  </si>
  <si>
    <t>10,10,10,8,4;  TB on 5,9;  33,29,35</t>
  </si>
  <si>
    <t>99/6</t>
  </si>
  <si>
    <t>Clark, Desmond</t>
  </si>
  <si>
    <t>4  4-3-0-11.8</t>
  </si>
  <si>
    <t>69-981  5-6-5-14.2  41</t>
  </si>
  <si>
    <t>79-1075  5-5-5  13.6</t>
  </si>
  <si>
    <t>4-6-5  17.3  51d</t>
  </si>
  <si>
    <t>Stokley, Brandon</t>
  </si>
  <si>
    <t>99/4</t>
  </si>
  <si>
    <t>5-6-4-15.8</t>
  </si>
  <si>
    <t>22-211  4-5-5-9.6</t>
  </si>
  <si>
    <t>24-357  4-3-4  14.9</t>
  </si>
  <si>
    <t>4-3  61-4.6  0.2/6.2  5-2-0-6.4(2.8)  F22</t>
  </si>
  <si>
    <t>4-0  89-3.8  0.8/6.6  4-3-0-7.8(2.3)  F23;  KR=TD,25yards</t>
  </si>
  <si>
    <t>17/22  14/17  7/10  2.0%  5xMR4  F3</t>
  </si>
  <si>
    <t>7/12  6/16  3/9  3.5%  11xMR6  F7</t>
  </si>
  <si>
    <t>0-4  173-5.3  1.2/8.8  LB--  4-0-0-5.8(2.5)  F8</t>
  </si>
  <si>
    <t>DB/PR/KR</t>
  </si>
  <si>
    <t>23/24  9/17  7/13  5.6%  7xMR7  ER8.3  F5</t>
  </si>
  <si>
    <t>SAN DIEGO CHARGERS -- Paul</t>
  </si>
  <si>
    <t>SAN FRANCISCO FORTY NINERS -- NFLed</t>
  </si>
  <si>
    <t>3-4 defense;  swaps = D.Colledge from LG to RG, M.Colston from SE to FL, B.Berry from RE to LE</t>
  </si>
  <si>
    <t>Thomas, Josh</t>
  </si>
  <si>
    <t>Cromartie, Antonio</t>
  </si>
  <si>
    <t>Keiaho, Freddie</t>
  </si>
  <si>
    <t>Edwards, Ray</t>
  </si>
  <si>
    <t>Webster, Nate</t>
  </si>
  <si>
    <t>3-4 defense;  swaps = B.Keisel from RE to LE, E.Sims from RLB to LLB, P.Buchanon from RCB to LCB. C.Crowder from MLB to LILB, G.Hayes from MLB to RILB</t>
  </si>
  <si>
    <t>4-4  10-8.0  4-0-0-(1.2)  9</t>
  </si>
  <si>
    <t>18/23  14/18  5/9  4.1%  4xMR3</t>
  </si>
  <si>
    <t>17/22  17/23  7/12  2.8%  0xMR</t>
  </si>
  <si>
    <t>It's very tough to rank QB's of different strengths so take these rankings with a grain of salt; I count each fumble rating as 0.1% int as it works out approximately equal in terms of overall turnovers</t>
  </si>
  <si>
    <t>Martin, David</t>
  </si>
  <si>
    <t>4  4-3-0  11.1</t>
  </si>
  <si>
    <t>48-4.5  4-1-0-12.5; PR = 28, 9 on 5; KR = TD, 21 yards</t>
  </si>
  <si>
    <t>4-2.0  4-0-0-6.3;  KR = TD, 22yards</t>
  </si>
  <si>
    <t>18-207  4-3-3  11.5  27;  PR = 34, 5 on 5, 6 on 9;  KR = 44, 19yards</t>
  </si>
  <si>
    <t>4-4  1-2.0  4-3-3-9.9(2.9)  33</t>
  </si>
  <si>
    <t>4-3  0-0.0  3-1-0-6.1(2.0)</t>
  </si>
  <si>
    <t>0-2  290-4.1  1.0/7.6  LB--  4-0-0-4.1(1.3)  F6</t>
  </si>
  <si>
    <t>4-2  38-3.0  3-0-0-0.0(0.5)</t>
  </si>
  <si>
    <t>6  4-3-0-7.0(1.8)</t>
  </si>
  <si>
    <t>65-4.7  4-0-0-12.8;  KR = 60, 25yards</t>
  </si>
  <si>
    <t>Perry, Chris</t>
  </si>
  <si>
    <t>04/1 (26)</t>
  </si>
  <si>
    <t>Cole, Trent</t>
  </si>
  <si>
    <t>Patterson, Mike</t>
  </si>
  <si>
    <t>McCoy, Matt</t>
  </si>
  <si>
    <t>Barron, Alex</t>
  </si>
  <si>
    <t>Dawson, Phil</t>
  </si>
  <si>
    <t>117-1696  6-6-6-14.5  48  pro bowl</t>
  </si>
  <si>
    <t>Runyan, Jon</t>
  </si>
  <si>
    <t>Hochstein, Russ</t>
  </si>
  <si>
    <t>4-5-4-16.8;  LP=TD,2.2yards;  KR=76,20yards</t>
  </si>
  <si>
    <t>06/1 (25)</t>
  </si>
  <si>
    <t>Holmes, Santonio</t>
  </si>
  <si>
    <t>Dumervil, Elvis</t>
  </si>
  <si>
    <t>5-4  4-3-2-14.5(3.5)  36</t>
  </si>
  <si>
    <t>Thomas, David</t>
  </si>
  <si>
    <t>0-12-9*</t>
  </si>
  <si>
    <t>06/1 (13)</t>
  </si>
  <si>
    <t>Wimbley, Kamerion</t>
  </si>
  <si>
    <t>Howard, Thomas</t>
  </si>
  <si>
    <t>Trueblood, Jeremy</t>
  </si>
  <si>
    <t>Rossum, Allen</t>
  </si>
  <si>
    <t>DB/LP/LK</t>
  </si>
  <si>
    <t>5  4-4-0-10.1</t>
  </si>
  <si>
    <t>5  14-137  4-3-0-9.8</t>
  </si>
  <si>
    <t>5  2-14  4-3-0  7.0</t>
  </si>
  <si>
    <t>Manuwai, Vince</t>
  </si>
  <si>
    <t>Forney, Kynan</t>
  </si>
  <si>
    <t>Hartwig, Justin</t>
  </si>
  <si>
    <t>Davis, Anthony</t>
  </si>
  <si>
    <t>Walker, Langston</t>
  </si>
  <si>
    <t>(5) Note:    Maximum limits on punt returners:    2 LP and 0 PR, or 1 LP and 2 PR, or 0 LP and 3 PR.</t>
  </si>
  <si>
    <t>RB/BB Total</t>
  </si>
  <si>
    <t>Note:  Thank you to Paul M. for this worksheet from another league.</t>
  </si>
  <si>
    <t>29 attempts</t>
  </si>
  <si>
    <t>Lewis, Jamal</t>
  </si>
  <si>
    <t>00/1 (5)</t>
  </si>
  <si>
    <t>5-5  235-4.3  2.8/8.0  3-0-0-11.6</t>
  </si>
  <si>
    <t>Kreutz, Olin</t>
  </si>
  <si>
    <t>6-0  Pro Bowl</t>
  </si>
  <si>
    <t>5-7 pro bowl</t>
  </si>
  <si>
    <t>Fabini, Jason</t>
  </si>
  <si>
    <t>5-5  5-2.4  4-0-0-(3.7)  25</t>
  </si>
  <si>
    <t>0-4  24-5.5  5-1-0-(4.1)  50;  LP=TD,5.0yards</t>
  </si>
  <si>
    <t>0-4  27-4.3  4-0-0-(1.8)  11</t>
  </si>
  <si>
    <t>0-5  25-4.9  5-1-0-(4.2);  LP=43,5.5yards</t>
  </si>
  <si>
    <t>6-5  11-3.0  4-1-0-(2.3)  12</t>
  </si>
  <si>
    <t>0-4  4-2.8  4-3-4-(3.7)  48;  KR=31,18yards</t>
  </si>
  <si>
    <t>Garcia, Jeff</t>
  </si>
  <si>
    <t>17/22  7/12  3/6  3.6%  11xMR6</t>
  </si>
  <si>
    <t>12/16  9/16  3/6  3.3%  11xMR7  -4.3/8.0</t>
  </si>
  <si>
    <t>15/19  11/15  3/7  1.9%  12xMR6  ER-4.8</t>
  </si>
  <si>
    <t>PB = voted to Pro Bowl; PBST = voted to Pro Bowl at a special teams position</t>
  </si>
  <si>
    <t>Douglas, Marques</t>
  </si>
  <si>
    <t>Darby, Chartric</t>
  </si>
  <si>
    <t>Edwards, Dwan</t>
  </si>
  <si>
    <t>4-4-4-15.6</t>
  </si>
  <si>
    <t>0-2  121-4.4  0.1/6.4  4-1-0-(2.3)  14  F6</t>
  </si>
  <si>
    <t>Toefield, LaBrandon</t>
  </si>
  <si>
    <t>5-5  51-3.3  0.8/4.1  5-1-0-5.4</t>
  </si>
  <si>
    <t>6  4-3-0-10.6(2.3)</t>
  </si>
  <si>
    <t>5-7  0-0.0  3-2-0-0.0(1.2)</t>
  </si>
  <si>
    <t>4-4  16-3.6  4-0-0-6.8(3.1)</t>
  </si>
  <si>
    <t>Kelly, Brian</t>
  </si>
  <si>
    <t>Gage, Justin</t>
  </si>
  <si>
    <t>4-5-4-13.6  73</t>
  </si>
  <si>
    <t>4-4-2-11.2  25</t>
  </si>
  <si>
    <t>4-3-3-13.0  32</t>
  </si>
  <si>
    <t>17-338  4-3-3-19.9  57</t>
  </si>
  <si>
    <t>4-5  4-4-3-11.7(4.9)  30</t>
  </si>
  <si>
    <t xml:space="preserve">    in which a 6 has maximum combos while a 0 has no combos; a number in parentheses is the card average</t>
  </si>
  <si>
    <t xml:space="preserve">    for that player on his flat pass guessed right column</t>
  </si>
  <si>
    <t>Smith, Marvel</t>
  </si>
  <si>
    <t>Rabach, Casey</t>
  </si>
  <si>
    <t>Nesbit, Jamar</t>
  </si>
  <si>
    <t>Ellis, Shaun</t>
  </si>
  <si>
    <t>00/1 (12)</t>
  </si>
  <si>
    <t>6-12-3*  pro bowl</t>
  </si>
  <si>
    <t>5-3  15-3.7  4-0-0-(2.5)  17</t>
  </si>
  <si>
    <t>18-244  4-4-3-13.6; PR = 49, 13 on 4, 5 on 5, 8 on 9, 2 on 10</t>
  </si>
  <si>
    <t>17-268  4-3-2  15.8</t>
  </si>
  <si>
    <t>Witten, Jason</t>
  </si>
  <si>
    <t>Carter, Tyrone</t>
  </si>
  <si>
    <t>187-4.0  1.5/5.9  6-3-0-8.0</t>
  </si>
  <si>
    <t>204-3.5  5-3-0-8.1</t>
  </si>
  <si>
    <t>0-3  241-3.5  0.6/5.5  5-0-0-6.3  F18; KR = 19 yards</t>
  </si>
  <si>
    <t>309-4.3  2.7/6.4  4-2-0-7.8  F6</t>
  </si>
  <si>
    <t>Hanson, Chris</t>
  </si>
  <si>
    <t>44; 11,14,LG</t>
  </si>
  <si>
    <t>46; 9,7,2</t>
  </si>
  <si>
    <t>Griffith, Justin</t>
  </si>
  <si>
    <t>17/22  14/20  8/12  2.9%  4xMR4</t>
  </si>
  <si>
    <t>15/17  18/21  10/14  2.9%  3xMR2</t>
  </si>
  <si>
    <t>3-4 defense;  swaps = A.Whitworth from LG to RG, K.Shaffer from RT to LT, M.Douglas and E.Dumervil from RE to LE, G.Ellis from LLB to RLB, O.Gaither from MLB to LILB, A.Pierce from MLB to RILB, M.McKenzie from LCB to RCB, D.Sharper from SS to FS</t>
  </si>
  <si>
    <t>4-3 defense;  swaps = K.Dielman from LG to RG, T.Cole from RE to LE, T.Johnson from RDT to LDT, J.Harrison from RLB to LLB</t>
  </si>
  <si>
    <t>10,7/12,7/12,7,5; TB on 6; 13,10,15</t>
  </si>
  <si>
    <t>10,10,6,6,2; TB on 7; m</t>
  </si>
  <si>
    <t>Bryant, Matt</t>
  </si>
  <si>
    <t>10,8/11/12,8/11/12,7/12,2; TB on 11; 18,15,22</t>
  </si>
  <si>
    <t>10,10,8/12,8/12,2; miss on 11; 24,22,29</t>
  </si>
  <si>
    <t>Clabo, Tyson</t>
  </si>
  <si>
    <t>18/24  8/16  1/4  3.0%  8xMR5  F13</t>
  </si>
  <si>
    <t>5;  PR = TD on 4, -2 on 2, 24 on 6, 2 on 10</t>
  </si>
  <si>
    <t>Dyson, Andre</t>
  </si>
  <si>
    <t>Kennedy, Kenoy</t>
  </si>
  <si>
    <t>David, Jason</t>
  </si>
  <si>
    <t>0;  PR=34,9on5</t>
  </si>
  <si>
    <t>Longwell, Ryan</t>
  </si>
  <si>
    <t>3-4 defense;  swaps = B.Berrian from FL to SE, M.Light from LT to RT, K.Simmons from RG to LG, W.Witherspoon from MLB to LILB, T.Davis from LLB to RLB</t>
  </si>
  <si>
    <t>Smith, Dwight</t>
  </si>
  <si>
    <t>RCB/S</t>
  </si>
  <si>
    <t>19/24  11/17  5/11  3.9%  9xMR5  F4</t>
  </si>
  <si>
    <t>4-4  10-5.7  5-0-0-(2.1)  12;  KR=36,17yards</t>
  </si>
  <si>
    <t>0-4  25-5.5  5-0-0-(4.9)  46</t>
  </si>
  <si>
    <t>10,10,8/12,6/12,5; TB on 9; miss on 11,12</t>
  </si>
  <si>
    <t>42 yards</t>
  </si>
  <si>
    <t>IN/2</t>
  </si>
  <si>
    <t>4-4-2-9.4  19</t>
  </si>
  <si>
    <t>4-4-2-11.5  18</t>
  </si>
  <si>
    <t>4-4-3-12.3  50</t>
  </si>
  <si>
    <t>4  4-4-3-11.0(4.3)  29</t>
  </si>
  <si>
    <t>4  4-4-0-10.0(3.7)  22</t>
  </si>
  <si>
    <t>LP = 64,3.3yards</t>
  </si>
  <si>
    <t>10,10,8/11/12,4,3;  m on 12;  TB on 9;  27,30,LG</t>
  </si>
  <si>
    <t>46;  17,15,21</t>
  </si>
  <si>
    <t>4-5  298-4.4  2.9/7.7  5-2-0-(3.5)  34  F6</t>
  </si>
  <si>
    <t>5-4  6-1.2  4-0-0-(2.3)  12</t>
  </si>
  <si>
    <t>4-6-5-14.7  44</t>
  </si>
  <si>
    <t>4-4-4-10.0  29</t>
  </si>
  <si>
    <t>4-3 defense;  swaps = M.Muhammed from SE to FL, Kyle Williams from RDT to LDT, Brian Williams from RCB to LCB</t>
  </si>
  <si>
    <t>LP = 35,3.0yards</t>
  </si>
  <si>
    <t>LP = 22,2.6yards</t>
  </si>
  <si>
    <t>LP = TDon3,2.6yards</t>
  </si>
  <si>
    <t>LP = 34,2.4yards</t>
  </si>
  <si>
    <t>LP = 33,2.4yards</t>
  </si>
  <si>
    <t>LP = 27,2.1yards</t>
  </si>
  <si>
    <t>LP = 48,1.9yards</t>
  </si>
  <si>
    <t>LP = 49,1.9yards</t>
  </si>
  <si>
    <t>PR = 49,1.8yards</t>
  </si>
  <si>
    <t>PR = 17,1.0yards</t>
  </si>
  <si>
    <t>PR = 24,0.8yards</t>
  </si>
  <si>
    <t>LP = 18,0.8yards</t>
  </si>
  <si>
    <t>PR = 24,1.2yards,Fon10</t>
  </si>
  <si>
    <t>LP = 19,0.0yards</t>
  </si>
  <si>
    <t>All Kick Returners</t>
  </si>
  <si>
    <t>KR on 6</t>
  </si>
  <si>
    <t>Avg KR</t>
  </si>
  <si>
    <t>KR = TDon4,25yards</t>
  </si>
  <si>
    <t>Count avg kick return on coverage card as 22 yds</t>
  </si>
  <si>
    <t>LK = TDon3,24yards</t>
  </si>
  <si>
    <t>The "Long" field helps with calculation of longest being greater than 30 yards</t>
  </si>
  <si>
    <t>5/6 of TD is actually a TD, 1/6 of TD is actually a long gain</t>
  </si>
  <si>
    <t>KR = 60,26yards</t>
  </si>
  <si>
    <t>LK = TD,24yards</t>
  </si>
  <si>
    <t>KR = 84,24yards</t>
  </si>
  <si>
    <t>KR = 34,26yards</t>
  </si>
  <si>
    <t>LK = 76,24yards</t>
  </si>
  <si>
    <t>KR = 68,23yards</t>
  </si>
  <si>
    <t>KR = 64,23yards</t>
  </si>
  <si>
    <t>LK = 80,22yards</t>
  </si>
  <si>
    <t>KR = TDon11,18yards</t>
  </si>
  <si>
    <t>KR = 48,23yards</t>
  </si>
  <si>
    <t>LK = TD,21yards</t>
  </si>
  <si>
    <t>LK = 55,22yards</t>
  </si>
  <si>
    <t>LK = TDon3,17yards</t>
  </si>
  <si>
    <t>KR = 47,22yards</t>
  </si>
  <si>
    <t>KR = 65,21yards</t>
  </si>
  <si>
    <t>LK = TD,20yards</t>
  </si>
  <si>
    <t>LK = 59,21yards</t>
  </si>
  <si>
    <t>KR = TDon3,16yards</t>
  </si>
  <si>
    <t>KR = 34,21yards</t>
  </si>
  <si>
    <t>Watson, Kenny</t>
  </si>
  <si>
    <t>0-2  26-6.2  5-1-0-6.8  KR=32,16yards</t>
  </si>
  <si>
    <t>27, 12 yards</t>
  </si>
  <si>
    <t>4-0  116-4.6  4-1-0-7.9;  KR = 32, 16yards</t>
  </si>
  <si>
    <t>8-200  4-3-3  25.0  59;  PR = TD, 15 on 3, 7 on 4, 19 on 5, 27 on 6, F on 10;  KR = TD on 3, 20yards</t>
  </si>
  <si>
    <t>PR = 32; KR = 68, 21 yards</t>
  </si>
  <si>
    <t>Shockey, Jeremy</t>
  </si>
  <si>
    <t>02/1 (14)</t>
  </si>
  <si>
    <t>4  5-5-3-10.9  38</t>
  </si>
  <si>
    <t>Rackers, Neil</t>
  </si>
  <si>
    <t>10,10,8/11/12,8/11/12,6/11/12;TB on 6,7; 19,23,LG</t>
  </si>
  <si>
    <t>10,10,7/12,7/12,4; TB on 7; m on 11; 24,20,18</t>
  </si>
  <si>
    <t>Davis, Vernon</t>
  </si>
  <si>
    <t>2005Pos</t>
  </si>
  <si>
    <t>Player</t>
  </si>
  <si>
    <t>Birthday</t>
  </si>
  <si>
    <t>NFL Draft</t>
  </si>
  <si>
    <t>2005Tm</t>
  </si>
  <si>
    <t>Johnson, Marcus</t>
  </si>
  <si>
    <t>Williamson, Troy</t>
  </si>
  <si>
    <t>Mosley, C.J.</t>
  </si>
  <si>
    <t>4-0  125-5.4  1.0/11.3  LB--  5-1-0-9.1</t>
  </si>
  <si>
    <t>4-4  230-4.0  5-3-0-7.5</t>
  </si>
  <si>
    <t>158-2.8  -0.1/3.7  5-3-3-8.2-31  F3</t>
  </si>
  <si>
    <t>McKinney, Seth</t>
  </si>
  <si>
    <t>Lepsis, Matt</t>
  </si>
  <si>
    <t>Jones, Greg</t>
  </si>
  <si>
    <t>5-5  42-2.8  4-3-0-(3.1)  27</t>
  </si>
  <si>
    <t>5-5  151-3.8  2.1/5.9  ER--  4-0-0-6.5(2.3)  F6</t>
  </si>
  <si>
    <t>0-0  62-2.6  1.1/3.1  3-0-0-4.3</t>
  </si>
  <si>
    <t>Patten, David</t>
  </si>
  <si>
    <t>4-5-5-14.7  58</t>
  </si>
  <si>
    <t>4-4-3-9.9  32</t>
  </si>
  <si>
    <t>4-4-5-18.2</t>
  </si>
  <si>
    <t>61-824  5-5-4  13.4  39</t>
  </si>
  <si>
    <t>4-5-5  14.7</t>
  </si>
  <si>
    <t>12g 4s for DET</t>
  </si>
  <si>
    <t>Sims, Ryan</t>
  </si>
  <si>
    <t>30-3.9  1.7/7.1  4-0-0-6.5  F15</t>
  </si>
  <si>
    <t>MLB/OLB</t>
  </si>
  <si>
    <t>Chester, Chris</t>
  </si>
  <si>
    <t>4  4-3-0-10.1(3.5)  33</t>
  </si>
  <si>
    <t>Pope, Leonard</t>
  </si>
  <si>
    <t>Jennings, Adam</t>
  </si>
  <si>
    <t>Adams, Gaines</t>
  </si>
  <si>
    <t>07/1 (4)</t>
  </si>
  <si>
    <t>Black, Quincy</t>
  </si>
  <si>
    <t>Jackson, Tanard</t>
  </si>
  <si>
    <t>Sears, Arron</t>
  </si>
  <si>
    <t>White, Greg</t>
  </si>
  <si>
    <t>Griffin, Michael</t>
  </si>
  <si>
    <t>07/1 (19)</t>
  </si>
  <si>
    <t>Blades, H.B.</t>
  </si>
  <si>
    <t>Landry, LaRon</t>
  </si>
  <si>
    <t>07/1 (6)</t>
  </si>
  <si>
    <t>0-3  257-3.9  1.9/6.3  5-0-0-6.2(2.8)  F6</t>
  </si>
  <si>
    <t>5  5-5-2-11.5(5.6)  34</t>
  </si>
  <si>
    <t>0-3  254-4.1  1.8/6.3  5-1-0-7.4(3.5)  F6</t>
  </si>
  <si>
    <t>98/7</t>
  </si>
  <si>
    <t>O'Neal, Deltha</t>
  </si>
  <si>
    <t>00/1 (15)</t>
  </si>
  <si>
    <t>0; PR = TD, 2 on 3, 9 on 5, 11 on 9</t>
  </si>
  <si>
    <t>LCB/LP</t>
  </si>
  <si>
    <t>0;  PR = 53, 3 on 5, 9 on 6, 5 on 9</t>
  </si>
  <si>
    <t>Hayward, Reggie</t>
  </si>
  <si>
    <t>Peppers, Julius</t>
  </si>
  <si>
    <t>02/1 (2)</t>
  </si>
  <si>
    <t>5-11  Pro Bowl</t>
  </si>
  <si>
    <t>5-12-1*</t>
  </si>
  <si>
    <t>Jackson, Grady</t>
  </si>
  <si>
    <t>Winfield, Antoine</t>
  </si>
  <si>
    <t>99/1 (23)</t>
  </si>
  <si>
    <t>McGee, Terrence</t>
  </si>
  <si>
    <t>LCB/LK</t>
  </si>
  <si>
    <t>CIN #1, PHI #1, NYJ #1, MIA #3, no #4, MIN #5, no #7</t>
  </si>
  <si>
    <t>no #1, no #4, STL #4, GB #4, no #5, BAL #5, CIN #9</t>
  </si>
  <si>
    <t>Jordan, LaMont</t>
  </si>
  <si>
    <t>52-637  5-5-3-12.3; PR = TD, 6 on 5</t>
  </si>
  <si>
    <t>Ward, Hines</t>
  </si>
  <si>
    <t>5-5  38-3.5  3-0-0-(1.0)  19</t>
  </si>
  <si>
    <t>10,10,10,9/12,4; TB on 2; 23,20,26</t>
  </si>
  <si>
    <t>10,10,10,8/12,5; TB on 4; 19,16,13</t>
  </si>
  <si>
    <t>10,10,10,7/11/12,4; TB on 10; 16,18,LG</t>
  </si>
  <si>
    <t>Shelton, L.J.</t>
  </si>
  <si>
    <t>For receivers stats listed are receptions / avg / longest (dot = unlimited longest)</t>
  </si>
  <si>
    <t>9g 3s 0sacks</t>
  </si>
  <si>
    <t>8g 0s 35-4.1 3-25-11L</t>
  </si>
  <si>
    <t>16g 2s 6.5sacks</t>
  </si>
  <si>
    <t>11g 5s 0-0 7-38-11L</t>
  </si>
  <si>
    <t>15s</t>
  </si>
  <si>
    <t>11s 1sack</t>
  </si>
  <si>
    <t>16g 1s</t>
  </si>
  <si>
    <t>12g 0s 4-29-14L</t>
  </si>
  <si>
    <t>0-3  177-4.6  -0.1/9.6  LB---  6-5-3-9.6  50</t>
  </si>
  <si>
    <t>06/1 (3)</t>
  </si>
  <si>
    <t>06/1 (14)</t>
  </si>
  <si>
    <t>Martin, Derrick</t>
  </si>
  <si>
    <t>Iwuh, Brian</t>
  </si>
  <si>
    <t>Colledge, Daryn</t>
  </si>
  <si>
    <t>4-3-4-16.8  55</t>
  </si>
  <si>
    <t>Jackson, Vincent</t>
  </si>
  <si>
    <t>10,10,10,6/11/12,6/12; TB on 4,5</t>
  </si>
  <si>
    <t>Bennett, Drew</t>
  </si>
  <si>
    <t>4-5-6-15.6</t>
  </si>
  <si>
    <t>4-5  15-4.3  4-2-0-5.3(1.2)</t>
  </si>
  <si>
    <t>5-5  6-3.3  4-1-0-7.6(3.5)</t>
  </si>
  <si>
    <t>10,10,10,8,3; TB on 12; 19,17,15</t>
  </si>
  <si>
    <t>Graham, Ben</t>
  </si>
  <si>
    <t>45; 9,7,11</t>
  </si>
  <si>
    <t>10,10,10,8/11/12,6; TB on 10; 22,16,LG</t>
  </si>
  <si>
    <t>10,10,10,6/11/12,3;  TB on 4,7;  25,18,LG</t>
  </si>
  <si>
    <t>10,10,7/11/12,7/11/12,3;  TB on 9;  18,22,20</t>
  </si>
  <si>
    <t>10,10,9/12,9/12,4;  m on 12;  TB on 2,10;  18,16,22</t>
  </si>
  <si>
    <t>14/18  10/18  4/9  7.8%  6xMR5  F1</t>
  </si>
  <si>
    <t>10,9,9,8/11/12,5;  TB on 5,8;  19,21,LG</t>
  </si>
  <si>
    <t>KR = 31,13yards</t>
  </si>
  <si>
    <t>44;  20,17,LG</t>
  </si>
  <si>
    <t>5-5  4-4.8  4-0-0-(3.7)  15</t>
  </si>
  <si>
    <t>4-4  13-2.1  4-0-0-(1.2)  4</t>
  </si>
  <si>
    <t>43;  5,7,9</t>
  </si>
  <si>
    <t>10,10,8/11/12,8/11/12,2;  m on 11;  TB on 10,11;  20,25,LG</t>
  </si>
  <si>
    <t>4-2  4-3-0-13.9(3.5)  30</t>
  </si>
  <si>
    <t>0-2  128-4.0  1.6/6.9  ER--  5-2-0-(2.1)  22  F6</t>
  </si>
  <si>
    <t>FB/TE/KR</t>
  </si>
  <si>
    <t>4-4  0-0.0  4-3-0-(3.5)  22;  KR = TD,15yards</t>
  </si>
  <si>
    <t>5  4-2-0-6.3(1.2)  25</t>
  </si>
  <si>
    <t>4-4-4-15.0  42</t>
  </si>
  <si>
    <t>4-3-4-17.7;  KR = TDon4,25yards</t>
  </si>
  <si>
    <t>4-4-4-11.8</t>
  </si>
  <si>
    <t>4-3-3-18.1  53</t>
  </si>
  <si>
    <t>4-2  8-2.3  4-1-0-(2.3)  13</t>
  </si>
  <si>
    <t>0-2  58-5.2  0.2/5.7  5-0-0-(4.8)  54  F6</t>
  </si>
  <si>
    <t>0-2  280-4.0  2.4/5.7  4-0-0-(4.9)  30  F6</t>
  </si>
  <si>
    <t>Thornton, John</t>
  </si>
  <si>
    <t>DT/LE</t>
  </si>
  <si>
    <t>Pierce, Antonio</t>
  </si>
  <si>
    <t>Allen, Larry</t>
  </si>
  <si>
    <t>94/2</t>
  </si>
  <si>
    <t>Williams, Kevin</t>
  </si>
  <si>
    <t>03/1 (9)</t>
  </si>
  <si>
    <t>6-12  Pro Bowl</t>
  </si>
  <si>
    <t>6-7  29-4.8  4-0-0-(1.8)  21</t>
  </si>
  <si>
    <t>14/19  10/15  5/10  4.2%  0xMR</t>
  </si>
  <si>
    <t>Zastudil, Dave</t>
  </si>
  <si>
    <t>42; 5,8,10</t>
  </si>
  <si>
    <t>42; 5,8,12</t>
  </si>
  <si>
    <t>43 blk; 15,9,LG</t>
  </si>
  <si>
    <t>Phillips, Shaun</t>
  </si>
  <si>
    <t>0;  LP=13,3on3,7on10</t>
  </si>
  <si>
    <t>Cribbs, Josh</t>
  </si>
  <si>
    <t>KR=TD,23yards</t>
  </si>
  <si>
    <t>4-4-4-10.5;  LP=TD,14on4,12on9,6on10</t>
  </si>
  <si>
    <t>RB/LK</t>
  </si>
  <si>
    <t>17/22  15/19  8/12  3.1%  2xMR4</t>
  </si>
  <si>
    <t>1g 0s 0sacks for MIA</t>
  </si>
  <si>
    <t>Grigsby, Otis</t>
  </si>
  <si>
    <t>8g 1s 0sacks</t>
  </si>
  <si>
    <t>DE/LB</t>
  </si>
  <si>
    <t>Guzman, Ramon</t>
  </si>
  <si>
    <t>Hagans, Marques</t>
  </si>
  <si>
    <t>4-3-2-12.6  23</t>
  </si>
  <si>
    <t>2g 0s 1-7-7L</t>
  </si>
  <si>
    <t>Haggan, Mario</t>
  </si>
  <si>
    <t>8g 0s 1sack for DEN</t>
  </si>
  <si>
    <t>Harris, Antoine</t>
  </si>
  <si>
    <t>12g 0s</t>
  </si>
  <si>
    <t>Harris, Steven</t>
  </si>
  <si>
    <t>Harrison, Arnold</t>
  </si>
  <si>
    <t>Hayward, Adam</t>
  </si>
  <si>
    <t>0-0  31-3.8  4-0-0-(3.1)  18;  KR = 46,17yards</t>
  </si>
  <si>
    <t>1g 0s 1-3 0-0-0L</t>
  </si>
  <si>
    <t>Herring, Will</t>
  </si>
  <si>
    <t>11g 2s 0sacks</t>
  </si>
  <si>
    <t>Hicks, Eric</t>
  </si>
  <si>
    <t>Hilliard, Corey</t>
  </si>
  <si>
    <t>Hobbs, Kevin</t>
  </si>
  <si>
    <t>14g 0s</t>
  </si>
  <si>
    <t>Holmes, Priest</t>
  </si>
  <si>
    <t>0-4  21-5.6  4-0-0-(2.4)  11;  LK = 55,22yards</t>
  </si>
  <si>
    <t>4-4  8-3.0  4-0-0-(1.8)  9</t>
  </si>
  <si>
    <t>4-4-2-11.0  24</t>
  </si>
  <si>
    <t>4-4-3-10.8  34</t>
  </si>
  <si>
    <t>4-4-3-10.2  29</t>
  </si>
  <si>
    <t>4-3-2-8.4  21</t>
  </si>
  <si>
    <t>4  4-4-3-10.7(4.3)  26</t>
  </si>
  <si>
    <t>6  4-3-2-10.6(4.1)  26</t>
  </si>
  <si>
    <t>49;  14,11,LG</t>
  </si>
  <si>
    <t>10,10,9,8/12,4;  m on 12;  TB on 7,10;  29,27,LG</t>
  </si>
  <si>
    <t>0-4  223-5.4  2.8/10.4  4-0-0-(2.3)  18  F6</t>
  </si>
  <si>
    <t>4  4-2-0-8.0(2.9)  8</t>
  </si>
  <si>
    <t>14g 2s 5-41-22</t>
  </si>
  <si>
    <t>4  4-2-0-9.2(2.9)</t>
  </si>
  <si>
    <t>Dorsey, Nat</t>
  </si>
  <si>
    <t>Eason, Nick</t>
  </si>
  <si>
    <t>15g 0s 1.5sacks</t>
  </si>
  <si>
    <t>6-2  pro bowl</t>
  </si>
  <si>
    <t>Hillenmeyer, Hunter</t>
  </si>
  <si>
    <t>Laury, Lance</t>
  </si>
  <si>
    <t>Lehan, Michael</t>
  </si>
  <si>
    <t>Leonhard, Jim</t>
  </si>
  <si>
    <t>Madsen, John</t>
  </si>
  <si>
    <t>4-3-3-13.3  57</t>
  </si>
  <si>
    <t>6;  PR=TDon3,4.9yards</t>
  </si>
  <si>
    <t>LP=48,4.6yards;  LK=65,20yards</t>
  </si>
  <si>
    <t>5;  LP=40,4.4yards,Fon10</t>
  </si>
  <si>
    <t>Owens, Chad</t>
  </si>
  <si>
    <t>4-10  Pro Bowl</t>
  </si>
  <si>
    <t>4-10  pro bowl</t>
  </si>
  <si>
    <t>Sapp, Warren</t>
  </si>
  <si>
    <t>6-8  pro bowl</t>
  </si>
  <si>
    <t>Thomas, Bryan</t>
  </si>
  <si>
    <t>* For PR's:  A, B on C, D on E, etc. F on G -- A is the result on a roll of 2; B is the result on a roll of C; D is</t>
  </si>
  <si>
    <t>Manumaleuna, Brandon</t>
  </si>
  <si>
    <t>4  4-3-2-11.6  48</t>
  </si>
  <si>
    <t>Harrington, Joey</t>
  </si>
  <si>
    <t>02/1 (3)</t>
  </si>
  <si>
    <t>5  5-5-3-11.8(5.6)  42</t>
  </si>
  <si>
    <t>4-4  4-3-0-9.0(2.9)  22</t>
  </si>
  <si>
    <t>180-3.8  1.6/5.4  3-0-0-8.4  F9</t>
  </si>
  <si>
    <t>0-0/4-0</t>
  </si>
  <si>
    <t>Pace, Calvin</t>
  </si>
  <si>
    <t>03/1 (18)</t>
  </si>
  <si>
    <t>Vilma, Jonathan</t>
  </si>
  <si>
    <t>04/1 (12)</t>
  </si>
  <si>
    <t>99/1 (20)</t>
  </si>
  <si>
    <t>6-6-4-11.1  31</t>
  </si>
  <si>
    <t>4-3-2-12.4  21</t>
  </si>
  <si>
    <t>4-4-4-14.0</t>
  </si>
  <si>
    <t>6-6-6-14.1</t>
  </si>
  <si>
    <t>5-4-2-9.8  29</t>
  </si>
  <si>
    <t>6-6-5-11.1  53</t>
  </si>
  <si>
    <t>64-838  4-5-5-13.1  49</t>
  </si>
  <si>
    <t>94-1252  6-6-5  13.3</t>
  </si>
  <si>
    <t>4-5-5  16.3</t>
  </si>
  <si>
    <t>Parker, Willie</t>
  </si>
  <si>
    <t>0-2  32-5.8  4-0-0-5.3</t>
  </si>
  <si>
    <t>96/FA</t>
  </si>
  <si>
    <t>Lynch, John</t>
  </si>
  <si>
    <t>Hill, Renaldo</t>
  </si>
  <si>
    <t>04/FA</t>
  </si>
  <si>
    <t>97/FA</t>
  </si>
  <si>
    <t>Montgomery, Michael</t>
  </si>
  <si>
    <t>07/1(19)</t>
  </si>
  <si>
    <t>07/1(4)</t>
  </si>
  <si>
    <t>PR Rental</t>
  </si>
  <si>
    <t>07/1(14)</t>
  </si>
  <si>
    <t>07/1(18)</t>
  </si>
  <si>
    <t>07/1(22)</t>
  </si>
  <si>
    <t>07/1(10)</t>
  </si>
  <si>
    <t>07/1(7)</t>
  </si>
  <si>
    <t>07/1(2)</t>
  </si>
  <si>
    <t>NYJ #5, no #6, no #7</t>
  </si>
  <si>
    <t>07/1(21)</t>
  </si>
  <si>
    <t>07/1(20)</t>
  </si>
  <si>
    <t>07/1(15)</t>
  </si>
  <si>
    <t>07/1(1)</t>
  </si>
  <si>
    <t>07/1(12)</t>
  </si>
  <si>
    <t>07/1(5)</t>
  </si>
  <si>
    <t>07/1(16)</t>
  </si>
  <si>
    <t>07/1(8)</t>
  </si>
  <si>
    <t>3-18  4-3-2-6.0  9</t>
  </si>
  <si>
    <t>Stevens, Jerramy</t>
  </si>
  <si>
    <t>02/1 (28)</t>
  </si>
  <si>
    <t>5  4-4-2-11.3  32</t>
  </si>
  <si>
    <t>4-4  134-5.0  1.0/6.6  4-0-0-9.9</t>
  </si>
  <si>
    <t>4  4-3-2-8.3(2.3)  21</t>
  </si>
  <si>
    <t>4-4-3-14.6  41</t>
  </si>
  <si>
    <t>4-4-3-15.7  49</t>
  </si>
  <si>
    <t>4-4-5-16.2  51</t>
  </si>
  <si>
    <t>4-4-4-13.7  43</t>
  </si>
  <si>
    <t>Norman, Dennis</t>
  </si>
  <si>
    <t>Glover, LaRoi</t>
  </si>
  <si>
    <t>Feeley, A.J.</t>
  </si>
  <si>
    <t>5-0  0-0.0  4-1-0-3.0(1.2)</t>
  </si>
  <si>
    <t>Williams, Mike</t>
  </si>
  <si>
    <t>99/1 (19)</t>
  </si>
  <si>
    <t>47; 17,15,19</t>
  </si>
  <si>
    <t>6-6-6  14.0</t>
  </si>
  <si>
    <t>McCareins, Justin</t>
  </si>
  <si>
    <t>03/1 (16)</t>
  </si>
  <si>
    <t>Williams, Roy</t>
  </si>
  <si>
    <t>02/1 (8)</t>
  </si>
  <si>
    <t>CB/KR</t>
  </si>
  <si>
    <t>Meier, Rob</t>
  </si>
  <si>
    <t>Mikell, Quintin</t>
  </si>
  <si>
    <t>Moorehead, Kindal</t>
  </si>
  <si>
    <t>10,10,7/11/12,7/11/12,6/12; TB on 11; m; 22,19,15</t>
  </si>
  <si>
    <t>6-5  1-0.0  4-1-0-7.5(3.7)</t>
  </si>
  <si>
    <t>0-4  325-3.8  2.3/6.9  4-0-0-6.4(2.5)  F6</t>
  </si>
  <si>
    <t>4-4  10-2.2  4-1-0-6.2(2.3)</t>
  </si>
  <si>
    <t>4-5  37-3.6  4-3-0-10.8(4.3)</t>
  </si>
  <si>
    <t>6/12  8/13  2/6  4.0%  9xMR3</t>
  </si>
  <si>
    <t>Frerotte, Gus</t>
  </si>
  <si>
    <t>1 attempt</t>
  </si>
  <si>
    <t>14/18  11/18  3/5  3.1%  0xMR</t>
  </si>
  <si>
    <t>Ngata, Haloti</t>
  </si>
  <si>
    <t>5-1/4-1</t>
  </si>
  <si>
    <t>6-12-4*</t>
  </si>
  <si>
    <t>Hamilton, Ben</t>
  </si>
  <si>
    <t>10/16  10/14  5/8  3.7%  0xMR</t>
  </si>
  <si>
    <t>Sorgi, Jim</t>
  </si>
  <si>
    <t>4-4-2-10.0;  PR=16,3.1yards,Fon10</t>
  </si>
  <si>
    <t>5-5-6-17.0</t>
  </si>
  <si>
    <t>4-4-2-10.8  27</t>
  </si>
  <si>
    <t>4-3-2-14.6  27</t>
  </si>
  <si>
    <t>4-5-5-16.0  39</t>
  </si>
  <si>
    <t>4-4-3-14.2  53</t>
  </si>
  <si>
    <t>Walker, Darwin</t>
  </si>
  <si>
    <t>5-7/4-7</t>
  </si>
  <si>
    <t>Holliday, Vonnie</t>
  </si>
  <si>
    <t>Brown, Alex</t>
  </si>
  <si>
    <t>6-7  239-4.2  2.7/8.8  ER---  4-1-0-11.8(4.9)  F6</t>
  </si>
  <si>
    <t>4  4-4-2-13.0(5.5)  32</t>
  </si>
  <si>
    <t>01/5</t>
  </si>
  <si>
    <t>Tait, John</t>
  </si>
  <si>
    <t>0-0  114-3.8  1.4/5.4  4-0-0-(2.9)  21  F6</t>
  </si>
  <si>
    <t>16/21  9/13  7/12  6.6%  0xMR  F1</t>
  </si>
  <si>
    <t>16/21  8/13  5/10  6.8%  3xMR5  F5</t>
  </si>
  <si>
    <t>Burnett, Kevin</t>
  </si>
  <si>
    <t>Fowler, Ryan</t>
  </si>
  <si>
    <t>4-0  4-3.8  5-3-2-8.2  39</t>
  </si>
  <si>
    <t>00/1 (28)</t>
  </si>
  <si>
    <t>Leber, Ben</t>
  </si>
  <si>
    <t>Banta-Cain, Tully</t>
  </si>
  <si>
    <t>Bell, Tatum</t>
  </si>
  <si>
    <t>0-2  75-5.3  0.2/7.2  4-0-0-16.0</t>
  </si>
  <si>
    <t>Harris, Chris</t>
  </si>
  <si>
    <t>Crocker, Chris</t>
  </si>
  <si>
    <t>6-6-5-13.7  57</t>
  </si>
  <si>
    <t>6-6-6-14.5  64</t>
  </si>
  <si>
    <t>4-4-5-18.5  58</t>
  </si>
  <si>
    <t>4-3-2-9.1  26;  LP=37,3.8yards</t>
  </si>
  <si>
    <t>4-5-3-11.2</t>
  </si>
  <si>
    <t>RLB/ILB</t>
  </si>
  <si>
    <t>4-5-5-13.8  43;  PR=26,F-7on3,-4on11</t>
  </si>
  <si>
    <t>47-813  4-5-5-17.3; PR=TD, 16on4, 12on10; KR=15yds</t>
  </si>
  <si>
    <t>99/5</t>
  </si>
  <si>
    <t>FB</t>
  </si>
  <si>
    <t>SF</t>
  </si>
  <si>
    <t>RB</t>
  </si>
  <si>
    <t>Evans, Heath</t>
  </si>
  <si>
    <t>01/7</t>
  </si>
  <si>
    <t>4  4-3-3-12.8(3.5)  39</t>
  </si>
  <si>
    <t>4-3-2-8.6  13</t>
  </si>
  <si>
    <t>6-5  4-3-0-10.8(1.8)  26</t>
  </si>
  <si>
    <t>4  4-4-2-10.5(4.3)  24</t>
  </si>
  <si>
    <t>4-3-2-15.0;  LP = TDon4,10.6yards,Fon10;  LK = TD,13yards</t>
  </si>
  <si>
    <t>10,10,10,9/12,3;  TB on 5;  25,21,23</t>
  </si>
  <si>
    <t>42;  9,12,15</t>
  </si>
  <si>
    <t>0-2  207-3.5  2.3/4.6  4-1-0-(1.8)  18  F6</t>
  </si>
  <si>
    <t>0-2  144-5.0  -1.2/7.5  LB---  4-2-0-(3.1)  30  F6</t>
  </si>
  <si>
    <t>6-5  7-1.9  4-0-0-(3.7)  12</t>
  </si>
  <si>
    <t>4-3  3-2.3  4-3-0-(2.3)  31</t>
  </si>
  <si>
    <t>4-5-6-13.4</t>
  </si>
  <si>
    <t>5-5-5-13.8  50</t>
  </si>
  <si>
    <t>4-3-3-13.3;  KR = 56,18yards</t>
  </si>
  <si>
    <t>4-4-3-11.6  32</t>
  </si>
  <si>
    <t>4-3-3-16.3  28;  PR = 24,0.8yards</t>
  </si>
  <si>
    <t>6  5-5-2-12.0  29</t>
  </si>
  <si>
    <t>4-3-3-12.2  22</t>
  </si>
  <si>
    <t>4  4-4-2-8.8(3.1)  29</t>
  </si>
  <si>
    <t>4  4-3-0-18.0(3.5)  54</t>
  </si>
  <si>
    <t>4  5-4-2-10.0(4.2)  31</t>
  </si>
  <si>
    <t>0-0  44-4.9  4-0-0-(1.2)  65;  KR = 34,26yards</t>
  </si>
  <si>
    <t>4-3-2-12.5  23;  LP = TDon3,2.6yards;  KR = 35,20yards</t>
  </si>
  <si>
    <t>4-5-5-15.8  49</t>
  </si>
  <si>
    <t>0-2  188-5.1  2.3/9.0  5-0-0-(2.1)  21  F6</t>
  </si>
  <si>
    <t>5-3  0-0.0  4-0-0-(2.4)  10</t>
  </si>
  <si>
    <t>0-0  75-3.6  -0.6/6.1  ER--  5-0-0-(4.2)  16  F6</t>
  </si>
  <si>
    <t>4-4-4-14.4</t>
  </si>
  <si>
    <t>McCollum, Andy</t>
  </si>
  <si>
    <t>07/11</t>
  </si>
  <si>
    <t>4-5  207-4.4  1.5/7.4  5-1-0-7.3(3.5)  F6</t>
  </si>
  <si>
    <t>4  5-4-2-9.7(4.2)</t>
  </si>
  <si>
    <t>4-4  6-4-0-8.2(3.0)</t>
  </si>
  <si>
    <t>Camarillo, Greg</t>
  </si>
  <si>
    <t>Ginn Jr., Ted</t>
  </si>
  <si>
    <t>07/1 (9)</t>
  </si>
  <si>
    <t>Moses, Quentin</t>
  </si>
  <si>
    <t>Satele, Samson</t>
  </si>
  <si>
    <t>Smith, Kelvin</t>
  </si>
  <si>
    <t>Soliai, Paul</t>
  </si>
  <si>
    <t>07/1 (7)</t>
  </si>
  <si>
    <t>Rice, Sydney</t>
  </si>
  <si>
    <t>Robison, Brian</t>
  </si>
  <si>
    <t>Eckel, Kyle</t>
  </si>
  <si>
    <t>Moore, Lance</t>
  </si>
  <si>
    <t>4-5  6-1.8  4-0-0-(2.4)  12</t>
  </si>
  <si>
    <t>Marshall, Lemar</t>
  </si>
  <si>
    <t>Winborn, Jamie</t>
  </si>
  <si>
    <t>01/2</t>
  </si>
  <si>
    <t>Mitchell, Kawika</t>
  </si>
  <si>
    <t>03/2</t>
  </si>
  <si>
    <t>Bailey, Champ</t>
  </si>
  <si>
    <t>99/1 (7)</t>
  </si>
  <si>
    <t>6  pro bowl;  PR = 39, 11 on 5, 16 on 6, 8 on 9</t>
  </si>
  <si>
    <t>Team</t>
  </si>
  <si>
    <t>0;  KR=34,13yards</t>
  </si>
  <si>
    <t>LP=TD,6on4,9on6,10on10</t>
  </si>
  <si>
    <t>0;  LP=34,2on5,3on6,4on9;  LK=62,22yards</t>
  </si>
  <si>
    <t>PIT</t>
  </si>
  <si>
    <t>02/6</t>
  </si>
  <si>
    <t>4  4-4-3-15.9  39</t>
  </si>
  <si>
    <t>Poppinga, Brady</t>
  </si>
  <si>
    <t>Diem, Ryan</t>
  </si>
  <si>
    <t>01/4</t>
  </si>
  <si>
    <t>Kendall, Pete</t>
  </si>
  <si>
    <t>Stepanovich, Alex</t>
  </si>
  <si>
    <t>RG/T</t>
  </si>
  <si>
    <t>95/2</t>
  </si>
  <si>
    <t>10,10,10,9/12,3;  TB on 5;  10,11,LG</t>
  </si>
  <si>
    <t>43;  3,1,4</t>
  </si>
  <si>
    <t>14/20  5/13  3/7  4.1%  15xMR6  F1</t>
  </si>
  <si>
    <t>5-5  15-4.1  4-0-0-(2.9)  10</t>
  </si>
  <si>
    <t>5-5  26-4.7  4-0-0-(2.9)  20</t>
  </si>
  <si>
    <t>4-2  1-8.0  4-0-0-(3.1)  11</t>
  </si>
  <si>
    <t>4-4  34-3.6  3-0-0-(1.5)  29</t>
  </si>
  <si>
    <t>0-0  23-6.2  4-0-0-(1.2)  15</t>
  </si>
  <si>
    <t>4-4-4-15.2</t>
  </si>
  <si>
    <t>4-5-6-18.1  83</t>
  </si>
  <si>
    <t>4-3-2-7.8  18</t>
  </si>
  <si>
    <t>6-6-4-12.2  49</t>
  </si>
  <si>
    <t>4-3-2-9.7  36</t>
  </si>
  <si>
    <t>4-3-3-15.1  36</t>
  </si>
  <si>
    <t>4-3  4-3-0-7.9(2.9)  21</t>
  </si>
  <si>
    <t>5  4-4-3-12.0(4.9)  33</t>
  </si>
  <si>
    <t>IN/33</t>
  </si>
  <si>
    <t>IN/34</t>
  </si>
  <si>
    <t>IN/35</t>
  </si>
  <si>
    <t>IN/36</t>
  </si>
  <si>
    <t>IN/37</t>
  </si>
  <si>
    <t>IN/38</t>
  </si>
  <si>
    <t>IN/39</t>
  </si>
  <si>
    <t>IN/40</t>
  </si>
  <si>
    <t>IN/41</t>
  </si>
  <si>
    <t>IN/42</t>
  </si>
  <si>
    <t>IN/43</t>
  </si>
  <si>
    <t>IN/44</t>
  </si>
  <si>
    <t>IN/45</t>
  </si>
  <si>
    <t>IN/46</t>
  </si>
  <si>
    <t>IN/47</t>
  </si>
  <si>
    <t>21/24  19/23  10/13  1.8%  3xMR1  pro bowl</t>
  </si>
  <si>
    <t>23/25  14/16  9/11  3.2%  5xMR5</t>
  </si>
  <si>
    <t>16/24  13/17  9/11  4.2%  5xMR5</t>
  </si>
  <si>
    <t>Kluwe, Chris</t>
  </si>
  <si>
    <t>45; 15,13,18</t>
  </si>
  <si>
    <t>Pickett, Ryan</t>
  </si>
  <si>
    <t>Reed, J.R.</t>
  </si>
  <si>
    <t>DB/KR</t>
  </si>
  <si>
    <t>0;  KR=66,22yards</t>
  </si>
  <si>
    <t>CB</t>
  </si>
  <si>
    <t>Drummond, Eddie</t>
  </si>
  <si>
    <t>Yoder, Todd</t>
  </si>
  <si>
    <t>4  4-2-0-4.0(1.1)  4</t>
  </si>
  <si>
    <t>5  4-3-2-11.2  56</t>
  </si>
  <si>
    <t>5  7-68  4-3-0-9.7</t>
  </si>
  <si>
    <t>4  3-2-0  12.0</t>
  </si>
  <si>
    <t>50-619  5-4-3  12.4  38;  PR = TD, 4 on 9</t>
  </si>
  <si>
    <t>4-4-3  13.8  31</t>
  </si>
  <si>
    <t>OAK</t>
  </si>
  <si>
    <t>Jenkins, Michael</t>
  </si>
  <si>
    <t>04/1 (29)</t>
  </si>
  <si>
    <t>ATL</t>
  </si>
  <si>
    <t>4-3-3-17.0  46</t>
  </si>
  <si>
    <t>0-4  62-5.0  -0.1/8.4  LB--  4-0-0-(3.1)  14  F6</t>
  </si>
  <si>
    <t>0-3  103-6.0  -1.0/7.3  LB---  5-0-0-(5.6)  46  F6</t>
  </si>
  <si>
    <t>0-2  52-4.8  1.6/5.6  5-1-0-(4.9)  17  F6</t>
  </si>
  <si>
    <t>Sauerbrun, Todd</t>
  </si>
  <si>
    <t xml:space="preserve">    hit-or-miss (a slight negative), blocking (7 or 0 are the only slight factors), fatigue level (number of carries), and fumble chance but not special teams.</t>
  </si>
  <si>
    <t>0-4  167-4.6  2.1/7.9  5-2-0-(4.9)  43  F6</t>
  </si>
  <si>
    <t>4-3-2-12.6  27</t>
  </si>
  <si>
    <t>4-3-3-13.9  41;  PR=18,4on9</t>
  </si>
  <si>
    <t>4-4-2-11.9  31;  PR=43,11on6,5on10</t>
  </si>
  <si>
    <t>FL/KR</t>
  </si>
  <si>
    <t>49-558  4-5-3-11.4  51; KR = 54, 24 yards</t>
  </si>
  <si>
    <t>52-635  4-5-4  12.2</t>
  </si>
  <si>
    <t>4-5-5  13.2</t>
  </si>
  <si>
    <t>Tillman, Travares</t>
  </si>
  <si>
    <t>Toeaina, Matt</t>
  </si>
  <si>
    <t>Togafau, Pago</t>
  </si>
  <si>
    <t>6g 0s 0sacks for ARI</t>
  </si>
  <si>
    <t>Torrence, Leigh</t>
  </si>
  <si>
    <t>16g 0s for WAS and NO</t>
  </si>
  <si>
    <t>Toudouze, Michael</t>
  </si>
  <si>
    <t>Trusnik, Jason</t>
  </si>
  <si>
    <t>Turner, Robert</t>
  </si>
  <si>
    <t>10g 0s</t>
  </si>
  <si>
    <t>Ulbrich, Jeff</t>
  </si>
  <si>
    <t>16g 3s 0sacks</t>
  </si>
  <si>
    <t>Vickerson, Kevin</t>
  </si>
  <si>
    <t>7g 0s 1.5sacks</t>
  </si>
  <si>
    <t>Vinnett, Darius</t>
  </si>
  <si>
    <t>9/30/194</t>
  </si>
  <si>
    <t>Volek, Billy</t>
  </si>
  <si>
    <t>2 attempts</t>
  </si>
  <si>
    <t>12/16  11/17  8/11  2.3%  0xMR  F12</t>
  </si>
  <si>
    <t>16/21  12/19  7/10  2.8%  3xMR6</t>
  </si>
  <si>
    <t>21/25  13/18  3/7  1.4%  0xMR</t>
  </si>
  <si>
    <t>von Oelhoffen, Kimo</t>
  </si>
  <si>
    <t>NT/RE</t>
  </si>
  <si>
    <t>Wade, Jonathan</t>
  </si>
  <si>
    <t>Ware, Matt</t>
  </si>
  <si>
    <t>Washington, Ted</t>
  </si>
  <si>
    <t>91/1 (25)</t>
  </si>
  <si>
    <t>Whitaker, Ronyell</t>
  </si>
  <si>
    <t>White, Tracy</t>
  </si>
  <si>
    <t>no #3, no #5, BUF #5</t>
  </si>
  <si>
    <t>no #5</t>
  </si>
  <si>
    <t>0-0.0  3-0-0-0.0</t>
  </si>
  <si>
    <t>4-2  4-0-0</t>
  </si>
  <si>
    <t>Johnson, Chad</t>
  </si>
  <si>
    <t>5-7  Pro Bowl</t>
  </si>
  <si>
    <t>Gallery, Robert</t>
  </si>
  <si>
    <t>04/1 (2)</t>
  </si>
  <si>
    <t>Naeole, Chris</t>
  </si>
  <si>
    <t>Hicks, Maurice</t>
  </si>
  <si>
    <t>0-0 96-3.8 -1.2/4.2 LB-- 4-0-0-9.6; KR=35,19yds</t>
  </si>
  <si>
    <t>04/1 (7)</t>
  </si>
  <si>
    <t>4-5-4-15.1  46</t>
  </si>
  <si>
    <t>Robinson, Koren</t>
  </si>
  <si>
    <t>01/1 (9)</t>
  </si>
  <si>
    <t>6-7  12-4.2  4-2-0-(3.7)</t>
  </si>
  <si>
    <t>0-3  0-0.0  4-0-0-(0.6)  12</t>
  </si>
  <si>
    <t>11/16  7/13  1/6  3.5%  4xMR3  F10</t>
  </si>
  <si>
    <t>4-11  Pro Bowl</t>
  </si>
  <si>
    <t>5-12-2*  Pro Bowl</t>
  </si>
  <si>
    <t>5-12-1*  pro bowl</t>
  </si>
  <si>
    <t>00/1 (25)</t>
  </si>
  <si>
    <t>Draft, Chris</t>
  </si>
  <si>
    <t>98/6</t>
  </si>
  <si>
    <t>Babin, Jason</t>
  </si>
  <si>
    <t>04/1 (27)</t>
  </si>
  <si>
    <t>Miller, Caleb</t>
  </si>
  <si>
    <t>Lewis, Michael</t>
  </si>
  <si>
    <t>Townsend, Deshea</t>
  </si>
  <si>
    <t>Ratliff, Jay</t>
  </si>
  <si>
    <t>Canty, Chris</t>
  </si>
  <si>
    <t xml:space="preserve">    only an m is indicated, if extra points are good on 2-12 then no m is listed); H,J,K indicate the kickoff</t>
  </si>
  <si>
    <t>4-4-3-12.8  54</t>
  </si>
  <si>
    <t>4-3-4-18.9  54</t>
  </si>
  <si>
    <t>5-5-4-12.3</t>
  </si>
  <si>
    <t>6-6-6-14.8  Pro Bowl</t>
  </si>
  <si>
    <t>no #4</t>
  </si>
  <si>
    <t>LT</t>
  </si>
  <si>
    <t>DAL</t>
  </si>
  <si>
    <t>6-5  pro bowl</t>
  </si>
  <si>
    <t>4-5</t>
  </si>
  <si>
    <t>RG</t>
  </si>
  <si>
    <t>Olson, Benji</t>
  </si>
  <si>
    <t>4-4</t>
  </si>
  <si>
    <t>RT</t>
  </si>
  <si>
    <t>Foster, George</t>
  </si>
  <si>
    <t>03/1 (20)</t>
  </si>
  <si>
    <t>DEN</t>
  </si>
  <si>
    <t>4-7</t>
  </si>
  <si>
    <t>387-5.3  4.1/12.1  4-0-0-7.9  pro bowl</t>
  </si>
  <si>
    <t>308-4.3  4-3-0-9.4</t>
  </si>
  <si>
    <t>0-0  240-4.0  2.0/6.3  5-3-0-7.6</t>
  </si>
  <si>
    <t>137-4.6  2.2/7.3  4-0-0-7.5; KR = 32, 15 yards</t>
  </si>
  <si>
    <t>138-3.7  4-0-0-5.7</t>
  </si>
  <si>
    <t>Samuels, Chris</t>
  </si>
  <si>
    <t>00/1 (3)</t>
  </si>
  <si>
    <t>5-5  Pro Bowl</t>
  </si>
  <si>
    <t>Grove, Jake</t>
  </si>
  <si>
    <t>Williams, Bobbie</t>
  </si>
  <si>
    <t>Raiola, Dominic</t>
  </si>
  <si>
    <t>McNair, Steve</t>
  </si>
  <si>
    <t>14/19  11/18  5/9  4.2%  7xMR7</t>
  </si>
  <si>
    <t>15/20  18/24  9/12  1.8%  8xMR5</t>
  </si>
  <si>
    <t>16/21  11/17  8/13  3.0%  12xMR6  ER-5.4</t>
  </si>
  <si>
    <t>4-3 defense;  swaps = J.Brown from LT to RT, J.Walker from FL to SE, B.Poppinga from LLB to RLB, D.Bly from RCB to LCB</t>
  </si>
  <si>
    <t>02/1 (17)</t>
  </si>
  <si>
    <t>RCB/LP</t>
  </si>
  <si>
    <t>0;  PR=18,7on5,1on6</t>
  </si>
  <si>
    <t>0; PR = TD on 3, -1 on 2, 2 on 5, 15 on 6</t>
  </si>
  <si>
    <t>PR = TD on 3, 2 on 10</t>
  </si>
  <si>
    <t>Russell, Brian</t>
  </si>
  <si>
    <t>Vasher, Nathan</t>
  </si>
  <si>
    <t>Roethlisberger, Ben</t>
  </si>
  <si>
    <t>10,10,10,10,7; TB on 5,7; 42,37,LG  Pro Bowl</t>
  </si>
  <si>
    <t>Koenen, Michael</t>
  </si>
  <si>
    <t>44; 3,5,8</t>
  </si>
  <si>
    <t>45 blk; 7,4,LG</t>
  </si>
  <si>
    <t>48; 5,3,6  Pro Bowl</t>
  </si>
  <si>
    <t>6-11  pro bowl</t>
  </si>
  <si>
    <t>6-12-7*</t>
  </si>
  <si>
    <t>Andrews, Willie</t>
  </si>
  <si>
    <t>Ayanbadejo, Brendan</t>
  </si>
  <si>
    <t>6  4-3-0-6.4(1.1)  13</t>
  </si>
  <si>
    <t>4  4-4-2-7.1(1.8)  27</t>
  </si>
  <si>
    <t>5  4-4-2-12.8(5.5)  34</t>
  </si>
  <si>
    <t>Hampton, Casey</t>
  </si>
  <si>
    <t>01/1 (19)</t>
  </si>
  <si>
    <t>6-0</t>
  </si>
  <si>
    <t>4-12-3*</t>
  </si>
  <si>
    <t>Hardwick, Nick</t>
  </si>
  <si>
    <t>Gray, Chris</t>
  </si>
  <si>
    <t>RG/C</t>
  </si>
  <si>
    <t>Barton, Eric</t>
  </si>
  <si>
    <t>RE/OLB</t>
  </si>
  <si>
    <t>10,10,9/12,9/12,6/12; TB on 7; 28,26,LG  pro bowl</t>
  </si>
  <si>
    <t>Milloy, Lawyer</t>
  </si>
  <si>
    <t>5  40-541  4-4-2-13.5  70</t>
  </si>
  <si>
    <t>5  43-478  5-5-2  11.1</t>
  </si>
  <si>
    <t>DB/LK</t>
  </si>
  <si>
    <t>0;  LK=TD,22yards</t>
  </si>
  <si>
    <t>52-5.2  5-3-0-10.2;  PR = 40, 25 on 6, 11 on 9; KR = TD4, 13yards</t>
  </si>
  <si>
    <t>HB/KR</t>
  </si>
  <si>
    <t>4-4  314-3.6  2.2/7.0  ER--  4-0-0-(2.4)  15  F6</t>
  </si>
  <si>
    <t>Mitchell, Jayme</t>
  </si>
  <si>
    <t>Morris, Chris</t>
  </si>
  <si>
    <t>11/15  15/18  7/11  2.8%  5xMR8  ER-7.3</t>
  </si>
  <si>
    <t>13/17  11/14  5/10  4.6%  4xMR6  ER</t>
  </si>
  <si>
    <t>Losman, J.P.</t>
  </si>
  <si>
    <t>04/1 (22)</t>
  </si>
  <si>
    <t>5 attempts</t>
  </si>
  <si>
    <t>Taylor, Fred</t>
  </si>
  <si>
    <t>98/1 (9)</t>
  </si>
  <si>
    <t>91-1302  6-6-6  14.3  58</t>
  </si>
  <si>
    <t>5-6-6  16.8  51</t>
  </si>
  <si>
    <t>Harrison, Marvin</t>
  </si>
  <si>
    <t>6-6-6-12.9  59  Pro Bowl</t>
  </si>
  <si>
    <t>94-1272  6-6-6-13.5  pro bowl</t>
  </si>
  <si>
    <t>143-1722  6-6-6  12.0</t>
  </si>
  <si>
    <t>23/26  9/14  3/10  3.4%  5xMR4  F4</t>
  </si>
  <si>
    <t>0-4  240-5.1  1.5/7.8  6-5-2-(4.5)  F6</t>
  </si>
  <si>
    <t>0-5  266-4.0  1.3/6.0  5-2-0-(4.2)  20  F6</t>
  </si>
  <si>
    <t>15/21  12/19  3/7  1.1%  9xMR5  F10</t>
  </si>
  <si>
    <t>10,10,10,6/11/12,4outtothe43;  TB on 6,11;  18,22,27</t>
  </si>
  <si>
    <t>0-3  166-5.7  0.7/10.7  LB--  5-2-0-(4.8)  F6;  LK=TD,20yds</t>
  </si>
  <si>
    <t>12/16  12/18  7/11  3.4%  2xMR0  F5</t>
  </si>
  <si>
    <t>25/26  8/16  4/10  2.7%  9xMR4  F11</t>
  </si>
  <si>
    <t>5-4  341-3.8  1.6/6.0  4-0-0-(1.8)  18  F9</t>
  </si>
  <si>
    <t>15/20  6/11  3/7  2.7%  10xMR6  F10</t>
  </si>
  <si>
    <t>4-4  107-3.5  0.9/5.7  ER--  4-0-0-(2.4)  18  F6</t>
  </si>
  <si>
    <t>4-4  56-3.8  0.6/5.5  4-0-0-(1.8)  19  F6</t>
  </si>
  <si>
    <t>14/19  12/20  2/9  0.4%  0xMR  F12</t>
  </si>
  <si>
    <t>13/19  9/16  5/9  2.7%  7xMR3  F1</t>
  </si>
  <si>
    <t>5-4  2-1.0  4-2-0-(1.2)  15</t>
  </si>
  <si>
    <t>6-6-4-12.0</t>
  </si>
  <si>
    <t>4-5-4-12.8</t>
  </si>
  <si>
    <t>4-4-3-11.3  30</t>
  </si>
  <si>
    <t>4-3-2-8.9  25</t>
  </si>
  <si>
    <t>4-4-4-12.3  46</t>
  </si>
  <si>
    <t>5  4-4-2-9.9(3.4)  28</t>
  </si>
  <si>
    <t>4  4-4-2-10.6(4.3)  25</t>
  </si>
  <si>
    <t>4;  KR = TD,25yards</t>
  </si>
  <si>
    <t>0;  KR = 34,21yards</t>
  </si>
  <si>
    <t>10,10,8/11/12,8/12,4;  m on 12;  TB on 8;  10,11,LG</t>
  </si>
  <si>
    <t>43;  6,4,LG</t>
  </si>
  <si>
    <t>4-4  93-3.6  1.7/6.0  ER--  4-1-0-(3.7)  28  F6</t>
  </si>
  <si>
    <t>4-3-2-9.0  26</t>
  </si>
  <si>
    <t>4-3-3-13.2  48</t>
  </si>
  <si>
    <t>4-4-3-20.4  50</t>
  </si>
  <si>
    <t>4-4-3-16.5</t>
  </si>
  <si>
    <t>4-5-4-13.1  48</t>
  </si>
  <si>
    <t>5  4-3-2-7.2(2.3)  36</t>
  </si>
  <si>
    <t>6  4-3-2-8.6(1.2)  40</t>
  </si>
  <si>
    <t>0-2  2-0.0  3-0-0-(0.5)  0;  LK = 80,22yards</t>
  </si>
  <si>
    <t>10,9,9,9,6;  m on 12;  TB on 7;  36,33,LG</t>
  </si>
  <si>
    <t>46 blk;  12,9,16</t>
  </si>
  <si>
    <t>14/19  13/19  4/8  1.2%  8xMR5  F1</t>
  </si>
  <si>
    <t>0-3  185-4.5  2.2/6.8  3-1-0-(4.0)  43  F6</t>
  </si>
  <si>
    <t>0-5  170-2.9  -0.6/2.6  ER-  4-1-0-(4.3)  33  F6</t>
  </si>
  <si>
    <t>5-7  7-3.6  4-1-0-(1.7)  14</t>
  </si>
  <si>
    <t>5-5-5-15.4</t>
  </si>
  <si>
    <t>6-6-5-14.2</t>
  </si>
  <si>
    <t>4-4-4-11.1  52</t>
  </si>
  <si>
    <t>6-6-5-13.0</t>
  </si>
  <si>
    <t>4  6-5-4-11.9(6.0)</t>
  </si>
  <si>
    <t>5  4-3-2-8.7(2.3)  27</t>
  </si>
  <si>
    <t>10,10,9/12,9/12,4;  TB on 8;  18,15,27</t>
  </si>
  <si>
    <t>48 blk;  14,11,17</t>
  </si>
  <si>
    <t>16/20  14/20  4/8  1.2%  5xMR4  F1</t>
  </si>
  <si>
    <t>0-5  140-4.5  -0.8/6.5  4-1-2-(4.3)  34dot  F6</t>
  </si>
  <si>
    <t>0-5  194-4.0  1.6/7.4  ER--  4-0-0-(2.9)  17  F6</t>
  </si>
  <si>
    <t>6-7  26-3.0  4-2-0-(2.4)  24</t>
  </si>
  <si>
    <t>6-6-6-11.5</t>
  </si>
  <si>
    <t>4-4-5-16.3</t>
  </si>
  <si>
    <t>4-4-4-14.3  54;  LP = 62,3.0yards</t>
  </si>
  <si>
    <t>4  5-4-0-10.6(4.9)</t>
  </si>
  <si>
    <t>Pucillo, Mike</t>
  </si>
  <si>
    <t>Ramirez, Manny</t>
  </si>
  <si>
    <t>4g 3s</t>
  </si>
  <si>
    <t>Ramsey, LaJuan</t>
  </si>
  <si>
    <t>4g 0s 0sacks for IND</t>
  </si>
  <si>
    <t>Ramsey, Patrick</t>
  </si>
  <si>
    <t>02/1 (32)</t>
  </si>
  <si>
    <t>48 attempts</t>
  </si>
  <si>
    <t>1g 0s 3attempts</t>
  </si>
  <si>
    <t>20/23  10/15  7/10  4.0%  2xMR3</t>
  </si>
  <si>
    <t>11/17  11/17  8/11  2.7%  4xMR5</t>
  </si>
  <si>
    <t>11/16  14/16  9/11  3.5%  0xMR</t>
  </si>
  <si>
    <t>Reagor, Montae</t>
  </si>
  <si>
    <t>Reed, James</t>
  </si>
  <si>
    <t>Reis, Chris</t>
  </si>
  <si>
    <t>15g 0s</t>
  </si>
  <si>
    <t>Rice, Simeon</t>
  </si>
  <si>
    <t>4-12-6*  pro bowl</t>
  </si>
  <si>
    <t>Robinson, Derreck</t>
  </si>
  <si>
    <t>Rogers, Justin</t>
  </si>
  <si>
    <t>Ruegamer, Grey</t>
  </si>
  <si>
    <t>Ryan, Sean</t>
  </si>
  <si>
    <t>4  4-3-2-15.3(3.4)  22</t>
  </si>
  <si>
    <t>6g 1s 1-8-8L for SF</t>
  </si>
  <si>
    <t>4  4-2-0-7.3(2.3)  10</t>
  </si>
  <si>
    <t>Saipaia, Blaine</t>
  </si>
  <si>
    <t>Sanders, Lewis</t>
  </si>
  <si>
    <t>10g 4s for NE</t>
  </si>
  <si>
    <t>Santucci, Dan</t>
  </si>
  <si>
    <t>14g 4s for MIN</t>
  </si>
  <si>
    <t>Sapp, Gerome</t>
  </si>
  <si>
    <t>Scanlon, Rich</t>
  </si>
  <si>
    <t>Schobel, Bo</t>
  </si>
  <si>
    <t>Schulters, Lance</t>
  </si>
  <si>
    <t>Scott, Jonathan</t>
  </si>
  <si>
    <t>0g for BUF</t>
  </si>
  <si>
    <t>Seward, Adam</t>
  </si>
  <si>
    <t>Shaw, Josh</t>
  </si>
  <si>
    <t>5g 0s 0sacks for DEN</t>
  </si>
  <si>
    <t>Shaw, Tim</t>
  </si>
  <si>
    <t>3g 0s 0sacks for JAX</t>
  </si>
  <si>
    <t>Smith, Corey</t>
  </si>
  <si>
    <t>12g 3s 3sacks</t>
  </si>
  <si>
    <t>6g 0s 4attempts</t>
  </si>
  <si>
    <t>Snell, Isaac</t>
  </si>
  <si>
    <t>Sorensen, Nick</t>
  </si>
  <si>
    <t>Stallings, Tre</t>
  </si>
  <si>
    <t>Stamer, Josh</t>
  </si>
  <si>
    <t>16g 1s 0sacks</t>
  </si>
  <si>
    <t>Stanley, Montavious</t>
  </si>
  <si>
    <t>1g 0s 0sacks for NO</t>
  </si>
  <si>
    <t>Steussie, Todd</t>
  </si>
  <si>
    <t>Stills, Gary</t>
  </si>
  <si>
    <t>14g 0s 0sacks for STL</t>
  </si>
  <si>
    <t>Stone, Daren</t>
  </si>
  <si>
    <t>8g 0s for BAL</t>
  </si>
  <si>
    <t>Strickland, Donald</t>
  </si>
  <si>
    <t>Studdard, Kasey</t>
  </si>
  <si>
    <t>Svitek, Will</t>
  </si>
  <si>
    <t>Sypniewski, Quinn</t>
  </si>
  <si>
    <t>4  4-3-0-7.2(1.8)  13</t>
  </si>
  <si>
    <t>Taylor, Herb</t>
  </si>
  <si>
    <t>Taylor, Tony</t>
  </si>
  <si>
    <t>Teal, Quinton</t>
  </si>
  <si>
    <t>13g 0s</t>
  </si>
  <si>
    <t>Terry, Chris</t>
  </si>
  <si>
    <t>18/24  9/15  5/10  5.7%  0xMR  F25</t>
  </si>
  <si>
    <t>18/22  11/15  5/8  4.0%  3xMR5</t>
  </si>
  <si>
    <t>21/24  11/17  5/7  1.0%  3xMR4</t>
  </si>
  <si>
    <t>Coleman, Erik</t>
  </si>
  <si>
    <t>Trufant, Marcus</t>
  </si>
  <si>
    <t>03/1 (11)</t>
  </si>
  <si>
    <t>Wilson, Gibril</t>
  </si>
  <si>
    <t>Feagles, Jeff</t>
  </si>
  <si>
    <t>43 blk; 12,10,4</t>
  </si>
  <si>
    <t>43 blk; 12,7,LG</t>
  </si>
  <si>
    <t>43; 14,11,LG</t>
  </si>
  <si>
    <t>46 yards blk</t>
  </si>
  <si>
    <t>40-5.5  4-0-0-8.4</t>
  </si>
  <si>
    <t>10,9,9,9,4; TB on 4; 17,20,LG</t>
  </si>
  <si>
    <t>47; 10,13,5  Pro Bowl</t>
  </si>
  <si>
    <t>05/1 (24)</t>
  </si>
  <si>
    <t>04/1 (4)</t>
  </si>
  <si>
    <t>05/1 (1)</t>
  </si>
  <si>
    <t>Schobel, Aaron</t>
  </si>
  <si>
    <t>Warren, Gerrard</t>
  </si>
  <si>
    <t>01/1 (3)</t>
  </si>
  <si>
    <t>* For P's:  A blk on B; C,D,E -- A indicates the punt yardage result on a roll of 7, B indicates the roll on</t>
  </si>
  <si>
    <t>4-0  326-4.4  2.9/6.4  4-1-0-7.0</t>
  </si>
  <si>
    <t>0-2  295-4.0  5-3-0-7.8</t>
  </si>
  <si>
    <t>3-4 defense;  swaps = M.Douglas from RDT to LDT, A.Pierce from MLB to RILB, M.Boley from LLB to RLB, M.McKenzie from LCB to RCB, D.Sharper from SS to FS</t>
  </si>
  <si>
    <t>Scobey, Josh</t>
  </si>
  <si>
    <t>0-0;  27-3.3  4-0-0-10.6;  KR=71,21yards</t>
  </si>
  <si>
    <t>TD, 20 yards</t>
  </si>
  <si>
    <t>Snap</t>
  </si>
  <si>
    <t>Chance</t>
  </si>
  <si>
    <t>Run</t>
  </si>
  <si>
    <t>Fumble</t>
  </si>
  <si>
    <t xml:space="preserve">    the RB is bad on End Runs; LB-- means the RB is bad on Linebucks; F followed by a number is the chance</t>
  </si>
  <si>
    <t xml:space="preserve">    the receiving ratings flat-short-long, F is the average per catch, H is the longest catch (not listed if player is</t>
  </si>
  <si>
    <t>Goodwin, Jonathan</t>
  </si>
  <si>
    <t>Graham, Earnest</t>
  </si>
  <si>
    <t>0-2  13-5.6  3-0-0-0.0</t>
  </si>
  <si>
    <t>Green, Roderick</t>
  </si>
  <si>
    <t>Greer, Jabari</t>
  </si>
  <si>
    <t>5-5/4-5/4-5</t>
  </si>
  <si>
    <t>Coleman, Rod</t>
  </si>
  <si>
    <t>Bennett, Michael</t>
  </si>
  <si>
    <t>112-3.4  0.4/4.9  4-0-0-7.2  F18</t>
  </si>
  <si>
    <t>0-4  77-3.3  0.3/4.6  5-0-0-7.7(4.2)  F6</t>
  </si>
  <si>
    <t>6  4-4-2-8.3(2.4)  24</t>
  </si>
  <si>
    <t>Morton, Chad</t>
  </si>
  <si>
    <t>10,10,10,7,4;  m on 11;  TB on 8;  10,11,12</t>
  </si>
  <si>
    <t>45;  5,12,LG</t>
  </si>
  <si>
    <t>44;  6,9,14</t>
  </si>
  <si>
    <t>HB/LP</t>
  </si>
  <si>
    <t>4-3 defense;  swaps = W.Thomas from LT to RT, M.Goff from RG to LG, M.Rucker from RE to LE, S.Considine and S.Knight from SS to FS</t>
  </si>
  <si>
    <t>5-4  337-4.3  3.2/6.5  4-0-0-3.9(1.3)  F6</t>
  </si>
  <si>
    <t>5  4-3-0-6.0(1.2)</t>
  </si>
  <si>
    <t>6-5  6-1.5  4-0-0-4.8(1.8)</t>
  </si>
  <si>
    <t>LCB/PR/KR</t>
  </si>
  <si>
    <t>0;  PR=49,8on4,23on6,17on9;  KR=73,18yards</t>
  </si>
  <si>
    <t>Harrison, James</t>
  </si>
  <si>
    <t>Delhomme, Jake</t>
  </si>
  <si>
    <t>11/16  13/19  9/14  2.8%  4xMR4</t>
  </si>
  <si>
    <t>Brown, Tony</t>
  </si>
  <si>
    <t>10,10,8,7/11/12,4; TB on 7; 22,20,14</t>
  </si>
  <si>
    <t>6-10</t>
  </si>
  <si>
    <t>6-9</t>
  </si>
  <si>
    <t>6-3</t>
  </si>
  <si>
    <t>LB</t>
  </si>
  <si>
    <t>MLB</t>
  </si>
  <si>
    <t>BUF</t>
  </si>
  <si>
    <t>5-8</t>
  </si>
  <si>
    <t>LLB</t>
  </si>
  <si>
    <t>3-4 defense;  swaps = D.Dockery from LG to RG, R.Seymour from RE to LE, B.Dawkins from FS to SS</t>
  </si>
  <si>
    <t>10,9/12,8/11/12,6/11/12,4;  TB on 11;  10,12,LG</t>
  </si>
  <si>
    <t>10,10,6/11/12,5/11/12,4; TB on 9; m; 29,27,22</t>
  </si>
  <si>
    <t>10,10,10,7/11/12,6/11/12; TB on 5; 23,20,25</t>
  </si>
  <si>
    <t>10,10,10,8,3; TB on 4,10</t>
  </si>
  <si>
    <t>10,10,10,8/11/12,5;  TB on 4,11;  17,20,25</t>
  </si>
  <si>
    <t>10,10,9,8/12,6; TB on 10; 13,15,LG</t>
  </si>
  <si>
    <t>10,10,10,5/11/12,3; TB on 4; 11,12,13</t>
  </si>
  <si>
    <t>10,10,10,6,3; TB on 11; 16,14,21</t>
  </si>
  <si>
    <t>10,10,8/11/12,8/11/12,4; TB on 11; 22,17,LG</t>
  </si>
  <si>
    <t>10,9/12,8/11/12,6/11/12,6; TB on 11</t>
  </si>
  <si>
    <t>10,9/12,8,7,4;  TB on 10;  17,24,LG</t>
  </si>
  <si>
    <t>10,10,10,7/11/12,3; TB on 11; 23,20,16</t>
  </si>
  <si>
    <t>10,10,10,8,5; TB on 2,4; 17,22,LG</t>
  </si>
  <si>
    <t>10,8/11/12,8/11/12,7,4; TB on 11; m; 14,19,LG</t>
  </si>
  <si>
    <t>10,10,10,9/12,4; TB on 4; miss on 11; 21,15,LG</t>
  </si>
  <si>
    <t>Players listed with KR or PR seem likely to be rated there but in some cases it's an estimate of what Strat will put on the card</t>
  </si>
  <si>
    <t>4-3-4-15.0;  KR=41,20yards</t>
  </si>
  <si>
    <t>Heap, Todd</t>
  </si>
  <si>
    <t>01/1 (31)</t>
  </si>
  <si>
    <t>47 blk;  9,12,LG</t>
  </si>
  <si>
    <t>04/1 (17)</t>
  </si>
  <si>
    <t>LOLB</t>
  </si>
  <si>
    <t>Simms, Chris</t>
  </si>
  <si>
    <t>Pool, Brodney</t>
  </si>
  <si>
    <t>Kreider, Dan</t>
  </si>
  <si>
    <t>6-7  4-4.5  4-1-0-7.5</t>
  </si>
  <si>
    <t>5-3  7-4.1  4-2-0-11.9</t>
  </si>
  <si>
    <t>6-5  6-2.7  4-2-0-6.8</t>
  </si>
  <si>
    <t>Kosier, Kyle</t>
  </si>
  <si>
    <t>Johnson, 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</si>
</sst>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_);[Red]\(0\)"/>
    <numFmt numFmtId="172" formatCode="m/d/yyyy;@"/>
    <numFmt numFmtId="173" formatCode="0.00_);[Red]\(0.00\)"/>
    <numFmt numFmtId="174" formatCode="#,##0.0_);[Red]\(#,##0.0\)"/>
    <numFmt numFmtId="175" formatCode="mm/dd/yy;@"/>
    <numFmt numFmtId="176" formatCode="#,##0.0000_);[Red]\(#,##0.0000\)"/>
    <numFmt numFmtId="177" formatCode="0.000"/>
    <numFmt numFmtId="178" formatCode="0.0000"/>
    <numFmt numFmtId="179" formatCode="mmm\-yyyy"/>
  </numFmts>
  <fonts count="29">
    <font>
      <sz val="10"/>
      <name val="Arial"/>
      <family val="0"/>
    </font>
    <font>
      <u val="single"/>
      <sz val="10"/>
      <color indexed="36"/>
      <name val="Arial"/>
      <family val="0"/>
    </font>
    <font>
      <u val="single"/>
      <sz val="10"/>
      <color indexed="12"/>
      <name val="Arial"/>
      <family val="0"/>
    </font>
    <font>
      <u val="single"/>
      <sz val="10"/>
      <name val="Arial"/>
      <family val="0"/>
    </font>
    <font>
      <b/>
      <u val="single"/>
      <sz val="14"/>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u val="single"/>
      <sz val="10"/>
      <name val="Arial"/>
      <family val="2"/>
    </font>
    <font>
      <b/>
      <sz val="10"/>
      <color indexed="17"/>
      <name val="Arial"/>
      <family val="2"/>
    </font>
    <font>
      <sz val="10"/>
      <color indexed="12"/>
      <name val="Arial"/>
      <family val="2"/>
    </font>
    <font>
      <sz val="10"/>
      <color indexed="53"/>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quotePrefix="1">
      <alignment/>
    </xf>
    <xf numFmtId="0" fontId="0" fillId="0" borderId="0" xfId="0" applyBorder="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alignment horizontal="center"/>
    </xf>
    <xf numFmtId="164" fontId="0" fillId="0" borderId="0" xfId="0" applyNumberFormat="1" applyAlignment="1">
      <alignment horizontal="center"/>
    </xf>
    <xf numFmtId="0" fontId="3" fillId="0" borderId="0" xfId="0" applyFont="1" applyAlignment="1">
      <alignment horizontal="center"/>
    </xf>
    <xf numFmtId="165" fontId="0" fillId="0" borderId="0" xfId="0" applyNumberFormat="1" applyAlignment="1">
      <alignment horizontal="center"/>
    </xf>
    <xf numFmtId="49" fontId="0" fillId="0" borderId="0" xfId="0" applyNumberFormat="1" applyAlignment="1">
      <alignment horizontal="center"/>
    </xf>
    <xf numFmtId="0" fontId="0" fillId="0" borderId="0" xfId="0" applyNumberFormat="1" applyAlignment="1">
      <alignment horizontal="center"/>
    </xf>
    <xf numFmtId="0" fontId="0" fillId="0" borderId="0" xfId="0" applyFont="1" applyAlignment="1">
      <alignment horizontal="left"/>
    </xf>
    <xf numFmtId="14" fontId="0" fillId="0" borderId="0" xfId="0" applyNumberFormat="1" applyAlignment="1">
      <alignment horizontal="center"/>
    </xf>
    <xf numFmtId="49" fontId="3" fillId="0" borderId="0" xfId="0" applyNumberFormat="1"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horizontal="center"/>
    </xf>
    <xf numFmtId="0" fontId="0" fillId="0" borderId="0" xfId="0" applyFont="1" applyFill="1" applyAlignment="1">
      <alignment/>
    </xf>
    <xf numFmtId="0" fontId="5" fillId="0" borderId="0" xfId="0" applyFont="1" applyFill="1" applyAlignment="1">
      <alignment/>
    </xf>
    <xf numFmtId="38" fontId="0" fillId="0" borderId="0" xfId="0" applyNumberFormat="1" applyAlignment="1">
      <alignment horizontal="center"/>
    </xf>
    <xf numFmtId="0" fontId="23" fillId="0" borderId="0" xfId="0" applyFont="1" applyFill="1" applyAlignment="1">
      <alignment/>
    </xf>
    <xf numFmtId="0" fontId="23" fillId="0" borderId="0" xfId="0" applyFont="1" applyAlignment="1">
      <alignment/>
    </xf>
    <xf numFmtId="0" fontId="0" fillId="0" borderId="0" xfId="0" applyFill="1" applyAlignment="1">
      <alignment/>
    </xf>
    <xf numFmtId="0" fontId="24" fillId="0" borderId="0" xfId="0" applyFont="1" applyAlignment="1">
      <alignment/>
    </xf>
    <xf numFmtId="0" fontId="5" fillId="0" borderId="0" xfId="0" applyFont="1" applyAlignment="1">
      <alignment horizontal="left"/>
    </xf>
    <xf numFmtId="0" fontId="23" fillId="0" borderId="0" xfId="0" applyFont="1" applyAlignment="1">
      <alignment horizontal="center"/>
    </xf>
    <xf numFmtId="0" fontId="25" fillId="0" borderId="0" xfId="0" applyFont="1" applyFill="1" applyAlignment="1">
      <alignment/>
    </xf>
    <xf numFmtId="0" fontId="26" fillId="0" borderId="0" xfId="0" applyFont="1" applyAlignment="1">
      <alignment/>
    </xf>
    <xf numFmtId="0" fontId="4" fillId="0" borderId="0" xfId="0" applyFont="1" applyAlignment="1">
      <alignment/>
    </xf>
    <xf numFmtId="0" fontId="27" fillId="0" borderId="0" xfId="0" applyFont="1" applyAlignment="1">
      <alignment horizontal="left"/>
    </xf>
    <xf numFmtId="0" fontId="28" fillId="0" borderId="0" xfId="0" applyFont="1" applyAlignment="1">
      <alignment horizontal="center"/>
    </xf>
    <xf numFmtId="0" fontId="27" fillId="0" borderId="0" xfId="0" applyFont="1" applyAlignment="1">
      <alignment horizontal="center"/>
    </xf>
    <xf numFmtId="0" fontId="27" fillId="0" borderId="0" xfId="0" applyFont="1" applyAlignment="1">
      <alignment horizontal="center"/>
    </xf>
    <xf numFmtId="0" fontId="0" fillId="0" borderId="0" xfId="0" applyFont="1" applyAlignment="1">
      <alignment horizontal="center"/>
    </xf>
    <xf numFmtId="49" fontId="0" fillId="0" borderId="0" xfId="0" applyNumberFormat="1" applyFont="1" applyAlignment="1">
      <alignment/>
    </xf>
    <xf numFmtId="49" fontId="0" fillId="0" borderId="0" xfId="0" applyNumberFormat="1" applyFont="1" applyAlignment="1" quotePrefix="1">
      <alignment/>
    </xf>
    <xf numFmtId="164" fontId="0" fillId="0" borderId="0" xfId="0" applyNumberFormat="1" applyAlignment="1">
      <alignment horizontal="left"/>
    </xf>
    <xf numFmtId="164" fontId="0" fillId="0" borderId="0" xfId="0" applyNumberFormat="1" applyAlignment="1">
      <alignment/>
    </xf>
    <xf numFmtId="0" fontId="0" fillId="10" borderId="0" xfId="0" applyFont="1" applyFill="1" applyAlignment="1">
      <alignment horizontal="center"/>
    </xf>
    <xf numFmtId="0" fontId="0" fillId="24" borderId="0" xfId="0" applyFont="1" applyFill="1" applyAlignment="1">
      <alignment horizontal="center"/>
    </xf>
    <xf numFmtId="0" fontId="5" fillId="1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639"/>
  <sheetViews>
    <sheetView tabSelected="1" zoomScale="75" zoomScaleNormal="75" workbookViewId="0" topLeftCell="A1">
      <selection activeCell="A2" sqref="A2"/>
    </sheetView>
  </sheetViews>
  <sheetFormatPr defaultColWidth="9.140625" defaultRowHeight="12.75"/>
  <cols>
    <col min="1" max="1" width="11.140625" style="0" customWidth="1"/>
    <col min="2" max="2" width="20.8515625" style="0" customWidth="1"/>
    <col min="3" max="3" width="10.140625" style="6" bestFit="1" customWidth="1"/>
    <col min="4" max="4" width="9.140625" style="8" customWidth="1"/>
    <col min="5" max="5" width="7.57421875" style="8" bestFit="1" customWidth="1"/>
    <col min="6" max="6" width="9.140625" style="8" customWidth="1"/>
    <col min="7" max="7" width="45.28125" style="8" customWidth="1"/>
    <col min="8" max="8" width="30.28125" style="8" customWidth="1"/>
    <col min="9" max="9" width="11.140625" style="0" customWidth="1"/>
    <col min="10" max="10" width="9.140625" style="8" customWidth="1"/>
    <col min="11" max="11" width="45.28125" style="8" customWidth="1"/>
    <col min="12" max="12" width="11.28125" style="0" customWidth="1"/>
    <col min="13" max="13" width="9.140625" style="8" customWidth="1"/>
    <col min="14" max="14" width="45.421875" style="8" customWidth="1"/>
    <col min="15" max="15" width="10.421875" style="0" customWidth="1"/>
    <col min="16" max="16" width="7.7109375" style="8" bestFit="1" customWidth="1"/>
    <col min="17" max="17" width="37.7109375" style="5" customWidth="1"/>
    <col min="18" max="18" width="11.140625" style="0" customWidth="1"/>
    <col min="19" max="19" width="7.7109375" style="0" bestFit="1" customWidth="1"/>
    <col min="20" max="20" width="46.7109375" style="5" customWidth="1"/>
    <col min="21" max="21" width="8.8515625" style="5" bestFit="1" customWidth="1"/>
    <col min="22" max="22" width="7.7109375" style="5" bestFit="1" customWidth="1"/>
    <col min="23" max="23" width="46.8515625" style="5" bestFit="1" customWidth="1"/>
    <col min="24" max="24" width="10.28125" style="0" bestFit="1" customWidth="1"/>
    <col min="25" max="25" width="7.57421875" style="6" bestFit="1" customWidth="1"/>
    <col min="26" max="26" width="40.7109375" style="6" customWidth="1"/>
    <col min="27" max="27" width="9.140625" style="10" customWidth="1"/>
  </cols>
  <sheetData>
    <row r="2" spans="1:26" ht="12.75">
      <c r="A2" s="1" t="s">
        <v>1910</v>
      </c>
      <c r="B2" s="2" t="s">
        <v>4344</v>
      </c>
      <c r="C2" s="3" t="s">
        <v>4345</v>
      </c>
      <c r="D2" s="4" t="s">
        <v>4346</v>
      </c>
      <c r="E2" s="4" t="s">
        <v>419</v>
      </c>
      <c r="F2" s="3" t="s">
        <v>1911</v>
      </c>
      <c r="G2" s="24" t="s">
        <v>1912</v>
      </c>
      <c r="H2" s="24" t="s">
        <v>1591</v>
      </c>
      <c r="I2" s="1" t="s">
        <v>3067</v>
      </c>
      <c r="J2" s="3" t="s">
        <v>1501</v>
      </c>
      <c r="K2" s="24" t="s">
        <v>1502</v>
      </c>
      <c r="L2" s="1" t="s">
        <v>4343</v>
      </c>
      <c r="M2" s="3" t="s">
        <v>4347</v>
      </c>
      <c r="N2" s="24" t="s">
        <v>1860</v>
      </c>
      <c r="O2" s="2" t="s">
        <v>1861</v>
      </c>
      <c r="P2" s="3" t="s">
        <v>1862</v>
      </c>
      <c r="Q2" s="24" t="s">
        <v>1863</v>
      </c>
      <c r="R2" s="2" t="s">
        <v>1864</v>
      </c>
      <c r="S2" s="2" t="s">
        <v>1865</v>
      </c>
      <c r="T2" s="24" t="s">
        <v>624</v>
      </c>
      <c r="U2" s="3" t="s">
        <v>625</v>
      </c>
      <c r="V2" s="3" t="s">
        <v>626</v>
      </c>
      <c r="W2" s="3" t="s">
        <v>627</v>
      </c>
      <c r="X2" s="3" t="s">
        <v>628</v>
      </c>
      <c r="Y2" s="3" t="s">
        <v>629</v>
      </c>
      <c r="Z2" s="3" t="s">
        <v>630</v>
      </c>
    </row>
    <row r="4" ht="12.75" customHeight="1"/>
    <row r="5" spans="1:9" ht="18">
      <c r="A5" s="39" t="s">
        <v>410</v>
      </c>
      <c r="I5" s="39"/>
    </row>
    <row r="6" spans="1:9" ht="12.75">
      <c r="A6" s="6"/>
      <c r="I6" s="6"/>
    </row>
    <row r="7" ht="12.75">
      <c r="A7" t="s">
        <v>3895</v>
      </c>
    </row>
    <row r="8" spans="1:27" ht="12.75">
      <c r="A8" t="s">
        <v>633</v>
      </c>
      <c r="B8" t="s">
        <v>3137</v>
      </c>
      <c r="C8" s="7">
        <v>26106</v>
      </c>
      <c r="E8" s="8" t="s">
        <v>498</v>
      </c>
      <c r="F8" s="8" t="s">
        <v>2461</v>
      </c>
      <c r="G8" s="8" t="s">
        <v>2492</v>
      </c>
      <c r="I8" t="s">
        <v>633</v>
      </c>
      <c r="J8" s="8" t="s">
        <v>2461</v>
      </c>
      <c r="K8" s="8" t="s">
        <v>3078</v>
      </c>
      <c r="L8" t="s">
        <v>633</v>
      </c>
      <c r="M8" s="8" t="s">
        <v>2461</v>
      </c>
      <c r="N8" s="8" t="s">
        <v>2454</v>
      </c>
      <c r="O8" t="s">
        <v>633</v>
      </c>
      <c r="P8" s="8" t="s">
        <v>964</v>
      </c>
      <c r="Q8" s="8" t="s">
        <v>3138</v>
      </c>
      <c r="R8" t="s">
        <v>633</v>
      </c>
      <c r="S8" s="7" t="s">
        <v>3617</v>
      </c>
      <c r="T8" s="8" t="s">
        <v>3287</v>
      </c>
      <c r="U8" t="s">
        <v>633</v>
      </c>
      <c r="V8" t="s">
        <v>3617</v>
      </c>
      <c r="W8" s="5" t="s">
        <v>3288</v>
      </c>
      <c r="X8" t="s">
        <v>633</v>
      </c>
      <c r="Y8" s="6" t="s">
        <v>3617</v>
      </c>
      <c r="Z8" s="6" t="s">
        <v>3544</v>
      </c>
      <c r="AA8"/>
    </row>
    <row r="9" spans="1:27" ht="12.75">
      <c r="A9" t="s">
        <v>633</v>
      </c>
      <c r="B9" t="s">
        <v>1554</v>
      </c>
      <c r="C9" s="7">
        <v>25094</v>
      </c>
      <c r="E9" s="8" t="s">
        <v>1111</v>
      </c>
      <c r="F9" s="8" t="s">
        <v>4874</v>
      </c>
      <c r="G9" s="8" t="s">
        <v>2606</v>
      </c>
      <c r="I9" t="s">
        <v>633</v>
      </c>
      <c r="J9" s="8" t="s">
        <v>3554</v>
      </c>
      <c r="K9" s="8" t="s">
        <v>4954</v>
      </c>
      <c r="L9" t="s">
        <v>633</v>
      </c>
      <c r="M9" s="8" t="s">
        <v>3554</v>
      </c>
      <c r="N9" s="8" t="s">
        <v>3121</v>
      </c>
      <c r="O9" t="s">
        <v>633</v>
      </c>
      <c r="P9" s="8" t="s">
        <v>2328</v>
      </c>
      <c r="Q9" s="8" t="s">
        <v>1675</v>
      </c>
      <c r="R9" t="s">
        <v>633</v>
      </c>
      <c r="S9" s="7" t="s">
        <v>2328</v>
      </c>
      <c r="T9" s="8" t="s">
        <v>1676</v>
      </c>
      <c r="U9" t="s">
        <v>633</v>
      </c>
      <c r="V9" t="s">
        <v>2328</v>
      </c>
      <c r="W9" s="5" t="s">
        <v>1677</v>
      </c>
      <c r="X9" t="s">
        <v>633</v>
      </c>
      <c r="Y9" s="6" t="s">
        <v>2328</v>
      </c>
      <c r="Z9" s="6" t="s">
        <v>1678</v>
      </c>
      <c r="AA9"/>
    </row>
    <row r="10" spans="1:17" ht="12.75">
      <c r="A10" t="s">
        <v>633</v>
      </c>
      <c r="B10" t="s">
        <v>4630</v>
      </c>
      <c r="C10" s="7">
        <v>29558</v>
      </c>
      <c r="D10" s="8" t="s">
        <v>1559</v>
      </c>
      <c r="E10" s="8" t="s">
        <v>2024</v>
      </c>
      <c r="F10" s="8" t="s">
        <v>1372</v>
      </c>
      <c r="G10" s="8" t="s">
        <v>948</v>
      </c>
      <c r="H10" s="8" t="s">
        <v>662</v>
      </c>
      <c r="I10" t="s">
        <v>633</v>
      </c>
      <c r="J10" s="8" t="s">
        <v>1372</v>
      </c>
      <c r="K10" s="8" t="s">
        <v>1578</v>
      </c>
      <c r="L10" t="s">
        <v>633</v>
      </c>
      <c r="M10" s="8" t="s">
        <v>1372</v>
      </c>
      <c r="N10" s="8" t="s">
        <v>2694</v>
      </c>
      <c r="O10" t="s">
        <v>633</v>
      </c>
      <c r="P10" s="8" t="s">
        <v>1372</v>
      </c>
      <c r="Q10" s="5" t="s">
        <v>4193</v>
      </c>
    </row>
    <row r="12" spans="1:14" ht="12.75">
      <c r="A12" t="s">
        <v>3607</v>
      </c>
      <c r="B12" t="s">
        <v>1588</v>
      </c>
      <c r="C12" s="7">
        <v>30138</v>
      </c>
      <c r="D12" s="8" t="s">
        <v>2796</v>
      </c>
      <c r="E12" s="8" t="s">
        <v>4275</v>
      </c>
      <c r="F12" s="8" t="s">
        <v>964</v>
      </c>
      <c r="G12" s="8" t="s">
        <v>2490</v>
      </c>
      <c r="I12" t="s">
        <v>4669</v>
      </c>
      <c r="J12" s="8" t="s">
        <v>964</v>
      </c>
      <c r="K12" s="8" t="s">
        <v>1051</v>
      </c>
      <c r="L12" t="s">
        <v>4669</v>
      </c>
      <c r="M12" s="8" t="s">
        <v>964</v>
      </c>
      <c r="N12" s="8" t="s">
        <v>1577</v>
      </c>
    </row>
    <row r="13" spans="1:27" ht="12.75">
      <c r="A13" t="s">
        <v>3607</v>
      </c>
      <c r="B13" t="s">
        <v>3645</v>
      </c>
      <c r="C13" s="7">
        <v>28172</v>
      </c>
      <c r="D13" s="8" t="s">
        <v>1089</v>
      </c>
      <c r="E13" s="8" t="s">
        <v>1130</v>
      </c>
      <c r="F13" s="8" t="s">
        <v>1146</v>
      </c>
      <c r="G13" s="8" t="s">
        <v>3998</v>
      </c>
      <c r="I13" t="s">
        <v>3607</v>
      </c>
      <c r="J13" s="8" t="s">
        <v>1480</v>
      </c>
      <c r="K13" s="8" t="s">
        <v>4956</v>
      </c>
      <c r="L13" t="s">
        <v>3607</v>
      </c>
      <c r="M13" s="8" t="s">
        <v>1480</v>
      </c>
      <c r="N13" s="8" t="s">
        <v>5120</v>
      </c>
      <c r="O13" t="s">
        <v>3607</v>
      </c>
      <c r="P13" s="8" t="s">
        <v>1480</v>
      </c>
      <c r="Q13" s="8" t="s">
        <v>3646</v>
      </c>
      <c r="R13" t="s">
        <v>3607</v>
      </c>
      <c r="S13" s="7" t="s">
        <v>1480</v>
      </c>
      <c r="T13" s="8" t="s">
        <v>3647</v>
      </c>
      <c r="U13" t="s">
        <v>3607</v>
      </c>
      <c r="V13" t="s">
        <v>1480</v>
      </c>
      <c r="W13" s="5" t="s">
        <v>1952</v>
      </c>
      <c r="X13" t="s">
        <v>3607</v>
      </c>
      <c r="Y13" s="6" t="s">
        <v>1480</v>
      </c>
      <c r="Z13" s="6" t="s">
        <v>3202</v>
      </c>
      <c r="AA13"/>
    </row>
    <row r="14" spans="1:27" ht="12.75">
      <c r="A14" t="s">
        <v>4937</v>
      </c>
      <c r="B14" t="s">
        <v>1348</v>
      </c>
      <c r="C14" s="7">
        <v>30183</v>
      </c>
      <c r="D14" s="8" t="s">
        <v>3478</v>
      </c>
      <c r="E14" s="8" t="s">
        <v>3489</v>
      </c>
      <c r="F14" s="8" t="s">
        <v>4883</v>
      </c>
      <c r="G14" s="8" t="s">
        <v>4693</v>
      </c>
      <c r="H14" s="8" t="s">
        <v>4416</v>
      </c>
      <c r="L14" s="8"/>
      <c r="N14"/>
      <c r="O14" s="8"/>
      <c r="P14" s="5"/>
      <c r="Q14"/>
      <c r="S14" s="5"/>
      <c r="W14"/>
      <c r="X14" s="6"/>
      <c r="Z14" s="10"/>
      <c r="AA14"/>
    </row>
    <row r="15" spans="1:27" ht="12.75">
      <c r="A15" t="s">
        <v>4453</v>
      </c>
      <c r="B15" t="s">
        <v>3471</v>
      </c>
      <c r="C15" s="7">
        <v>29504</v>
      </c>
      <c r="D15" s="8" t="s">
        <v>1011</v>
      </c>
      <c r="E15" s="8" t="s">
        <v>3481</v>
      </c>
      <c r="F15" s="8" t="s">
        <v>3027</v>
      </c>
      <c r="G15" s="8" t="s">
        <v>4454</v>
      </c>
      <c r="H15" s="8" t="s">
        <v>3862</v>
      </c>
      <c r="L15" t="s">
        <v>306</v>
      </c>
      <c r="M15" s="8" t="s">
        <v>3027</v>
      </c>
      <c r="N15" s="8" t="s">
        <v>3472</v>
      </c>
      <c r="O15" t="s">
        <v>306</v>
      </c>
      <c r="P15" s="8" t="s">
        <v>3027</v>
      </c>
      <c r="Q15" s="5" t="s">
        <v>3473</v>
      </c>
      <c r="R15" t="s">
        <v>306</v>
      </c>
      <c r="S15" t="s">
        <v>3027</v>
      </c>
      <c r="T15" s="5" t="s">
        <v>3474</v>
      </c>
      <c r="AA15"/>
    </row>
    <row r="16" spans="1:27" ht="12.75">
      <c r="A16" t="s">
        <v>4667</v>
      </c>
      <c r="B16" t="s">
        <v>3723</v>
      </c>
      <c r="C16" s="7">
        <v>30590</v>
      </c>
      <c r="D16" s="8" t="s">
        <v>3478</v>
      </c>
      <c r="E16" s="8" t="s">
        <v>351</v>
      </c>
      <c r="F16" s="8" t="s">
        <v>261</v>
      </c>
      <c r="G16" s="8" t="s">
        <v>3724</v>
      </c>
      <c r="H16" s="8" t="s">
        <v>3725</v>
      </c>
      <c r="L16" s="8"/>
      <c r="N16"/>
      <c r="O16" s="8"/>
      <c r="P16" s="5"/>
      <c r="Q16"/>
      <c r="S16" s="5"/>
      <c r="W16"/>
      <c r="X16" s="6"/>
      <c r="Z16" s="10"/>
      <c r="AA16"/>
    </row>
    <row r="18" spans="1:27" ht="12.75">
      <c r="A18" t="s">
        <v>1478</v>
      </c>
      <c r="B18" t="s">
        <v>4840</v>
      </c>
      <c r="C18" s="7">
        <v>28499</v>
      </c>
      <c r="D18" s="8" t="s">
        <v>4720</v>
      </c>
      <c r="E18" s="8" t="s">
        <v>1102</v>
      </c>
      <c r="F18" s="8" t="s">
        <v>3380</v>
      </c>
      <c r="G18" s="8" t="s">
        <v>3999</v>
      </c>
      <c r="I18" t="s">
        <v>1478</v>
      </c>
      <c r="J18" s="8" t="s">
        <v>3380</v>
      </c>
      <c r="K18" s="8" t="s">
        <v>3347</v>
      </c>
      <c r="L18" t="s">
        <v>312</v>
      </c>
      <c r="M18" s="8" t="s">
        <v>3380</v>
      </c>
      <c r="N18" s="8" t="s">
        <v>4871</v>
      </c>
      <c r="O18" t="s">
        <v>1478</v>
      </c>
      <c r="P18" s="8" t="s">
        <v>3380</v>
      </c>
      <c r="Q18" s="8" t="s">
        <v>1881</v>
      </c>
      <c r="R18" t="s">
        <v>2135</v>
      </c>
      <c r="S18" s="7" t="s">
        <v>3380</v>
      </c>
      <c r="T18" s="8" t="s">
        <v>1882</v>
      </c>
      <c r="U18" s="6" t="s">
        <v>1478</v>
      </c>
      <c r="V18" t="s">
        <v>3380</v>
      </c>
      <c r="W18" s="5" t="s">
        <v>1883</v>
      </c>
      <c r="X18" t="s">
        <v>2129</v>
      </c>
      <c r="Y18" s="6" t="s">
        <v>3380</v>
      </c>
      <c r="Z18" s="11" t="s">
        <v>1884</v>
      </c>
      <c r="AA18"/>
    </row>
    <row r="19" spans="1:27" ht="12.75">
      <c r="A19" t="s">
        <v>1478</v>
      </c>
      <c r="B19" t="s">
        <v>167</v>
      </c>
      <c r="C19" s="7">
        <v>28488</v>
      </c>
      <c r="D19" s="8" t="s">
        <v>2428</v>
      </c>
      <c r="E19" s="8" t="s">
        <v>1108</v>
      </c>
      <c r="F19" s="8" t="s">
        <v>1496</v>
      </c>
      <c r="G19" s="8" t="s">
        <v>4001</v>
      </c>
      <c r="I19" t="s">
        <v>1478</v>
      </c>
      <c r="J19" s="8" t="s">
        <v>1496</v>
      </c>
      <c r="K19" s="8" t="s">
        <v>737</v>
      </c>
      <c r="L19" t="s">
        <v>312</v>
      </c>
      <c r="M19" s="8" t="s">
        <v>1496</v>
      </c>
      <c r="N19" s="8" t="s">
        <v>1095</v>
      </c>
      <c r="O19" t="s">
        <v>2135</v>
      </c>
      <c r="P19" s="8" t="s">
        <v>961</v>
      </c>
      <c r="Q19" s="8" t="s">
        <v>168</v>
      </c>
      <c r="R19" t="s">
        <v>2135</v>
      </c>
      <c r="S19" s="7" t="s">
        <v>961</v>
      </c>
      <c r="T19" s="8" t="s">
        <v>48</v>
      </c>
      <c r="U19" s="6" t="s">
        <v>1478</v>
      </c>
      <c r="V19" t="s">
        <v>1496</v>
      </c>
      <c r="W19" s="5" t="s">
        <v>49</v>
      </c>
      <c r="X19" t="s">
        <v>1478</v>
      </c>
      <c r="Y19" s="6" t="s">
        <v>1496</v>
      </c>
      <c r="Z19" s="11" t="s">
        <v>50</v>
      </c>
      <c r="AA19"/>
    </row>
    <row r="20" spans="1:27" ht="12.75">
      <c r="A20" t="s">
        <v>2129</v>
      </c>
      <c r="B20" t="s">
        <v>587</v>
      </c>
      <c r="C20" s="7">
        <v>29556</v>
      </c>
      <c r="D20" s="8" t="s">
        <v>1145</v>
      </c>
      <c r="E20" s="8" t="s">
        <v>1129</v>
      </c>
      <c r="F20" s="8" t="s">
        <v>3551</v>
      </c>
      <c r="G20" s="8" t="s">
        <v>852</v>
      </c>
      <c r="I20" t="s">
        <v>2129</v>
      </c>
      <c r="J20" s="8" t="s">
        <v>3551</v>
      </c>
      <c r="K20" s="8" t="s">
        <v>2857</v>
      </c>
      <c r="L20" t="s">
        <v>2135</v>
      </c>
      <c r="M20" s="8" t="s">
        <v>1146</v>
      </c>
      <c r="N20" s="8" t="s">
        <v>758</v>
      </c>
      <c r="O20" t="s">
        <v>2135</v>
      </c>
      <c r="P20" s="8" t="s">
        <v>1146</v>
      </c>
      <c r="Q20" s="8" t="s">
        <v>588</v>
      </c>
      <c r="R20" t="s">
        <v>2135</v>
      </c>
      <c r="S20" s="7" t="s">
        <v>1146</v>
      </c>
      <c r="T20" s="8" t="s">
        <v>460</v>
      </c>
      <c r="U20" s="13" t="s">
        <v>1478</v>
      </c>
      <c r="V20" t="s">
        <v>1146</v>
      </c>
      <c r="W20" s="5" t="s">
        <v>461</v>
      </c>
      <c r="AA20"/>
    </row>
    <row r="21" spans="1:27" ht="12.75">
      <c r="A21" t="s">
        <v>1807</v>
      </c>
      <c r="B21" t="s">
        <v>2702</v>
      </c>
      <c r="C21" s="7">
        <v>30894</v>
      </c>
      <c r="D21" s="8" t="s">
        <v>3409</v>
      </c>
      <c r="E21" s="8" t="s">
        <v>1126</v>
      </c>
      <c r="F21" s="8" t="s">
        <v>3380</v>
      </c>
      <c r="G21" s="8" t="s">
        <v>325</v>
      </c>
      <c r="I21" t="s">
        <v>3029</v>
      </c>
      <c r="J21" s="8" t="s">
        <v>3380</v>
      </c>
      <c r="K21" s="8" t="s">
        <v>464</v>
      </c>
      <c r="Q21" s="8"/>
      <c r="S21" s="7"/>
      <c r="T21" s="8"/>
      <c r="U21" s="6"/>
      <c r="V21"/>
      <c r="X21" s="6"/>
      <c r="Z21" s="11"/>
      <c r="AA21"/>
    </row>
    <row r="22" spans="1:27" ht="12.75">
      <c r="A22" t="s">
        <v>306</v>
      </c>
      <c r="B22" t="s">
        <v>2865</v>
      </c>
      <c r="C22" s="7">
        <v>30273</v>
      </c>
      <c r="D22" s="8" t="s">
        <v>3478</v>
      </c>
      <c r="E22" s="8" t="s">
        <v>2025</v>
      </c>
      <c r="F22" s="8" t="s">
        <v>937</v>
      </c>
      <c r="G22" s="8" t="s">
        <v>3112</v>
      </c>
      <c r="H22" s="8" t="s">
        <v>3969</v>
      </c>
      <c r="L22" s="8"/>
      <c r="N22"/>
      <c r="O22" s="8"/>
      <c r="P22" s="5"/>
      <c r="Q22"/>
      <c r="S22" s="5"/>
      <c r="W22"/>
      <c r="X22" s="6"/>
      <c r="Z22" s="10"/>
      <c r="AA22"/>
    </row>
    <row r="23" spans="1:27" ht="12.75">
      <c r="A23" t="s">
        <v>306</v>
      </c>
      <c r="B23" t="s">
        <v>1157</v>
      </c>
      <c r="C23" s="7">
        <v>26312</v>
      </c>
      <c r="E23" s="8" t="s">
        <v>1127</v>
      </c>
      <c r="F23" s="8" t="s">
        <v>3551</v>
      </c>
      <c r="G23" s="8" t="s">
        <v>4002</v>
      </c>
      <c r="I23" t="s">
        <v>306</v>
      </c>
      <c r="J23" s="8" t="s">
        <v>937</v>
      </c>
      <c r="K23" s="8" t="s">
        <v>725</v>
      </c>
      <c r="L23" t="s">
        <v>306</v>
      </c>
      <c r="M23" s="8" t="s">
        <v>937</v>
      </c>
      <c r="N23" s="8" t="s">
        <v>3422</v>
      </c>
      <c r="O23" t="s">
        <v>306</v>
      </c>
      <c r="P23" s="8" t="s">
        <v>937</v>
      </c>
      <c r="Q23" s="8" t="s">
        <v>1158</v>
      </c>
      <c r="R23" t="s">
        <v>306</v>
      </c>
      <c r="S23" s="7" t="s">
        <v>937</v>
      </c>
      <c r="T23" s="8" t="s">
        <v>1836</v>
      </c>
      <c r="U23" s="6" t="s">
        <v>306</v>
      </c>
      <c r="V23" t="s">
        <v>937</v>
      </c>
      <c r="W23" s="5" t="s">
        <v>1837</v>
      </c>
      <c r="X23" t="s">
        <v>306</v>
      </c>
      <c r="Y23" s="6" t="s">
        <v>937</v>
      </c>
      <c r="Z23" s="11" t="s">
        <v>1838</v>
      </c>
      <c r="AA23"/>
    </row>
    <row r="24" spans="1:27" ht="12.75">
      <c r="A24" t="s">
        <v>1277</v>
      </c>
      <c r="B24" t="s">
        <v>3783</v>
      </c>
      <c r="C24" s="7">
        <v>28345</v>
      </c>
      <c r="D24" s="8" t="s">
        <v>3784</v>
      </c>
      <c r="E24" s="8" t="s">
        <v>4758</v>
      </c>
      <c r="I24" t="s">
        <v>306</v>
      </c>
      <c r="J24" s="8" t="s">
        <v>2328</v>
      </c>
      <c r="K24" s="8" t="s">
        <v>4918</v>
      </c>
      <c r="L24" t="s">
        <v>306</v>
      </c>
      <c r="M24" s="8" t="s">
        <v>2328</v>
      </c>
      <c r="N24" s="8" t="s">
        <v>4157</v>
      </c>
      <c r="O24" t="s">
        <v>306</v>
      </c>
      <c r="P24" s="8" t="s">
        <v>1496</v>
      </c>
      <c r="Q24" s="8" t="s">
        <v>2352</v>
      </c>
      <c r="R24" t="s">
        <v>306</v>
      </c>
      <c r="S24" s="7" t="s">
        <v>1496</v>
      </c>
      <c r="T24" s="8" t="s">
        <v>2353</v>
      </c>
      <c r="U24" s="13" t="s">
        <v>306</v>
      </c>
      <c r="V24" t="s">
        <v>1496</v>
      </c>
      <c r="W24" s="5" t="s">
        <v>2354</v>
      </c>
      <c r="X24" t="s">
        <v>306</v>
      </c>
      <c r="Y24" s="6" t="s">
        <v>1496</v>
      </c>
      <c r="Z24" s="11" t="s">
        <v>2355</v>
      </c>
      <c r="AA24"/>
    </row>
    <row r="26" spans="1:27" ht="12.75">
      <c r="A26" t="s">
        <v>4873</v>
      </c>
      <c r="B26" t="s">
        <v>946</v>
      </c>
      <c r="C26" s="7">
        <v>27048</v>
      </c>
      <c r="E26" s="8" t="s">
        <v>1105</v>
      </c>
      <c r="F26" s="8" t="s">
        <v>1965</v>
      </c>
      <c r="G26" s="8" t="s">
        <v>963</v>
      </c>
      <c r="I26" t="s">
        <v>4873</v>
      </c>
      <c r="J26" s="8" t="s">
        <v>1965</v>
      </c>
      <c r="K26" s="8" t="s">
        <v>3794</v>
      </c>
      <c r="L26" t="s">
        <v>4873</v>
      </c>
      <c r="M26" s="8" t="s">
        <v>1965</v>
      </c>
      <c r="N26" s="8" t="s">
        <v>3377</v>
      </c>
      <c r="O26" t="s">
        <v>4873</v>
      </c>
      <c r="P26" s="8" t="s">
        <v>1965</v>
      </c>
      <c r="Q26" s="8" t="s">
        <v>3377</v>
      </c>
      <c r="R26" t="s">
        <v>4873</v>
      </c>
      <c r="S26" s="7" t="s">
        <v>1965</v>
      </c>
      <c r="T26" s="8" t="s">
        <v>4875</v>
      </c>
      <c r="U26" s="6" t="s">
        <v>4873</v>
      </c>
      <c r="V26" t="s">
        <v>1965</v>
      </c>
      <c r="W26" s="5" t="s">
        <v>100</v>
      </c>
      <c r="X26" s="6" t="s">
        <v>4873</v>
      </c>
      <c r="Y26" s="6" t="s">
        <v>1965</v>
      </c>
      <c r="Z26" s="11" t="s">
        <v>3794</v>
      </c>
      <c r="AA26"/>
    </row>
    <row r="27" spans="1:27" ht="12.75">
      <c r="A27" t="s">
        <v>2742</v>
      </c>
      <c r="B27" t="s">
        <v>1542</v>
      </c>
      <c r="C27" s="7">
        <v>28101</v>
      </c>
      <c r="D27" s="8" t="s">
        <v>1543</v>
      </c>
      <c r="E27" s="8" t="s">
        <v>1106</v>
      </c>
      <c r="F27" s="8" t="s">
        <v>4730</v>
      </c>
      <c r="G27" s="8" t="s">
        <v>3794</v>
      </c>
      <c r="I27" t="s">
        <v>2742</v>
      </c>
      <c r="J27" s="8" t="s">
        <v>4730</v>
      </c>
      <c r="K27" s="8" t="s">
        <v>3794</v>
      </c>
      <c r="L27" t="s">
        <v>2742</v>
      </c>
      <c r="M27" s="8" t="s">
        <v>4730</v>
      </c>
      <c r="N27" s="8" t="s">
        <v>3377</v>
      </c>
      <c r="O27" t="s">
        <v>2742</v>
      </c>
      <c r="P27" s="8" t="s">
        <v>4730</v>
      </c>
      <c r="Q27" s="8" t="s">
        <v>262</v>
      </c>
      <c r="R27" t="s">
        <v>1143</v>
      </c>
      <c r="S27" s="7" t="s">
        <v>4730</v>
      </c>
      <c r="T27" s="8" t="s">
        <v>1085</v>
      </c>
      <c r="U27" s="6" t="s">
        <v>2742</v>
      </c>
      <c r="V27" t="s">
        <v>4730</v>
      </c>
      <c r="W27" s="5" t="s">
        <v>1086</v>
      </c>
      <c r="X27" s="6" t="s">
        <v>2742</v>
      </c>
      <c r="Y27" s="6" t="s">
        <v>4730</v>
      </c>
      <c r="Z27" s="11" t="s">
        <v>3794</v>
      </c>
      <c r="AA27"/>
    </row>
    <row r="28" spans="1:27" ht="12.75">
      <c r="A28" t="s">
        <v>1138</v>
      </c>
      <c r="B28" t="s">
        <v>4197</v>
      </c>
      <c r="C28" s="7">
        <v>28285</v>
      </c>
      <c r="D28" s="8" t="s">
        <v>1089</v>
      </c>
      <c r="E28" s="8" t="s">
        <v>1103</v>
      </c>
      <c r="F28" s="8" t="s">
        <v>1857</v>
      </c>
      <c r="G28" s="8" t="s">
        <v>263</v>
      </c>
      <c r="I28" t="s">
        <v>1138</v>
      </c>
      <c r="J28" s="8" t="s">
        <v>304</v>
      </c>
      <c r="K28" s="8" t="s">
        <v>963</v>
      </c>
      <c r="L28" t="s">
        <v>1138</v>
      </c>
      <c r="M28" s="8" t="s">
        <v>304</v>
      </c>
      <c r="N28" s="8" t="s">
        <v>3377</v>
      </c>
      <c r="O28" t="s">
        <v>1138</v>
      </c>
      <c r="P28" s="8" t="s">
        <v>304</v>
      </c>
      <c r="Q28" s="8" t="s">
        <v>4198</v>
      </c>
      <c r="R28" t="s">
        <v>1138</v>
      </c>
      <c r="S28" s="7" t="s">
        <v>304</v>
      </c>
      <c r="T28" s="8" t="s">
        <v>4875</v>
      </c>
      <c r="U28" s="13" t="s">
        <v>1138</v>
      </c>
      <c r="V28" t="s">
        <v>304</v>
      </c>
      <c r="W28" s="5" t="s">
        <v>4199</v>
      </c>
      <c r="X28" s="6" t="s">
        <v>1138</v>
      </c>
      <c r="Y28" s="6" t="s">
        <v>304</v>
      </c>
      <c r="Z28" s="11" t="s">
        <v>963</v>
      </c>
      <c r="AA28"/>
    </row>
    <row r="29" spans="1:27" ht="12.75">
      <c r="A29" t="s">
        <v>957</v>
      </c>
      <c r="B29" t="s">
        <v>259</v>
      </c>
      <c r="C29" s="7">
        <v>28174</v>
      </c>
      <c r="D29" s="8" t="s">
        <v>260</v>
      </c>
      <c r="E29" s="8" t="s">
        <v>1107</v>
      </c>
      <c r="F29" s="8" t="s">
        <v>261</v>
      </c>
      <c r="G29" s="8" t="s">
        <v>955</v>
      </c>
      <c r="I29" t="s">
        <v>2742</v>
      </c>
      <c r="J29" s="8" t="s">
        <v>261</v>
      </c>
      <c r="K29" s="8" t="s">
        <v>1898</v>
      </c>
      <c r="L29" t="s">
        <v>2742</v>
      </c>
      <c r="M29" s="8" t="s">
        <v>261</v>
      </c>
      <c r="N29" s="8" t="s">
        <v>262</v>
      </c>
      <c r="O29" t="s">
        <v>2742</v>
      </c>
      <c r="P29" s="8" t="s">
        <v>261</v>
      </c>
      <c r="Q29" s="8" t="s">
        <v>262</v>
      </c>
      <c r="R29" t="s">
        <v>2742</v>
      </c>
      <c r="S29" s="7" t="s">
        <v>261</v>
      </c>
      <c r="T29" s="8" t="s">
        <v>263</v>
      </c>
      <c r="U29" s="6" t="s">
        <v>264</v>
      </c>
      <c r="V29" t="s">
        <v>261</v>
      </c>
      <c r="W29" s="5" t="s">
        <v>263</v>
      </c>
      <c r="X29" s="6" t="s">
        <v>264</v>
      </c>
      <c r="Y29" s="6" t="s">
        <v>261</v>
      </c>
      <c r="Z29" s="11" t="s">
        <v>265</v>
      </c>
      <c r="AA29"/>
    </row>
    <row r="30" spans="1:27" ht="12.75">
      <c r="A30" t="s">
        <v>4880</v>
      </c>
      <c r="B30" t="s">
        <v>4167</v>
      </c>
      <c r="C30" s="7">
        <v>26995</v>
      </c>
      <c r="E30" s="8" t="s">
        <v>1109</v>
      </c>
      <c r="F30" s="8" t="s">
        <v>2131</v>
      </c>
      <c r="G30" s="8" t="s">
        <v>1142</v>
      </c>
      <c r="I30" t="s">
        <v>4880</v>
      </c>
      <c r="J30" s="8" t="s">
        <v>2131</v>
      </c>
      <c r="K30" s="8" t="s">
        <v>1898</v>
      </c>
      <c r="L30" t="s">
        <v>4880</v>
      </c>
      <c r="M30" s="8" t="s">
        <v>2131</v>
      </c>
      <c r="N30" s="8" t="s">
        <v>263</v>
      </c>
      <c r="O30" t="s">
        <v>4880</v>
      </c>
      <c r="P30" s="8" t="s">
        <v>2131</v>
      </c>
      <c r="Q30" s="8" t="s">
        <v>955</v>
      </c>
      <c r="R30" t="s">
        <v>4880</v>
      </c>
      <c r="S30" s="7" t="s">
        <v>2131</v>
      </c>
      <c r="T30" s="8" t="s">
        <v>1142</v>
      </c>
      <c r="U30" s="6" t="s">
        <v>4880</v>
      </c>
      <c r="V30" t="s">
        <v>2131</v>
      </c>
      <c r="W30" s="5" t="s">
        <v>1142</v>
      </c>
      <c r="X30" s="6" t="s">
        <v>4880</v>
      </c>
      <c r="Y30" s="6" t="s">
        <v>2131</v>
      </c>
      <c r="Z30" s="11" t="s">
        <v>955</v>
      </c>
      <c r="AA30"/>
    </row>
    <row r="31" spans="1:27" ht="12.75">
      <c r="A31" t="s">
        <v>1894</v>
      </c>
      <c r="B31" t="s">
        <v>4600</v>
      </c>
      <c r="C31" s="7">
        <v>29246</v>
      </c>
      <c r="D31" s="8" t="s">
        <v>4671</v>
      </c>
      <c r="E31" s="8" t="s">
        <v>4763</v>
      </c>
      <c r="F31" s="8" t="s">
        <v>937</v>
      </c>
      <c r="G31" s="8" t="s">
        <v>1692</v>
      </c>
      <c r="I31" t="s">
        <v>1894</v>
      </c>
      <c r="J31" s="8" t="s">
        <v>937</v>
      </c>
      <c r="K31" s="8" t="s">
        <v>954</v>
      </c>
      <c r="L31" t="s">
        <v>1138</v>
      </c>
      <c r="M31" s="8" t="s">
        <v>937</v>
      </c>
      <c r="N31" s="8" t="s">
        <v>3616</v>
      </c>
      <c r="Q31" s="8"/>
      <c r="R31" t="s">
        <v>1138</v>
      </c>
      <c r="S31" s="7" t="s">
        <v>1965</v>
      </c>
      <c r="T31" s="8" t="s">
        <v>1692</v>
      </c>
      <c r="U31" s="6" t="s">
        <v>2361</v>
      </c>
      <c r="V31" t="s">
        <v>1965</v>
      </c>
      <c r="W31" s="5" t="s">
        <v>1692</v>
      </c>
      <c r="X31" s="6" t="s">
        <v>1137</v>
      </c>
      <c r="Y31" s="6" t="s">
        <v>1965</v>
      </c>
      <c r="Z31" s="11" t="s">
        <v>3616</v>
      </c>
      <c r="AA31"/>
    </row>
    <row r="32" spans="1:27" ht="12.75">
      <c r="A32" t="s">
        <v>1137</v>
      </c>
      <c r="B32" t="s">
        <v>1090</v>
      </c>
      <c r="C32" s="7">
        <v>29961</v>
      </c>
      <c r="D32" s="8" t="s">
        <v>3797</v>
      </c>
      <c r="E32" s="8" t="s">
        <v>4759</v>
      </c>
      <c r="F32" s="8" t="s">
        <v>4730</v>
      </c>
      <c r="G32" s="8" t="s">
        <v>3616</v>
      </c>
      <c r="I32" t="s">
        <v>4880</v>
      </c>
      <c r="J32" s="8" t="s">
        <v>4730</v>
      </c>
      <c r="K32" s="8" t="s">
        <v>956</v>
      </c>
      <c r="L32" t="s">
        <v>4880</v>
      </c>
      <c r="M32" s="8" t="s">
        <v>4730</v>
      </c>
      <c r="N32" s="8" t="s">
        <v>1142</v>
      </c>
      <c r="O32" t="s">
        <v>1137</v>
      </c>
      <c r="P32" s="8" t="s">
        <v>4730</v>
      </c>
      <c r="Q32" s="8" t="s">
        <v>4879</v>
      </c>
      <c r="S32" s="7"/>
      <c r="T32" s="8"/>
      <c r="U32" s="6"/>
      <c r="V32"/>
      <c r="X32" s="6"/>
      <c r="Z32" s="11"/>
      <c r="AA32"/>
    </row>
    <row r="33" spans="1:27" ht="12.75">
      <c r="A33" t="s">
        <v>1894</v>
      </c>
      <c r="B33" t="s">
        <v>2825</v>
      </c>
      <c r="C33" s="7">
        <v>27460</v>
      </c>
      <c r="D33" s="8" t="s">
        <v>3405</v>
      </c>
      <c r="E33" s="8" t="s">
        <v>4760</v>
      </c>
      <c r="F33" s="8" t="s">
        <v>5143</v>
      </c>
      <c r="G33" s="8" t="s">
        <v>3616</v>
      </c>
      <c r="I33" t="s">
        <v>1894</v>
      </c>
      <c r="J33" s="8" t="s">
        <v>3554</v>
      </c>
      <c r="K33" s="8" t="s">
        <v>956</v>
      </c>
      <c r="L33" t="s">
        <v>1894</v>
      </c>
      <c r="M33" s="8" t="s">
        <v>964</v>
      </c>
      <c r="N33" s="8" t="s">
        <v>1692</v>
      </c>
      <c r="O33" t="s">
        <v>2742</v>
      </c>
      <c r="P33" s="8" t="s">
        <v>964</v>
      </c>
      <c r="Q33" s="8" t="s">
        <v>265</v>
      </c>
      <c r="R33" t="s">
        <v>1897</v>
      </c>
      <c r="S33" s="7" t="s">
        <v>2328</v>
      </c>
      <c r="T33" s="8" t="s">
        <v>1692</v>
      </c>
      <c r="U33" s="6" t="s">
        <v>4927</v>
      </c>
      <c r="V33" t="s">
        <v>964</v>
      </c>
      <c r="W33" s="5" t="s">
        <v>4876</v>
      </c>
      <c r="X33" s="6" t="s">
        <v>1138</v>
      </c>
      <c r="Y33" s="6" t="s">
        <v>964</v>
      </c>
      <c r="Z33" s="11" t="s">
        <v>1692</v>
      </c>
      <c r="AA33"/>
    </row>
    <row r="35" spans="1:27" ht="12.75">
      <c r="A35" t="s">
        <v>958</v>
      </c>
      <c r="B35" t="s">
        <v>959</v>
      </c>
      <c r="C35" s="7">
        <v>28097</v>
      </c>
      <c r="D35" s="8" t="s">
        <v>960</v>
      </c>
      <c r="E35" s="8" t="s">
        <v>1129</v>
      </c>
      <c r="F35" s="8" t="s">
        <v>961</v>
      </c>
      <c r="G35" s="8" t="s">
        <v>1142</v>
      </c>
      <c r="I35" t="s">
        <v>958</v>
      </c>
      <c r="J35" s="8" t="s">
        <v>961</v>
      </c>
      <c r="K35" s="8" t="s">
        <v>956</v>
      </c>
      <c r="L35" t="s">
        <v>958</v>
      </c>
      <c r="M35" s="8" t="s">
        <v>961</v>
      </c>
      <c r="N35" s="8" t="s">
        <v>955</v>
      </c>
      <c r="O35" t="s">
        <v>962</v>
      </c>
      <c r="P35" s="8" t="s">
        <v>961</v>
      </c>
      <c r="Q35" s="8" t="s">
        <v>963</v>
      </c>
      <c r="R35" t="s">
        <v>958</v>
      </c>
      <c r="S35" s="7" t="s">
        <v>964</v>
      </c>
      <c r="T35" s="8" t="s">
        <v>956</v>
      </c>
      <c r="U35" s="6" t="s">
        <v>958</v>
      </c>
      <c r="V35" t="s">
        <v>964</v>
      </c>
      <c r="W35" s="5" t="s">
        <v>4879</v>
      </c>
      <c r="X35" s="6" t="s">
        <v>958</v>
      </c>
      <c r="Y35" s="6" t="s">
        <v>964</v>
      </c>
      <c r="Z35" s="11" t="s">
        <v>956</v>
      </c>
      <c r="AA35"/>
    </row>
    <row r="36" spans="1:20" ht="12.75">
      <c r="A36" t="s">
        <v>965</v>
      </c>
      <c r="B36" t="s">
        <v>1385</v>
      </c>
      <c r="C36" s="7">
        <v>29159</v>
      </c>
      <c r="D36" s="8" t="s">
        <v>4722</v>
      </c>
      <c r="E36" s="8" t="s">
        <v>4757</v>
      </c>
      <c r="F36" s="8" t="s">
        <v>5143</v>
      </c>
      <c r="G36" s="8" t="s">
        <v>1142</v>
      </c>
      <c r="I36" t="s">
        <v>965</v>
      </c>
      <c r="J36" s="8" t="s">
        <v>5143</v>
      </c>
      <c r="K36" s="8" t="s">
        <v>1697</v>
      </c>
      <c r="L36" t="s">
        <v>965</v>
      </c>
      <c r="M36" s="8" t="s">
        <v>5143</v>
      </c>
      <c r="N36" s="8" t="s">
        <v>1141</v>
      </c>
      <c r="O36" t="s">
        <v>965</v>
      </c>
      <c r="P36" s="8" t="s">
        <v>5143</v>
      </c>
      <c r="Q36" s="5" t="s">
        <v>1701</v>
      </c>
      <c r="R36" t="s">
        <v>1695</v>
      </c>
      <c r="S36" t="s">
        <v>5143</v>
      </c>
      <c r="T36" s="5" t="s">
        <v>3616</v>
      </c>
    </row>
    <row r="37" spans="1:14" ht="12.75">
      <c r="A37" t="s">
        <v>962</v>
      </c>
      <c r="B37" t="s">
        <v>1422</v>
      </c>
      <c r="C37" s="7">
        <v>29871</v>
      </c>
      <c r="D37" s="8" t="s">
        <v>2797</v>
      </c>
      <c r="E37" s="8" t="s">
        <v>1126</v>
      </c>
      <c r="F37" s="8" t="s">
        <v>4792</v>
      </c>
      <c r="G37" s="8" t="s">
        <v>265</v>
      </c>
      <c r="I37" t="s">
        <v>1698</v>
      </c>
      <c r="J37" s="8" t="s">
        <v>4792</v>
      </c>
      <c r="K37" s="8" t="s">
        <v>265</v>
      </c>
      <c r="L37" t="s">
        <v>1700</v>
      </c>
      <c r="M37" s="8" t="s">
        <v>4792</v>
      </c>
      <c r="N37" s="8" t="s">
        <v>1692</v>
      </c>
    </row>
    <row r="38" spans="1:27" ht="12.75">
      <c r="A38" t="s">
        <v>962</v>
      </c>
      <c r="B38" t="s">
        <v>5096</v>
      </c>
      <c r="C38" s="7">
        <v>28696</v>
      </c>
      <c r="D38" s="8" t="s">
        <v>5097</v>
      </c>
      <c r="E38" s="8" t="s">
        <v>1124</v>
      </c>
      <c r="F38" s="8" t="s">
        <v>4789</v>
      </c>
      <c r="G38" s="8" t="s">
        <v>1701</v>
      </c>
      <c r="I38" t="s">
        <v>962</v>
      </c>
      <c r="J38" s="8" t="s">
        <v>4883</v>
      </c>
      <c r="K38" s="8" t="s">
        <v>955</v>
      </c>
      <c r="L38" t="s">
        <v>962</v>
      </c>
      <c r="M38" s="8" t="s">
        <v>4883</v>
      </c>
      <c r="N38" s="8" t="s">
        <v>5140</v>
      </c>
      <c r="O38" t="s">
        <v>958</v>
      </c>
      <c r="P38" s="8" t="s">
        <v>3615</v>
      </c>
      <c r="Q38" s="8" t="s">
        <v>3798</v>
      </c>
      <c r="R38" t="s">
        <v>958</v>
      </c>
      <c r="S38" s="7" t="s">
        <v>3615</v>
      </c>
      <c r="T38" s="8" t="s">
        <v>4884</v>
      </c>
      <c r="U38" s="13" t="s">
        <v>958</v>
      </c>
      <c r="V38" t="s">
        <v>3615</v>
      </c>
      <c r="W38" s="5" t="s">
        <v>1141</v>
      </c>
      <c r="X38" s="6" t="s">
        <v>958</v>
      </c>
      <c r="Y38" s="6" t="s">
        <v>3615</v>
      </c>
      <c r="Z38" s="11" t="s">
        <v>3798</v>
      </c>
      <c r="AA38"/>
    </row>
    <row r="39" spans="1:27" ht="12.75">
      <c r="A39" t="s">
        <v>1695</v>
      </c>
      <c r="B39" t="s">
        <v>4640</v>
      </c>
      <c r="C39" s="7">
        <v>29010</v>
      </c>
      <c r="D39" s="8" t="s">
        <v>4025</v>
      </c>
      <c r="E39" s="8" t="s">
        <v>1115</v>
      </c>
      <c r="F39" s="8" t="s">
        <v>304</v>
      </c>
      <c r="G39" s="8" t="s">
        <v>3611</v>
      </c>
      <c r="I39" t="s">
        <v>1693</v>
      </c>
      <c r="J39" s="8" t="s">
        <v>304</v>
      </c>
      <c r="K39" s="8" t="s">
        <v>4884</v>
      </c>
      <c r="L39" t="s">
        <v>1693</v>
      </c>
      <c r="M39" s="8" t="s">
        <v>304</v>
      </c>
      <c r="N39" s="8" t="s">
        <v>3791</v>
      </c>
      <c r="O39" t="s">
        <v>1693</v>
      </c>
      <c r="P39" s="8" t="s">
        <v>304</v>
      </c>
      <c r="Q39" s="8" t="s">
        <v>1697</v>
      </c>
      <c r="R39" t="s">
        <v>1693</v>
      </c>
      <c r="S39" s="7" t="s">
        <v>304</v>
      </c>
      <c r="T39" s="8" t="s">
        <v>1536</v>
      </c>
      <c r="U39" s="6" t="s">
        <v>1693</v>
      </c>
      <c r="V39" t="s">
        <v>304</v>
      </c>
      <c r="W39" s="5" t="s">
        <v>1141</v>
      </c>
      <c r="AA39"/>
    </row>
    <row r="40" spans="1:27" ht="12.75">
      <c r="A40" t="s">
        <v>1695</v>
      </c>
      <c r="B40" t="s">
        <v>2295</v>
      </c>
      <c r="C40" s="7">
        <v>29891</v>
      </c>
      <c r="D40" s="8" t="s">
        <v>1926</v>
      </c>
      <c r="E40" s="8" t="s">
        <v>1113</v>
      </c>
      <c r="F40" s="8" t="s">
        <v>937</v>
      </c>
      <c r="G40" s="8" t="s">
        <v>3618</v>
      </c>
      <c r="I40" t="s">
        <v>965</v>
      </c>
      <c r="J40" s="8" t="s">
        <v>937</v>
      </c>
      <c r="K40" s="8" t="s">
        <v>1901</v>
      </c>
      <c r="L40" t="s">
        <v>1695</v>
      </c>
      <c r="M40" s="8" t="s">
        <v>937</v>
      </c>
      <c r="N40" s="8" t="s">
        <v>1697</v>
      </c>
      <c r="O40" t="s">
        <v>1695</v>
      </c>
      <c r="P40" s="8" t="s">
        <v>937</v>
      </c>
      <c r="Q40" s="8" t="s">
        <v>3611</v>
      </c>
      <c r="S40" s="7"/>
      <c r="T40" s="8"/>
      <c r="U40" s="6"/>
      <c r="V40"/>
      <c r="X40" s="6"/>
      <c r="Z40" s="11"/>
      <c r="AA40"/>
    </row>
    <row r="41" spans="1:27" ht="12.75">
      <c r="A41" t="s">
        <v>1695</v>
      </c>
      <c r="B41" t="s">
        <v>1376</v>
      </c>
      <c r="C41" s="7">
        <v>28291</v>
      </c>
      <c r="D41" s="8" t="s">
        <v>1145</v>
      </c>
      <c r="E41" s="8" t="s">
        <v>4757</v>
      </c>
      <c r="F41" s="8" t="s">
        <v>5143</v>
      </c>
      <c r="G41" s="8" t="s">
        <v>1692</v>
      </c>
      <c r="I41" t="s">
        <v>1695</v>
      </c>
      <c r="J41" s="8" t="s">
        <v>5143</v>
      </c>
      <c r="K41" s="8" t="s">
        <v>1697</v>
      </c>
      <c r="L41" t="s">
        <v>1695</v>
      </c>
      <c r="M41" s="8" t="s">
        <v>5143</v>
      </c>
      <c r="N41" s="8" t="s">
        <v>3611</v>
      </c>
      <c r="O41" t="s">
        <v>1695</v>
      </c>
      <c r="P41" s="8" t="s">
        <v>5143</v>
      </c>
      <c r="Q41" s="8" t="s">
        <v>3618</v>
      </c>
      <c r="R41" t="s">
        <v>965</v>
      </c>
      <c r="S41" s="7" t="s">
        <v>5143</v>
      </c>
      <c r="T41" s="8" t="s">
        <v>3618</v>
      </c>
      <c r="U41" s="13" t="s">
        <v>1695</v>
      </c>
      <c r="V41" t="s">
        <v>5143</v>
      </c>
      <c r="W41" s="5" t="s">
        <v>3616</v>
      </c>
      <c r="AA41"/>
    </row>
    <row r="42" spans="1:20" ht="12.75">
      <c r="A42" t="s">
        <v>1700</v>
      </c>
      <c r="B42" t="s">
        <v>2553</v>
      </c>
      <c r="C42" s="7">
        <v>29590</v>
      </c>
      <c r="D42" s="8" t="s">
        <v>3028</v>
      </c>
      <c r="E42" s="8" t="s">
        <v>350</v>
      </c>
      <c r="F42" s="8" t="s">
        <v>261</v>
      </c>
      <c r="G42" s="8" t="s">
        <v>1702</v>
      </c>
      <c r="H42" s="8" t="s">
        <v>2554</v>
      </c>
      <c r="I42" t="s">
        <v>1700</v>
      </c>
      <c r="J42" s="8" t="s">
        <v>261</v>
      </c>
      <c r="K42" s="8" t="s">
        <v>3616</v>
      </c>
      <c r="L42" t="s">
        <v>1700</v>
      </c>
      <c r="M42" s="8" t="s">
        <v>261</v>
      </c>
      <c r="N42" s="8" t="s">
        <v>3616</v>
      </c>
      <c r="O42" t="s">
        <v>1695</v>
      </c>
      <c r="P42" s="8" t="s">
        <v>261</v>
      </c>
      <c r="Q42" s="5" t="s">
        <v>1702</v>
      </c>
      <c r="R42" t="s">
        <v>1695</v>
      </c>
      <c r="S42" t="s">
        <v>261</v>
      </c>
      <c r="T42" s="5" t="s">
        <v>3616</v>
      </c>
    </row>
    <row r="43" spans="1:27" ht="12.75">
      <c r="A43" t="s">
        <v>1700</v>
      </c>
      <c r="B43" t="s">
        <v>2008</v>
      </c>
      <c r="C43" s="7">
        <v>29542</v>
      </c>
      <c r="D43" s="8" t="s">
        <v>1011</v>
      </c>
      <c r="E43" s="8" t="s">
        <v>4701</v>
      </c>
      <c r="F43" s="8" t="s">
        <v>304</v>
      </c>
      <c r="G43" s="8" t="s">
        <v>3616</v>
      </c>
      <c r="H43" s="8" t="s">
        <v>2009</v>
      </c>
      <c r="I43" t="s">
        <v>1695</v>
      </c>
      <c r="J43" s="8" t="s">
        <v>304</v>
      </c>
      <c r="K43" s="8" t="s">
        <v>3616</v>
      </c>
      <c r="L43" t="s">
        <v>1695</v>
      </c>
      <c r="M43" s="8" t="s">
        <v>304</v>
      </c>
      <c r="N43" s="8" t="s">
        <v>1692</v>
      </c>
      <c r="O43" t="s">
        <v>1695</v>
      </c>
      <c r="P43" s="8" t="s">
        <v>304</v>
      </c>
      <c r="Q43" s="8" t="s">
        <v>1141</v>
      </c>
      <c r="S43" s="7"/>
      <c r="T43" s="8"/>
      <c r="U43" s="6"/>
      <c r="V43"/>
      <c r="X43" s="6"/>
      <c r="Z43" s="11"/>
      <c r="AA43"/>
    </row>
    <row r="44" spans="1:27" ht="12.75">
      <c r="A44" t="s">
        <v>1698</v>
      </c>
      <c r="B44" t="s">
        <v>2768</v>
      </c>
      <c r="C44" s="7">
        <v>31313</v>
      </c>
      <c r="D44" s="8" t="s">
        <v>3490</v>
      </c>
      <c r="E44" s="8" t="s">
        <v>2023</v>
      </c>
      <c r="F44" s="8" t="s">
        <v>4883</v>
      </c>
      <c r="G44" s="8" t="s">
        <v>3616</v>
      </c>
      <c r="H44" s="8" t="s">
        <v>668</v>
      </c>
      <c r="L44" s="8"/>
      <c r="N44"/>
      <c r="O44" s="8"/>
      <c r="P44" s="5"/>
      <c r="Q44"/>
      <c r="S44" s="5"/>
      <c r="W44"/>
      <c r="X44" s="6"/>
      <c r="Z44" s="10"/>
      <c r="AA44"/>
    </row>
    <row r="45" spans="1:27" ht="12.75">
      <c r="A45" t="s">
        <v>1277</v>
      </c>
      <c r="B45" t="s">
        <v>1973</v>
      </c>
      <c r="C45" s="7">
        <v>27300</v>
      </c>
      <c r="E45" s="8" t="s">
        <v>1112</v>
      </c>
      <c r="I45" t="s">
        <v>1691</v>
      </c>
      <c r="J45" s="8" t="s">
        <v>4874</v>
      </c>
      <c r="K45" s="8" t="s">
        <v>950</v>
      </c>
      <c r="L45" t="s">
        <v>1808</v>
      </c>
      <c r="M45" s="8" t="s">
        <v>4874</v>
      </c>
      <c r="N45" s="8" t="s">
        <v>3102</v>
      </c>
      <c r="O45" t="s">
        <v>3799</v>
      </c>
      <c r="P45" s="8" t="s">
        <v>1496</v>
      </c>
      <c r="Q45" s="8" t="s">
        <v>1898</v>
      </c>
      <c r="R45" t="s">
        <v>962</v>
      </c>
      <c r="S45" s="7" t="s">
        <v>1496</v>
      </c>
      <c r="T45" s="8" t="s">
        <v>3791</v>
      </c>
      <c r="U45" s="6" t="s">
        <v>962</v>
      </c>
      <c r="V45" t="s">
        <v>1496</v>
      </c>
      <c r="W45" s="5" t="s">
        <v>265</v>
      </c>
      <c r="X45" s="6"/>
      <c r="Z45" s="11"/>
      <c r="AA45"/>
    </row>
    <row r="47" spans="1:20" ht="12.75">
      <c r="A47" t="s">
        <v>1703</v>
      </c>
      <c r="B47" t="s">
        <v>3815</v>
      </c>
      <c r="C47" s="7">
        <v>29537</v>
      </c>
      <c r="D47" s="8" t="s">
        <v>3609</v>
      </c>
      <c r="E47" s="8" t="s">
        <v>498</v>
      </c>
      <c r="F47" s="8" t="s">
        <v>304</v>
      </c>
      <c r="G47" s="8" t="s">
        <v>3794</v>
      </c>
      <c r="I47" t="s">
        <v>1703</v>
      </c>
      <c r="J47" s="8" t="s">
        <v>304</v>
      </c>
      <c r="K47" s="8" t="s">
        <v>5140</v>
      </c>
      <c r="L47" t="s">
        <v>1703</v>
      </c>
      <c r="M47" s="8" t="s">
        <v>304</v>
      </c>
      <c r="N47" s="8" t="s">
        <v>1535</v>
      </c>
      <c r="O47" t="s">
        <v>1703</v>
      </c>
      <c r="P47" s="8" t="s">
        <v>304</v>
      </c>
      <c r="Q47" s="5" t="s">
        <v>3100</v>
      </c>
      <c r="R47" t="s">
        <v>5145</v>
      </c>
      <c r="S47" t="s">
        <v>304</v>
      </c>
      <c r="T47" s="5" t="s">
        <v>954</v>
      </c>
    </row>
    <row r="48" spans="1:27" ht="12.75">
      <c r="A48" t="s">
        <v>5142</v>
      </c>
      <c r="B48" t="s">
        <v>2064</v>
      </c>
      <c r="C48" s="7">
        <v>31061</v>
      </c>
      <c r="D48" s="8" t="s">
        <v>2065</v>
      </c>
      <c r="E48" s="8" t="s">
        <v>2022</v>
      </c>
      <c r="F48" s="8" t="s">
        <v>1857</v>
      </c>
      <c r="G48" s="8" t="s">
        <v>950</v>
      </c>
      <c r="H48" s="8" t="s">
        <v>2703</v>
      </c>
      <c r="L48" s="8"/>
      <c r="N48"/>
      <c r="O48" s="8"/>
      <c r="P48" s="5"/>
      <c r="Q48"/>
      <c r="S48" s="5"/>
      <c r="W48"/>
      <c r="X48" s="6"/>
      <c r="Z48" s="10"/>
      <c r="AA48"/>
    </row>
    <row r="49" spans="1:27" ht="12.75" customHeight="1">
      <c r="A49" t="s">
        <v>2329</v>
      </c>
      <c r="B49" t="s">
        <v>2297</v>
      </c>
      <c r="C49" s="7">
        <v>28373</v>
      </c>
      <c r="D49" s="8" t="s">
        <v>4124</v>
      </c>
      <c r="E49" s="8" t="s">
        <v>1110</v>
      </c>
      <c r="F49" s="8" t="s">
        <v>3551</v>
      </c>
      <c r="G49" s="8" t="s">
        <v>3798</v>
      </c>
      <c r="I49" t="s">
        <v>5145</v>
      </c>
      <c r="J49" s="8" t="s">
        <v>3551</v>
      </c>
      <c r="K49" s="8" t="s">
        <v>2895</v>
      </c>
      <c r="L49" t="s">
        <v>5168</v>
      </c>
      <c r="M49" s="8" t="s">
        <v>3551</v>
      </c>
      <c r="N49" s="8" t="s">
        <v>2934</v>
      </c>
      <c r="O49" t="s">
        <v>5141</v>
      </c>
      <c r="P49" s="8" t="s">
        <v>3551</v>
      </c>
      <c r="Q49" s="8" t="s">
        <v>4884</v>
      </c>
      <c r="S49" s="7"/>
      <c r="T49" s="8"/>
      <c r="U49" s="6" t="s">
        <v>5145</v>
      </c>
      <c r="V49" t="s">
        <v>304</v>
      </c>
      <c r="W49" s="5" t="s">
        <v>2298</v>
      </c>
      <c r="X49" s="6" t="s">
        <v>5145</v>
      </c>
      <c r="Y49" s="6" t="s">
        <v>304</v>
      </c>
      <c r="Z49" s="11" t="s">
        <v>2299</v>
      </c>
      <c r="AA49"/>
    </row>
    <row r="50" spans="1:27" ht="12.75">
      <c r="A50" t="s">
        <v>5141</v>
      </c>
      <c r="B50" t="s">
        <v>2040</v>
      </c>
      <c r="C50" s="7">
        <v>26760</v>
      </c>
      <c r="E50" s="8" t="s">
        <v>1118</v>
      </c>
      <c r="F50" s="8" t="s">
        <v>961</v>
      </c>
      <c r="G50" s="8" t="s">
        <v>954</v>
      </c>
      <c r="I50" t="s">
        <v>3571</v>
      </c>
      <c r="J50" s="8" t="s">
        <v>4026</v>
      </c>
      <c r="K50" s="8" t="s">
        <v>1536</v>
      </c>
      <c r="L50" t="s">
        <v>2334</v>
      </c>
      <c r="M50" s="8" t="s">
        <v>4026</v>
      </c>
      <c r="N50" s="8" t="s">
        <v>1142</v>
      </c>
      <c r="O50" t="s">
        <v>2334</v>
      </c>
      <c r="P50" s="8" t="s">
        <v>4026</v>
      </c>
      <c r="Q50" s="8" t="s">
        <v>955</v>
      </c>
      <c r="R50" t="s">
        <v>5142</v>
      </c>
      <c r="S50" s="7" t="s">
        <v>1965</v>
      </c>
      <c r="T50" s="8" t="s">
        <v>950</v>
      </c>
      <c r="U50" s="13" t="s">
        <v>5142</v>
      </c>
      <c r="V50" t="s">
        <v>3610</v>
      </c>
      <c r="W50" s="5" t="s">
        <v>1142</v>
      </c>
      <c r="X50" s="6" t="s">
        <v>5142</v>
      </c>
      <c r="Y50" s="6" t="s">
        <v>3610</v>
      </c>
      <c r="Z50" s="11" t="s">
        <v>265</v>
      </c>
      <c r="AA50"/>
    </row>
    <row r="51" spans="1:27" ht="12.75">
      <c r="A51" t="s">
        <v>5145</v>
      </c>
      <c r="B51" t="s">
        <v>2183</v>
      </c>
      <c r="C51" s="7">
        <v>30245</v>
      </c>
      <c r="D51" s="8" t="s">
        <v>3022</v>
      </c>
      <c r="E51" s="8" t="s">
        <v>1116</v>
      </c>
      <c r="F51" s="8" t="s">
        <v>3617</v>
      </c>
      <c r="G51" s="8" t="s">
        <v>1701</v>
      </c>
      <c r="I51" t="s">
        <v>5145</v>
      </c>
      <c r="J51" s="8" t="s">
        <v>3617</v>
      </c>
      <c r="K51" s="8" t="s">
        <v>3798</v>
      </c>
      <c r="L51" t="s">
        <v>1703</v>
      </c>
      <c r="M51" s="8" t="s">
        <v>3617</v>
      </c>
      <c r="N51" s="8" t="s">
        <v>954</v>
      </c>
      <c r="O51" t="s">
        <v>5141</v>
      </c>
      <c r="P51" s="8" t="s">
        <v>3617</v>
      </c>
      <c r="Q51" s="8" t="s">
        <v>3616</v>
      </c>
      <c r="S51" s="7"/>
      <c r="T51" s="8"/>
      <c r="U51" s="6"/>
      <c r="V51"/>
      <c r="X51" s="6"/>
      <c r="Z51" s="11"/>
      <c r="AA51"/>
    </row>
    <row r="52" spans="1:27" ht="12.75">
      <c r="A52" t="s">
        <v>5141</v>
      </c>
      <c r="B52" t="s">
        <v>4858</v>
      </c>
      <c r="C52" s="7">
        <v>27816</v>
      </c>
      <c r="D52" s="8" t="s">
        <v>4859</v>
      </c>
      <c r="E52" s="8" t="s">
        <v>1114</v>
      </c>
      <c r="F52" s="8" t="s">
        <v>3617</v>
      </c>
      <c r="G52" s="8" t="s">
        <v>3618</v>
      </c>
      <c r="I52" t="s">
        <v>5142</v>
      </c>
      <c r="J52" s="8" t="s">
        <v>1857</v>
      </c>
      <c r="K52" s="8" t="s">
        <v>1901</v>
      </c>
      <c r="L52" t="s">
        <v>5141</v>
      </c>
      <c r="M52" s="8" t="s">
        <v>1857</v>
      </c>
      <c r="N52" s="8" t="s">
        <v>3618</v>
      </c>
      <c r="O52" t="s">
        <v>5142</v>
      </c>
      <c r="P52" s="8" t="s">
        <v>4792</v>
      </c>
      <c r="Q52" s="8" t="s">
        <v>954</v>
      </c>
      <c r="R52" t="s">
        <v>3571</v>
      </c>
      <c r="S52" s="7" t="s">
        <v>4792</v>
      </c>
      <c r="T52" s="8" t="s">
        <v>263</v>
      </c>
      <c r="U52" s="6" t="s">
        <v>4103</v>
      </c>
      <c r="V52" t="s">
        <v>4792</v>
      </c>
      <c r="W52" s="5" t="s">
        <v>1701</v>
      </c>
      <c r="X52" s="6" t="s">
        <v>1703</v>
      </c>
      <c r="Y52" s="6" t="s">
        <v>4792</v>
      </c>
      <c r="Z52" s="11" t="s">
        <v>954</v>
      </c>
      <c r="AA52"/>
    </row>
    <row r="53" spans="1:14" ht="12.75">
      <c r="A53" t="s">
        <v>5141</v>
      </c>
      <c r="B53" t="s">
        <v>4163</v>
      </c>
      <c r="C53" s="7">
        <v>30603</v>
      </c>
      <c r="D53" s="8" t="s">
        <v>2797</v>
      </c>
      <c r="E53" s="8" t="s">
        <v>4767</v>
      </c>
      <c r="F53" s="8" t="s">
        <v>3024</v>
      </c>
      <c r="G53" s="8" t="s">
        <v>3616</v>
      </c>
      <c r="I53" t="s">
        <v>5141</v>
      </c>
      <c r="J53" s="8" t="s">
        <v>2131</v>
      </c>
      <c r="K53" s="8" t="s">
        <v>3611</v>
      </c>
      <c r="L53" t="s">
        <v>5141</v>
      </c>
      <c r="M53" s="8" t="s">
        <v>2131</v>
      </c>
      <c r="N53" s="8" t="s">
        <v>3616</v>
      </c>
    </row>
    <row r="54" spans="1:20" ht="12.75">
      <c r="A54" t="s">
        <v>1277</v>
      </c>
      <c r="B54" t="s">
        <v>2</v>
      </c>
      <c r="C54" s="7">
        <v>29734</v>
      </c>
      <c r="D54" s="8" t="s">
        <v>1011</v>
      </c>
      <c r="E54" s="8" t="s">
        <v>4761</v>
      </c>
      <c r="I54" t="s">
        <v>5145</v>
      </c>
      <c r="J54" s="8" t="s">
        <v>1146</v>
      </c>
      <c r="K54" s="8" t="s">
        <v>4879</v>
      </c>
      <c r="L54" t="s">
        <v>5168</v>
      </c>
      <c r="M54" s="8" t="s">
        <v>1146</v>
      </c>
      <c r="N54" s="8" t="s">
        <v>3</v>
      </c>
      <c r="O54" t="s">
        <v>5141</v>
      </c>
      <c r="P54" s="8" t="s">
        <v>1146</v>
      </c>
      <c r="Q54" s="5" t="s">
        <v>3616</v>
      </c>
      <c r="R54" t="s">
        <v>5141</v>
      </c>
      <c r="S54" t="s">
        <v>1146</v>
      </c>
      <c r="T54" s="5" t="s">
        <v>1701</v>
      </c>
    </row>
    <row r="56" spans="1:27" ht="12.75">
      <c r="A56" t="s">
        <v>356</v>
      </c>
      <c r="B56" t="s">
        <v>1552</v>
      </c>
      <c r="C56" s="7">
        <v>28941</v>
      </c>
      <c r="D56" s="8" t="s">
        <v>1553</v>
      </c>
      <c r="E56" s="8" t="s">
        <v>1124</v>
      </c>
      <c r="F56" s="8" t="s">
        <v>2328</v>
      </c>
      <c r="G56" s="8" t="s">
        <v>2738</v>
      </c>
      <c r="I56" t="s">
        <v>356</v>
      </c>
      <c r="J56" s="8" t="s">
        <v>2328</v>
      </c>
      <c r="K56" s="8" t="s">
        <v>354</v>
      </c>
      <c r="L56" t="s">
        <v>356</v>
      </c>
      <c r="M56" s="8" t="s">
        <v>2328</v>
      </c>
      <c r="N56" s="8" t="s">
        <v>3083</v>
      </c>
      <c r="O56" t="s">
        <v>3025</v>
      </c>
      <c r="P56" s="8" t="s">
        <v>2328</v>
      </c>
      <c r="Q56" s="8" t="s">
        <v>3083</v>
      </c>
      <c r="R56" t="s">
        <v>3025</v>
      </c>
      <c r="S56" s="7" t="s">
        <v>2328</v>
      </c>
      <c r="T56" s="8" t="s">
        <v>354</v>
      </c>
      <c r="U56" s="6" t="s">
        <v>353</v>
      </c>
      <c r="V56" t="s">
        <v>2328</v>
      </c>
      <c r="W56" s="5" t="s">
        <v>354</v>
      </c>
      <c r="AA56"/>
    </row>
    <row r="57" spans="1:27" ht="12.75">
      <c r="A57" t="s">
        <v>353</v>
      </c>
      <c r="B57" t="s">
        <v>1452</v>
      </c>
      <c r="C57" s="7">
        <v>30166</v>
      </c>
      <c r="D57" s="8" t="s">
        <v>2796</v>
      </c>
      <c r="E57" s="8" t="s">
        <v>4766</v>
      </c>
      <c r="F57" s="8" t="s">
        <v>3610</v>
      </c>
      <c r="G57" s="8" t="s">
        <v>3083</v>
      </c>
      <c r="I57" t="s">
        <v>353</v>
      </c>
      <c r="J57" s="8" t="s">
        <v>3610</v>
      </c>
      <c r="K57" s="8" t="s">
        <v>354</v>
      </c>
      <c r="Q57" s="8"/>
      <c r="S57" s="7"/>
      <c r="T57" s="8"/>
      <c r="U57" s="6"/>
      <c r="V57"/>
      <c r="X57" s="6"/>
      <c r="Z57" s="11"/>
      <c r="AA57"/>
    </row>
    <row r="58" spans="1:27" ht="12.75">
      <c r="A58" t="s">
        <v>1442</v>
      </c>
      <c r="B58" t="s">
        <v>375</v>
      </c>
      <c r="C58" s="7">
        <v>30208</v>
      </c>
      <c r="D58" s="8" t="s">
        <v>376</v>
      </c>
      <c r="E58" s="8" t="s">
        <v>3480</v>
      </c>
      <c r="F58" s="8" t="s">
        <v>964</v>
      </c>
      <c r="G58" s="8" t="s">
        <v>3083</v>
      </c>
      <c r="H58" s="8" t="s">
        <v>4419</v>
      </c>
      <c r="L58" s="8"/>
      <c r="N58"/>
      <c r="O58" s="8"/>
      <c r="P58" s="5"/>
      <c r="Q58"/>
      <c r="S58" s="5"/>
      <c r="W58"/>
      <c r="X58" s="6"/>
      <c r="Z58" s="10"/>
      <c r="AA58"/>
    </row>
    <row r="59" spans="1:27" ht="12.75">
      <c r="A59" t="s">
        <v>353</v>
      </c>
      <c r="B59" t="s">
        <v>5080</v>
      </c>
      <c r="C59" s="7">
        <v>30077</v>
      </c>
      <c r="D59" s="8" t="s">
        <v>1407</v>
      </c>
      <c r="E59" s="8" t="s">
        <v>1119</v>
      </c>
      <c r="F59" s="8" t="s">
        <v>964</v>
      </c>
      <c r="G59" s="8" t="s">
        <v>354</v>
      </c>
      <c r="I59" t="s">
        <v>356</v>
      </c>
      <c r="J59" s="8" t="s">
        <v>1496</v>
      </c>
      <c r="K59" s="8" t="s">
        <v>3083</v>
      </c>
      <c r="L59" t="s">
        <v>3025</v>
      </c>
      <c r="M59" s="8" t="s">
        <v>1496</v>
      </c>
      <c r="N59" s="8" t="s">
        <v>3083</v>
      </c>
      <c r="O59" t="s">
        <v>3025</v>
      </c>
      <c r="P59" s="8" t="s">
        <v>1496</v>
      </c>
      <c r="Q59" s="8" t="s">
        <v>3083</v>
      </c>
      <c r="S59" s="7"/>
      <c r="T59" s="8"/>
      <c r="U59" s="6"/>
      <c r="V59"/>
      <c r="X59" s="6"/>
      <c r="Z59" s="11"/>
      <c r="AA59"/>
    </row>
    <row r="60" spans="1:27" ht="12.75">
      <c r="A60" t="s">
        <v>3082</v>
      </c>
      <c r="B60" t="s">
        <v>657</v>
      </c>
      <c r="C60" s="7">
        <v>30266</v>
      </c>
      <c r="D60" s="8" t="s">
        <v>3403</v>
      </c>
      <c r="E60" s="8" t="s">
        <v>1117</v>
      </c>
      <c r="F60" s="8" t="s">
        <v>3554</v>
      </c>
      <c r="G60" s="8" t="s">
        <v>354</v>
      </c>
      <c r="I60" t="s">
        <v>3082</v>
      </c>
      <c r="J60" s="8" t="s">
        <v>3554</v>
      </c>
      <c r="K60" s="8" t="s">
        <v>3083</v>
      </c>
      <c r="Q60" s="8"/>
      <c r="S60" s="7"/>
      <c r="T60" s="8"/>
      <c r="U60" s="6"/>
      <c r="V60"/>
      <c r="X60" s="6"/>
      <c r="Z60" s="11"/>
      <c r="AA60"/>
    </row>
    <row r="61" spans="1:27" ht="12.75">
      <c r="A61" t="s">
        <v>353</v>
      </c>
      <c r="B61" t="s">
        <v>1526</v>
      </c>
      <c r="C61" s="7">
        <v>30171</v>
      </c>
      <c r="D61" s="8" t="s">
        <v>2802</v>
      </c>
      <c r="E61" s="8" t="s">
        <v>1121</v>
      </c>
      <c r="F61" s="8" t="s">
        <v>3615</v>
      </c>
      <c r="G61" s="8" t="s">
        <v>354</v>
      </c>
      <c r="I61" t="s">
        <v>3082</v>
      </c>
      <c r="J61" s="8" t="s">
        <v>3615</v>
      </c>
      <c r="K61" s="8" t="s">
        <v>3083</v>
      </c>
      <c r="Q61" s="8"/>
      <c r="S61" s="7"/>
      <c r="T61" s="8"/>
      <c r="U61" s="6"/>
      <c r="V61"/>
      <c r="X61" s="6"/>
      <c r="Z61" s="11"/>
      <c r="AA61"/>
    </row>
    <row r="62" spans="1:23" ht="12.75">
      <c r="A62" t="s">
        <v>3082</v>
      </c>
      <c r="B62" t="s">
        <v>2152</v>
      </c>
      <c r="C62" s="7">
        <v>28213</v>
      </c>
      <c r="D62" s="8" t="s">
        <v>260</v>
      </c>
      <c r="E62" s="8" t="s">
        <v>1122</v>
      </c>
      <c r="F62" s="8" t="s">
        <v>1689</v>
      </c>
      <c r="G62" s="8" t="s">
        <v>354</v>
      </c>
      <c r="I62" t="s">
        <v>353</v>
      </c>
      <c r="J62" s="8" t="s">
        <v>1689</v>
      </c>
      <c r="K62" s="8" t="s">
        <v>3083</v>
      </c>
      <c r="L62" t="s">
        <v>353</v>
      </c>
      <c r="M62" s="8" t="s">
        <v>3617</v>
      </c>
      <c r="N62" s="8" t="s">
        <v>354</v>
      </c>
      <c r="R62" t="s">
        <v>353</v>
      </c>
      <c r="S62" t="s">
        <v>2328</v>
      </c>
      <c r="T62" s="5" t="s">
        <v>354</v>
      </c>
      <c r="U62" s="6" t="s">
        <v>353</v>
      </c>
      <c r="V62" t="s">
        <v>2328</v>
      </c>
      <c r="W62" s="5" t="s">
        <v>354</v>
      </c>
    </row>
    <row r="63" spans="1:27" ht="12.75">
      <c r="A63" t="s">
        <v>353</v>
      </c>
      <c r="B63" t="s">
        <v>374</v>
      </c>
      <c r="C63" s="7">
        <v>30811</v>
      </c>
      <c r="D63" s="8" t="s">
        <v>3481</v>
      </c>
      <c r="E63" s="8" t="s">
        <v>3492</v>
      </c>
      <c r="F63" s="8" t="s">
        <v>964</v>
      </c>
      <c r="G63" s="8" t="s">
        <v>354</v>
      </c>
      <c r="H63" s="8" t="s">
        <v>2705</v>
      </c>
      <c r="L63" s="8"/>
      <c r="N63"/>
      <c r="O63" s="8"/>
      <c r="P63" s="5"/>
      <c r="Q63"/>
      <c r="S63" s="5"/>
      <c r="W63"/>
      <c r="X63" s="6"/>
      <c r="Z63" s="10"/>
      <c r="AA63"/>
    </row>
    <row r="64" spans="1:27" ht="12.75">
      <c r="A64" t="s">
        <v>353</v>
      </c>
      <c r="B64" t="s">
        <v>2306</v>
      </c>
      <c r="C64" s="7">
        <v>30115</v>
      </c>
      <c r="D64" s="8" t="s">
        <v>1926</v>
      </c>
      <c r="E64" s="8" t="s">
        <v>4765</v>
      </c>
      <c r="F64" s="8" t="s">
        <v>4874</v>
      </c>
      <c r="G64" s="8" t="s">
        <v>354</v>
      </c>
      <c r="I64" t="s">
        <v>353</v>
      </c>
      <c r="J64" s="8" t="s">
        <v>4874</v>
      </c>
      <c r="K64" s="8" t="s">
        <v>354</v>
      </c>
      <c r="L64" t="s">
        <v>353</v>
      </c>
      <c r="M64" s="8" t="s">
        <v>4874</v>
      </c>
      <c r="N64" s="8" t="s">
        <v>3616</v>
      </c>
      <c r="O64" t="s">
        <v>353</v>
      </c>
      <c r="P64" s="8" t="s">
        <v>4874</v>
      </c>
      <c r="Q64" s="8" t="s">
        <v>354</v>
      </c>
      <c r="S64" s="7"/>
      <c r="T64" s="8"/>
      <c r="U64" s="6"/>
      <c r="V64"/>
      <c r="X64" s="6"/>
      <c r="Z64" s="11"/>
      <c r="AA64"/>
    </row>
    <row r="65" spans="1:20" ht="12.75">
      <c r="A65" t="s">
        <v>353</v>
      </c>
      <c r="B65" t="s">
        <v>3574</v>
      </c>
      <c r="C65" s="7">
        <v>29543</v>
      </c>
      <c r="D65" s="8" t="s">
        <v>3609</v>
      </c>
      <c r="E65" s="8" t="s">
        <v>1123</v>
      </c>
      <c r="F65" s="8" t="s">
        <v>304</v>
      </c>
      <c r="G65" s="8" t="s">
        <v>354</v>
      </c>
      <c r="I65" t="s">
        <v>4780</v>
      </c>
      <c r="J65" s="8" t="s">
        <v>304</v>
      </c>
      <c r="K65" s="8" t="s">
        <v>3083</v>
      </c>
      <c r="L65" t="s">
        <v>353</v>
      </c>
      <c r="M65" s="8" t="s">
        <v>1857</v>
      </c>
      <c r="N65" s="8" t="s">
        <v>3083</v>
      </c>
      <c r="O65" t="s">
        <v>1442</v>
      </c>
      <c r="P65" s="8" t="s">
        <v>1857</v>
      </c>
      <c r="Q65" s="5" t="s">
        <v>354</v>
      </c>
      <c r="R65" t="s">
        <v>1442</v>
      </c>
      <c r="S65" t="s">
        <v>1857</v>
      </c>
      <c r="T65" s="5" t="s">
        <v>3083</v>
      </c>
    </row>
    <row r="66" spans="1:27" ht="12.75">
      <c r="A66" t="s">
        <v>353</v>
      </c>
      <c r="B66" t="s">
        <v>2169</v>
      </c>
      <c r="C66" s="7">
        <v>31110</v>
      </c>
      <c r="D66" s="8" t="s">
        <v>3481</v>
      </c>
      <c r="E66" s="8" t="s">
        <v>2159</v>
      </c>
      <c r="F66" s="8" t="s">
        <v>3380</v>
      </c>
      <c r="G66" s="8" t="s">
        <v>354</v>
      </c>
      <c r="H66" s="8" t="s">
        <v>551</v>
      </c>
      <c r="L66" s="8"/>
      <c r="N66"/>
      <c r="O66" s="8"/>
      <c r="P66" s="5"/>
      <c r="Q66"/>
      <c r="S66" s="5"/>
      <c r="W66"/>
      <c r="X66" s="6"/>
      <c r="Z66" s="10"/>
      <c r="AA66"/>
    </row>
    <row r="68" spans="1:27" ht="12.75">
      <c r="A68" t="s">
        <v>143</v>
      </c>
      <c r="B68" t="s">
        <v>4863</v>
      </c>
      <c r="C68" s="7">
        <v>26251</v>
      </c>
      <c r="E68" s="8" t="s">
        <v>4764</v>
      </c>
      <c r="F68" s="8" t="s">
        <v>4668</v>
      </c>
      <c r="G68" s="8" t="s">
        <v>4003</v>
      </c>
      <c r="I68" t="s">
        <v>1013</v>
      </c>
      <c r="J68" s="8" t="s">
        <v>3024</v>
      </c>
      <c r="K68" s="8" t="s">
        <v>2528</v>
      </c>
      <c r="O68" t="s">
        <v>3856</v>
      </c>
      <c r="P68" s="8" t="s">
        <v>3024</v>
      </c>
      <c r="Q68" s="8" t="s">
        <v>1374</v>
      </c>
      <c r="R68" t="s">
        <v>3856</v>
      </c>
      <c r="S68" s="7" t="s">
        <v>3024</v>
      </c>
      <c r="T68" s="8" t="s">
        <v>791</v>
      </c>
      <c r="U68" s="6" t="s">
        <v>792</v>
      </c>
      <c r="V68" t="s">
        <v>3024</v>
      </c>
      <c r="W68" s="5" t="s">
        <v>4334</v>
      </c>
      <c r="X68" t="s">
        <v>1013</v>
      </c>
      <c r="Y68" s="6" t="s">
        <v>3024</v>
      </c>
      <c r="Z68" s="6" t="s">
        <v>4335</v>
      </c>
      <c r="AA68"/>
    </row>
    <row r="69" spans="1:26" ht="12.75">
      <c r="A69" t="s">
        <v>3030</v>
      </c>
      <c r="B69" t="s">
        <v>3279</v>
      </c>
      <c r="C69" s="7">
        <v>25503</v>
      </c>
      <c r="E69" s="8" t="s">
        <v>1120</v>
      </c>
      <c r="F69" s="8" t="s">
        <v>1857</v>
      </c>
      <c r="G69" s="8" t="s">
        <v>4004</v>
      </c>
      <c r="I69" t="s">
        <v>3030</v>
      </c>
      <c r="J69" s="8" t="s">
        <v>1857</v>
      </c>
      <c r="K69" s="8" t="s">
        <v>1908</v>
      </c>
      <c r="L69" t="s">
        <v>3030</v>
      </c>
      <c r="M69" s="8" t="s">
        <v>1857</v>
      </c>
      <c r="N69" s="8" t="s">
        <v>3299</v>
      </c>
      <c r="O69" t="s">
        <v>3030</v>
      </c>
      <c r="P69" s="8" t="s">
        <v>1857</v>
      </c>
      <c r="Q69" s="5" t="s">
        <v>2319</v>
      </c>
      <c r="R69" s="6" t="s">
        <v>3030</v>
      </c>
      <c r="S69" s="5" t="s">
        <v>1857</v>
      </c>
      <c r="T69" s="5" t="s">
        <v>4030</v>
      </c>
      <c r="X69" t="s">
        <v>3030</v>
      </c>
      <c r="Y69" s="6" t="s">
        <v>1857</v>
      </c>
      <c r="Z69" s="6" t="s">
        <v>4031</v>
      </c>
    </row>
    <row r="70" spans="1:26" ht="12.75">
      <c r="A70" t="s">
        <v>3136</v>
      </c>
      <c r="B70" t="s">
        <v>116</v>
      </c>
      <c r="C70" s="7">
        <v>29466</v>
      </c>
      <c r="D70" s="8" t="s">
        <v>4569</v>
      </c>
      <c r="E70" s="8" t="s">
        <v>4756</v>
      </c>
      <c r="F70" s="8" t="s">
        <v>3380</v>
      </c>
      <c r="G70" s="8" t="s">
        <v>499</v>
      </c>
      <c r="I70" t="s">
        <v>3136</v>
      </c>
      <c r="J70" s="8" t="s">
        <v>3380</v>
      </c>
      <c r="K70" s="8" t="s">
        <v>88</v>
      </c>
      <c r="L70" t="s">
        <v>3136</v>
      </c>
      <c r="M70" s="8" t="s">
        <v>3380</v>
      </c>
      <c r="N70" s="8" t="s">
        <v>3602</v>
      </c>
      <c r="O70" t="s">
        <v>3136</v>
      </c>
      <c r="P70" s="8" t="s">
        <v>3380</v>
      </c>
      <c r="Q70" s="5" t="s">
        <v>117</v>
      </c>
      <c r="U70" s="6"/>
      <c r="V70"/>
      <c r="Y70" s="15"/>
      <c r="Z70" s="15"/>
    </row>
    <row r="71" spans="3:26" ht="12.75">
      <c r="C71" s="7"/>
      <c r="I71" s="6" t="s">
        <v>1790</v>
      </c>
      <c r="U71" s="6"/>
      <c r="V71"/>
      <c r="Y71" s="15"/>
      <c r="Z71" s="15"/>
    </row>
    <row r="74" spans="1:27" ht="18">
      <c r="A74" s="39" t="s">
        <v>4057</v>
      </c>
      <c r="C74" s="7"/>
      <c r="I74" s="39"/>
      <c r="Q74" s="8"/>
      <c r="S74" s="7"/>
      <c r="T74" s="8"/>
      <c r="U74"/>
      <c r="V74"/>
      <c r="AA74"/>
    </row>
    <row r="75" spans="1:27" ht="12.75">
      <c r="A75" s="6" t="s">
        <v>6</v>
      </c>
      <c r="C75" s="7"/>
      <c r="I75" s="6"/>
      <c r="Q75" s="8"/>
      <c r="S75" s="7"/>
      <c r="T75" s="8"/>
      <c r="U75" s="6"/>
      <c r="V75"/>
      <c r="X75" s="6"/>
      <c r="Z75" s="11"/>
      <c r="AA75"/>
    </row>
    <row r="76" ht="12.75">
      <c r="A76" t="s">
        <v>198</v>
      </c>
    </row>
    <row r="77" spans="1:27" ht="12.75">
      <c r="A77" t="s">
        <v>633</v>
      </c>
      <c r="B77" t="s">
        <v>3204</v>
      </c>
      <c r="C77" s="7">
        <v>28870</v>
      </c>
      <c r="D77" s="8" t="s">
        <v>4720</v>
      </c>
      <c r="E77" s="8" t="s">
        <v>1710</v>
      </c>
      <c r="F77" s="8" t="s">
        <v>3024</v>
      </c>
      <c r="G77" s="8" t="s">
        <v>2505</v>
      </c>
      <c r="I77" t="s">
        <v>633</v>
      </c>
      <c r="J77" s="8" t="s">
        <v>3024</v>
      </c>
      <c r="K77" s="8" t="s">
        <v>3764</v>
      </c>
      <c r="L77" t="s">
        <v>633</v>
      </c>
      <c r="M77" s="8" t="s">
        <v>4026</v>
      </c>
      <c r="N77" s="8" t="s">
        <v>3123</v>
      </c>
      <c r="O77" t="s">
        <v>633</v>
      </c>
      <c r="P77" s="8" t="s">
        <v>4026</v>
      </c>
      <c r="Q77" s="8" t="s">
        <v>3205</v>
      </c>
      <c r="R77" t="s">
        <v>633</v>
      </c>
      <c r="S77" s="7" t="s">
        <v>4026</v>
      </c>
      <c r="T77" s="8" t="s">
        <v>3206</v>
      </c>
      <c r="U77" t="s">
        <v>633</v>
      </c>
      <c r="V77" t="s">
        <v>4026</v>
      </c>
      <c r="W77" s="5" t="s">
        <v>3207</v>
      </c>
      <c r="X77" t="s">
        <v>633</v>
      </c>
      <c r="Y77" s="6" t="s">
        <v>4026</v>
      </c>
      <c r="Z77" s="6" t="s">
        <v>3945</v>
      </c>
      <c r="AA77"/>
    </row>
    <row r="78" spans="1:14" ht="12.75" customHeight="1">
      <c r="A78" t="s">
        <v>633</v>
      </c>
      <c r="B78" t="s">
        <v>3638</v>
      </c>
      <c r="C78" s="7">
        <v>30809</v>
      </c>
      <c r="D78" s="8" t="s">
        <v>5094</v>
      </c>
      <c r="E78" s="8" t="s">
        <v>1119</v>
      </c>
      <c r="F78" s="8" t="s">
        <v>4668</v>
      </c>
      <c r="G78" s="8" t="s">
        <v>3651</v>
      </c>
      <c r="I78" t="s">
        <v>633</v>
      </c>
      <c r="J78" s="8" t="s">
        <v>4668</v>
      </c>
      <c r="K78" s="8" t="s">
        <v>1931</v>
      </c>
      <c r="L78" t="s">
        <v>633</v>
      </c>
      <c r="M78" s="8" t="s">
        <v>4668</v>
      </c>
      <c r="N78" s="8" t="s">
        <v>2992</v>
      </c>
    </row>
    <row r="79" ht="12.75" customHeight="1">
      <c r="C79" s="7"/>
    </row>
    <row r="80" spans="1:27" ht="12.75">
      <c r="A80" t="s">
        <v>3607</v>
      </c>
      <c r="B80" t="s">
        <v>2929</v>
      </c>
      <c r="C80" s="7">
        <v>29120</v>
      </c>
      <c r="D80" s="8" t="s">
        <v>4731</v>
      </c>
      <c r="E80" s="8" t="s">
        <v>4275</v>
      </c>
      <c r="F80" s="8" t="s">
        <v>3554</v>
      </c>
      <c r="G80" s="8" t="s">
        <v>540</v>
      </c>
      <c r="I80" t="s">
        <v>3607</v>
      </c>
      <c r="J80" s="8" t="s">
        <v>3554</v>
      </c>
      <c r="K80" s="8" t="s">
        <v>2938</v>
      </c>
      <c r="L80" t="s">
        <v>3607</v>
      </c>
      <c r="M80" s="8" t="s">
        <v>1689</v>
      </c>
      <c r="N80" s="8" t="s">
        <v>477</v>
      </c>
      <c r="O80" t="s">
        <v>3607</v>
      </c>
      <c r="P80" s="8" t="s">
        <v>1689</v>
      </c>
      <c r="Q80" s="8" t="s">
        <v>1469</v>
      </c>
      <c r="R80" t="s">
        <v>4937</v>
      </c>
      <c r="S80" s="7" t="s">
        <v>1689</v>
      </c>
      <c r="T80" s="8" t="s">
        <v>1470</v>
      </c>
      <c r="U80" s="9" t="s">
        <v>3607</v>
      </c>
      <c r="V80" t="s">
        <v>1689</v>
      </c>
      <c r="W80" s="5" t="s">
        <v>1471</v>
      </c>
      <c r="AA80"/>
    </row>
    <row r="81" spans="1:14" ht="12.75">
      <c r="A81" t="s">
        <v>4669</v>
      </c>
      <c r="B81" t="s">
        <v>1652</v>
      </c>
      <c r="C81" s="7">
        <v>30144</v>
      </c>
      <c r="D81" s="8" t="s">
        <v>4569</v>
      </c>
      <c r="E81" s="8" t="s">
        <v>1118</v>
      </c>
      <c r="F81" s="8" t="s">
        <v>3615</v>
      </c>
      <c r="G81" s="8" t="s">
        <v>3183</v>
      </c>
      <c r="I81" t="s">
        <v>3607</v>
      </c>
      <c r="J81" s="8" t="s">
        <v>3615</v>
      </c>
      <c r="K81" s="8" t="s">
        <v>1132</v>
      </c>
      <c r="L81" t="s">
        <v>4669</v>
      </c>
      <c r="M81" s="8" t="s">
        <v>3615</v>
      </c>
      <c r="N81" s="8" t="s">
        <v>3114</v>
      </c>
    </row>
    <row r="82" spans="1:20" ht="12.75">
      <c r="A82" t="s">
        <v>3607</v>
      </c>
      <c r="B82" t="s">
        <v>2545</v>
      </c>
      <c r="C82" s="7">
        <v>29230</v>
      </c>
      <c r="D82" s="8" t="s">
        <v>1145</v>
      </c>
      <c r="E82" s="8" t="s">
        <v>1124</v>
      </c>
      <c r="F82" s="8" t="s">
        <v>1857</v>
      </c>
      <c r="G82" s="8" t="s">
        <v>2089</v>
      </c>
      <c r="I82" t="s">
        <v>3607</v>
      </c>
      <c r="J82" s="8" t="s">
        <v>1857</v>
      </c>
      <c r="K82" s="8" t="s">
        <v>2426</v>
      </c>
      <c r="L82" t="s">
        <v>3607</v>
      </c>
      <c r="M82" s="8" t="s">
        <v>1857</v>
      </c>
      <c r="N82" s="8" t="s">
        <v>3556</v>
      </c>
      <c r="O82" t="s">
        <v>3607</v>
      </c>
      <c r="P82" s="8" t="s">
        <v>1857</v>
      </c>
      <c r="Q82" s="5" t="s">
        <v>4098</v>
      </c>
      <c r="R82" t="s">
        <v>3607</v>
      </c>
      <c r="S82" t="s">
        <v>1857</v>
      </c>
      <c r="T82" s="5" t="s">
        <v>4099</v>
      </c>
    </row>
    <row r="83" spans="1:27" ht="12.75">
      <c r="A83" t="s">
        <v>4667</v>
      </c>
      <c r="B83" t="s">
        <v>748</v>
      </c>
      <c r="C83" s="7">
        <v>29773</v>
      </c>
      <c r="D83" s="8" t="s">
        <v>1407</v>
      </c>
      <c r="E83" s="8" t="s">
        <v>1117</v>
      </c>
      <c r="F83" s="8" t="s">
        <v>3024</v>
      </c>
      <c r="G83" s="8" t="s">
        <v>989</v>
      </c>
      <c r="I83" t="s">
        <v>4667</v>
      </c>
      <c r="J83" s="8" t="s">
        <v>3024</v>
      </c>
      <c r="K83" s="8" t="s">
        <v>4205</v>
      </c>
      <c r="L83" t="s">
        <v>4667</v>
      </c>
      <c r="M83" s="8" t="s">
        <v>3024</v>
      </c>
      <c r="N83" s="8" t="s">
        <v>2996</v>
      </c>
      <c r="O83" t="s">
        <v>4667</v>
      </c>
      <c r="P83" s="8" t="s">
        <v>3024</v>
      </c>
      <c r="Q83" s="8" t="s">
        <v>749</v>
      </c>
      <c r="S83" s="7"/>
      <c r="T83" s="8"/>
      <c r="U83" s="6"/>
      <c r="V83"/>
      <c r="X83" s="6"/>
      <c r="Z83" s="11"/>
      <c r="AA83"/>
    </row>
    <row r="84" spans="1:27" ht="12.75">
      <c r="A84" t="s">
        <v>2923</v>
      </c>
      <c r="B84" t="s">
        <v>4845</v>
      </c>
      <c r="C84" s="7">
        <v>28693</v>
      </c>
      <c r="D84" s="8" t="s">
        <v>305</v>
      </c>
      <c r="E84" s="8" t="s">
        <v>4757</v>
      </c>
      <c r="F84" s="8" t="s">
        <v>4668</v>
      </c>
      <c r="G84" s="8" t="s">
        <v>4508</v>
      </c>
      <c r="I84" t="s">
        <v>4937</v>
      </c>
      <c r="J84" s="8" t="s">
        <v>4668</v>
      </c>
      <c r="K84" s="8" t="s">
        <v>3735</v>
      </c>
      <c r="L84" t="s">
        <v>4937</v>
      </c>
      <c r="M84" s="8" t="s">
        <v>4668</v>
      </c>
      <c r="N84" s="8" t="s">
        <v>1037</v>
      </c>
      <c r="O84" t="s">
        <v>4937</v>
      </c>
      <c r="P84" s="8" t="s">
        <v>4668</v>
      </c>
      <c r="Q84" s="8" t="s">
        <v>4846</v>
      </c>
      <c r="S84" s="7"/>
      <c r="T84" s="8"/>
      <c r="U84" s="6"/>
      <c r="V84"/>
      <c r="X84" s="6"/>
      <c r="Z84" s="11"/>
      <c r="AA84"/>
    </row>
    <row r="85" spans="1:27" ht="12.75">
      <c r="A85" t="s">
        <v>4667</v>
      </c>
      <c r="B85" t="s">
        <v>1506</v>
      </c>
      <c r="C85" s="7">
        <v>28894</v>
      </c>
      <c r="D85" s="8" t="s">
        <v>1959</v>
      </c>
      <c r="E85" s="8" t="s">
        <v>4769</v>
      </c>
      <c r="F85" s="8" t="s">
        <v>1146</v>
      </c>
      <c r="G85" s="8" t="s">
        <v>4509</v>
      </c>
      <c r="I85" t="s">
        <v>4667</v>
      </c>
      <c r="J85" s="8" t="s">
        <v>1146</v>
      </c>
      <c r="K85" s="8" t="s">
        <v>1237</v>
      </c>
      <c r="L85" t="s">
        <v>4667</v>
      </c>
      <c r="M85" s="8" t="s">
        <v>2328</v>
      </c>
      <c r="N85" s="8" t="s">
        <v>4154</v>
      </c>
      <c r="Q85" s="8"/>
      <c r="R85" t="s">
        <v>4667</v>
      </c>
      <c r="S85" s="7" t="s">
        <v>2328</v>
      </c>
      <c r="T85" s="8" t="s">
        <v>1507</v>
      </c>
      <c r="U85" t="s">
        <v>4667</v>
      </c>
      <c r="V85" t="s">
        <v>2328</v>
      </c>
      <c r="W85" s="5" t="s">
        <v>1508</v>
      </c>
      <c r="X85" t="s">
        <v>4667</v>
      </c>
      <c r="Y85" s="6" t="s">
        <v>2328</v>
      </c>
      <c r="Z85" s="6" t="s">
        <v>1509</v>
      </c>
      <c r="AA85"/>
    </row>
    <row r="86" spans="1:27" ht="12.75">
      <c r="A86" t="s">
        <v>3607</v>
      </c>
      <c r="B86" t="s">
        <v>3881</v>
      </c>
      <c r="C86" s="7">
        <v>31663</v>
      </c>
      <c r="D86" s="8" t="s">
        <v>3478</v>
      </c>
      <c r="E86" s="8" t="s">
        <v>2025</v>
      </c>
      <c r="F86" s="8" t="s">
        <v>4730</v>
      </c>
      <c r="G86" s="8" t="s">
        <v>3239</v>
      </c>
      <c r="H86" s="8" t="s">
        <v>3107</v>
      </c>
      <c r="L86" s="8"/>
      <c r="N86"/>
      <c r="O86" s="8"/>
      <c r="P86" s="5"/>
      <c r="Q86"/>
      <c r="S86" s="5"/>
      <c r="W86"/>
      <c r="X86" s="6"/>
      <c r="Z86" s="10"/>
      <c r="AA86"/>
    </row>
    <row r="88" spans="1:27" ht="12.75">
      <c r="A88" t="s">
        <v>2135</v>
      </c>
      <c r="B88" t="s">
        <v>2974</v>
      </c>
      <c r="C88" s="7">
        <v>31315</v>
      </c>
      <c r="D88" s="8" t="s">
        <v>2975</v>
      </c>
      <c r="E88" s="8" t="s">
        <v>2021</v>
      </c>
      <c r="F88" s="8" t="s">
        <v>3027</v>
      </c>
      <c r="G88" s="8" t="s">
        <v>4695</v>
      </c>
      <c r="H88" s="8" t="s">
        <v>3037</v>
      </c>
      <c r="L88" s="8"/>
      <c r="N88"/>
      <c r="O88" s="8"/>
      <c r="P88" s="5"/>
      <c r="Q88"/>
      <c r="S88" s="5"/>
      <c r="W88"/>
      <c r="X88" s="6"/>
      <c r="Z88" s="10"/>
      <c r="AA88"/>
    </row>
    <row r="89" spans="1:27" ht="12.75">
      <c r="A89" t="s">
        <v>2129</v>
      </c>
      <c r="B89" t="s">
        <v>3483</v>
      </c>
      <c r="C89" s="7">
        <v>29551</v>
      </c>
      <c r="D89" s="8" t="s">
        <v>4569</v>
      </c>
      <c r="E89" s="8" t="s">
        <v>3481</v>
      </c>
      <c r="F89" s="8" t="s">
        <v>2461</v>
      </c>
      <c r="G89" s="8" t="s">
        <v>4456</v>
      </c>
      <c r="H89" s="8" t="s">
        <v>674</v>
      </c>
      <c r="L89" s="8"/>
      <c r="N89"/>
      <c r="O89" s="8"/>
      <c r="P89" s="5"/>
      <c r="Q89"/>
      <c r="S89" s="5"/>
      <c r="W89"/>
      <c r="X89" s="6"/>
      <c r="Z89" s="10"/>
      <c r="AA89"/>
    </row>
    <row r="90" spans="1:27" ht="12.75">
      <c r="A90" t="s">
        <v>2135</v>
      </c>
      <c r="B90" t="s">
        <v>2427</v>
      </c>
      <c r="C90" s="7">
        <v>28830</v>
      </c>
      <c r="D90" s="8" t="s">
        <v>2428</v>
      </c>
      <c r="E90" s="8" t="s">
        <v>1115</v>
      </c>
      <c r="F90" s="8" t="s">
        <v>4668</v>
      </c>
      <c r="G90" s="8" t="s">
        <v>4511</v>
      </c>
      <c r="I90" t="s">
        <v>2135</v>
      </c>
      <c r="J90" s="8" t="s">
        <v>1965</v>
      </c>
      <c r="K90" s="8" t="s">
        <v>3119</v>
      </c>
      <c r="L90" t="s">
        <v>2135</v>
      </c>
      <c r="M90" s="8" t="s">
        <v>1965</v>
      </c>
      <c r="N90" s="8" t="s">
        <v>256</v>
      </c>
      <c r="O90" t="s">
        <v>2135</v>
      </c>
      <c r="P90" s="8" t="s">
        <v>1965</v>
      </c>
      <c r="Q90" s="8" t="s">
        <v>2429</v>
      </c>
      <c r="R90" t="s">
        <v>2135</v>
      </c>
      <c r="S90" s="7" t="s">
        <v>1965</v>
      </c>
      <c r="T90" s="8" t="s">
        <v>2430</v>
      </c>
      <c r="U90" s="6" t="s">
        <v>2135</v>
      </c>
      <c r="V90" t="s">
        <v>1965</v>
      </c>
      <c r="W90" s="5" t="s">
        <v>2431</v>
      </c>
      <c r="X90" t="s">
        <v>2135</v>
      </c>
      <c r="Y90" s="6" t="s">
        <v>1965</v>
      </c>
      <c r="Z90" s="11" t="s">
        <v>2432</v>
      </c>
      <c r="AA90"/>
    </row>
    <row r="91" spans="1:27" ht="12.75">
      <c r="A91" t="s">
        <v>2129</v>
      </c>
      <c r="B91" t="s">
        <v>327</v>
      </c>
      <c r="C91" s="7">
        <v>30662</v>
      </c>
      <c r="D91" s="8" t="s">
        <v>3405</v>
      </c>
      <c r="E91" s="8" t="s">
        <v>4758</v>
      </c>
      <c r="F91" s="8" t="s">
        <v>1496</v>
      </c>
      <c r="G91" s="8" t="s">
        <v>4512</v>
      </c>
      <c r="I91" t="s">
        <v>2129</v>
      </c>
      <c r="J91" s="8" t="s">
        <v>1496</v>
      </c>
      <c r="K91" s="8" t="s">
        <v>326</v>
      </c>
      <c r="Q91" s="8"/>
      <c r="S91" s="7"/>
      <c r="T91" s="8"/>
      <c r="U91" s="6"/>
      <c r="V91"/>
      <c r="X91" s="6"/>
      <c r="Z91" s="11"/>
      <c r="AA91"/>
    </row>
    <row r="92" spans="1:27" ht="12.75">
      <c r="A92" t="s">
        <v>2129</v>
      </c>
      <c r="B92" t="s">
        <v>785</v>
      </c>
      <c r="C92" s="7">
        <v>28777</v>
      </c>
      <c r="D92" s="8" t="s">
        <v>786</v>
      </c>
      <c r="E92" s="8" t="s">
        <v>1113</v>
      </c>
      <c r="F92" s="8" t="s">
        <v>4883</v>
      </c>
      <c r="G92" s="8" t="s">
        <v>4510</v>
      </c>
      <c r="I92" t="s">
        <v>2135</v>
      </c>
      <c r="J92" s="8" t="s">
        <v>4883</v>
      </c>
      <c r="K92" s="8" t="s">
        <v>2814</v>
      </c>
      <c r="O92" t="s">
        <v>2135</v>
      </c>
      <c r="P92" s="8" t="s">
        <v>1480</v>
      </c>
      <c r="Q92" s="8" t="s">
        <v>159</v>
      </c>
      <c r="R92" t="s">
        <v>2129</v>
      </c>
      <c r="S92" s="7" t="s">
        <v>1480</v>
      </c>
      <c r="T92" s="8" t="s">
        <v>614</v>
      </c>
      <c r="U92" s="6" t="s">
        <v>1463</v>
      </c>
      <c r="V92" t="s">
        <v>1480</v>
      </c>
      <c r="W92" s="5" t="s">
        <v>4015</v>
      </c>
      <c r="AA92"/>
    </row>
    <row r="93" spans="1:27" ht="12.75">
      <c r="A93" t="s">
        <v>3856</v>
      </c>
      <c r="B93" t="s">
        <v>2765</v>
      </c>
      <c r="C93" s="7">
        <v>29920</v>
      </c>
      <c r="D93" s="8" t="s">
        <v>2800</v>
      </c>
      <c r="E93" s="8" t="s">
        <v>3490</v>
      </c>
      <c r="F93" s="8" t="s">
        <v>4883</v>
      </c>
      <c r="G93" s="8" t="s">
        <v>4694</v>
      </c>
      <c r="H93" s="8" t="s">
        <v>1985</v>
      </c>
      <c r="L93" s="8"/>
      <c r="N93"/>
      <c r="O93" s="8"/>
      <c r="P93" s="5"/>
      <c r="Q93"/>
      <c r="S93" s="5"/>
      <c r="W93"/>
      <c r="X93" s="6"/>
      <c r="Z93" s="10"/>
      <c r="AA93"/>
    </row>
    <row r="94" spans="1:27" ht="12.75">
      <c r="A94" t="s">
        <v>1277</v>
      </c>
      <c r="B94" t="s">
        <v>528</v>
      </c>
      <c r="C94" s="7">
        <v>27233</v>
      </c>
      <c r="E94" s="8" t="s">
        <v>1120</v>
      </c>
      <c r="I94" t="s">
        <v>2135</v>
      </c>
      <c r="J94" s="8" t="s">
        <v>4874</v>
      </c>
      <c r="K94" s="8" t="s">
        <v>2811</v>
      </c>
      <c r="L94" t="s">
        <v>2135</v>
      </c>
      <c r="M94" s="8" t="s">
        <v>4874</v>
      </c>
      <c r="N94" s="8" t="s">
        <v>4028</v>
      </c>
      <c r="O94" t="s">
        <v>2129</v>
      </c>
      <c r="P94" s="8" t="s">
        <v>4874</v>
      </c>
      <c r="Q94" s="8" t="s">
        <v>529</v>
      </c>
      <c r="R94" t="s">
        <v>2135</v>
      </c>
      <c r="S94" s="7" t="s">
        <v>4874</v>
      </c>
      <c r="T94" s="8" t="s">
        <v>530</v>
      </c>
      <c r="U94" s="6" t="s">
        <v>1478</v>
      </c>
      <c r="V94" t="s">
        <v>1480</v>
      </c>
      <c r="W94" s="5" t="s">
        <v>2339</v>
      </c>
      <c r="X94" t="s">
        <v>2129</v>
      </c>
      <c r="Y94" s="6" t="s">
        <v>3551</v>
      </c>
      <c r="Z94" s="11" t="s">
        <v>2340</v>
      </c>
      <c r="AA94"/>
    </row>
    <row r="95" spans="1:27" ht="12.75">
      <c r="A95" t="s">
        <v>306</v>
      </c>
      <c r="B95" t="s">
        <v>2818</v>
      </c>
      <c r="C95" s="7">
        <v>28178</v>
      </c>
      <c r="D95" s="8" t="s">
        <v>3516</v>
      </c>
      <c r="E95" s="8" t="s">
        <v>1122</v>
      </c>
      <c r="F95" s="8" t="s">
        <v>3380</v>
      </c>
      <c r="G95" s="8" t="s">
        <v>4515</v>
      </c>
      <c r="I95" t="s">
        <v>306</v>
      </c>
      <c r="J95" s="8" t="s">
        <v>3380</v>
      </c>
      <c r="K95" s="8" t="s">
        <v>546</v>
      </c>
      <c r="L95" t="s">
        <v>306</v>
      </c>
      <c r="M95" s="8" t="s">
        <v>3380</v>
      </c>
      <c r="N95" s="8" t="s">
        <v>5129</v>
      </c>
      <c r="O95" t="s">
        <v>306</v>
      </c>
      <c r="P95" s="8" t="s">
        <v>3380</v>
      </c>
      <c r="Q95" s="8" t="s">
        <v>2819</v>
      </c>
      <c r="R95" t="s">
        <v>306</v>
      </c>
      <c r="S95" s="7" t="s">
        <v>3380</v>
      </c>
      <c r="T95" s="8" t="s">
        <v>2820</v>
      </c>
      <c r="U95" s="6" t="s">
        <v>306</v>
      </c>
      <c r="V95" t="s">
        <v>4792</v>
      </c>
      <c r="W95" s="5" t="s">
        <v>2821</v>
      </c>
      <c r="X95" t="s">
        <v>306</v>
      </c>
      <c r="Y95" s="6" t="s">
        <v>4792</v>
      </c>
      <c r="Z95" s="11" t="s">
        <v>2822</v>
      </c>
      <c r="AA95"/>
    </row>
    <row r="96" spans="1:20" ht="12.75">
      <c r="A96" t="s">
        <v>306</v>
      </c>
      <c r="B96" t="s">
        <v>2338</v>
      </c>
      <c r="C96" s="7">
        <v>29354</v>
      </c>
      <c r="D96" s="8" t="s">
        <v>4722</v>
      </c>
      <c r="E96" s="8" t="s">
        <v>1116</v>
      </c>
      <c r="F96" s="8" t="s">
        <v>2131</v>
      </c>
      <c r="G96" s="8" t="s">
        <v>4514</v>
      </c>
      <c r="I96" t="s">
        <v>306</v>
      </c>
      <c r="J96" s="8" t="s">
        <v>2131</v>
      </c>
      <c r="K96" s="8" t="s">
        <v>1341</v>
      </c>
      <c r="L96" t="s">
        <v>306</v>
      </c>
      <c r="M96" s="8" t="s">
        <v>2131</v>
      </c>
      <c r="N96" s="8" t="s">
        <v>208</v>
      </c>
      <c r="O96" t="s">
        <v>306</v>
      </c>
      <c r="P96" s="8" t="s">
        <v>2131</v>
      </c>
      <c r="Q96" s="5" t="s">
        <v>1657</v>
      </c>
      <c r="R96" t="s">
        <v>306</v>
      </c>
      <c r="S96" t="s">
        <v>2131</v>
      </c>
      <c r="T96" s="5" t="s">
        <v>1658</v>
      </c>
    </row>
    <row r="98" spans="1:14" ht="12.75">
      <c r="A98" t="s">
        <v>4873</v>
      </c>
      <c r="B98" t="s">
        <v>2043</v>
      </c>
      <c r="C98" s="7">
        <v>29736</v>
      </c>
      <c r="D98" s="8" t="s">
        <v>2810</v>
      </c>
      <c r="E98" s="8" t="s">
        <v>498</v>
      </c>
      <c r="F98" s="8" t="s">
        <v>3024</v>
      </c>
      <c r="G98" s="8" t="s">
        <v>963</v>
      </c>
      <c r="I98" t="s">
        <v>4873</v>
      </c>
      <c r="J98" s="8" t="s">
        <v>3024</v>
      </c>
      <c r="K98" s="8" t="s">
        <v>963</v>
      </c>
      <c r="L98" t="s">
        <v>4880</v>
      </c>
      <c r="M98" s="8" t="s">
        <v>3024</v>
      </c>
      <c r="N98" s="8" t="s">
        <v>4879</v>
      </c>
    </row>
    <row r="99" spans="1:14" ht="12.75">
      <c r="A99" t="s">
        <v>2742</v>
      </c>
      <c r="B99" t="s">
        <v>2321</v>
      </c>
      <c r="C99" s="7">
        <v>30020</v>
      </c>
      <c r="D99" s="8" t="s">
        <v>3057</v>
      </c>
      <c r="E99" s="8" t="s">
        <v>1102</v>
      </c>
      <c r="F99" s="8" t="s">
        <v>3551</v>
      </c>
      <c r="G99" s="8" t="s">
        <v>963</v>
      </c>
      <c r="I99" t="s">
        <v>2742</v>
      </c>
      <c r="J99" s="8" t="s">
        <v>3551</v>
      </c>
      <c r="K99" s="8" t="s">
        <v>963</v>
      </c>
      <c r="L99" t="s">
        <v>2742</v>
      </c>
      <c r="M99" s="8" t="s">
        <v>3551</v>
      </c>
      <c r="N99" s="8" t="s">
        <v>4876</v>
      </c>
    </row>
    <row r="100" spans="1:27" ht="12.75">
      <c r="A100" t="s">
        <v>4873</v>
      </c>
      <c r="B100" t="s">
        <v>4890</v>
      </c>
      <c r="C100" s="7">
        <v>28334</v>
      </c>
      <c r="D100" s="8" t="s">
        <v>4891</v>
      </c>
      <c r="E100" s="8" t="s">
        <v>1103</v>
      </c>
      <c r="F100" s="8" t="s">
        <v>961</v>
      </c>
      <c r="G100" s="8" t="s">
        <v>963</v>
      </c>
      <c r="I100" t="s">
        <v>4873</v>
      </c>
      <c r="J100" s="8" t="s">
        <v>961</v>
      </c>
      <c r="K100" s="8" t="s">
        <v>3791</v>
      </c>
      <c r="L100" t="s">
        <v>4873</v>
      </c>
      <c r="M100" s="8" t="s">
        <v>961</v>
      </c>
      <c r="N100" s="8" t="s">
        <v>4892</v>
      </c>
      <c r="O100" t="s">
        <v>4873</v>
      </c>
      <c r="P100" s="8" t="s">
        <v>961</v>
      </c>
      <c r="Q100" s="8" t="s">
        <v>4876</v>
      </c>
      <c r="R100" t="s">
        <v>4873</v>
      </c>
      <c r="S100" s="7" t="s">
        <v>961</v>
      </c>
      <c r="T100" s="8" t="s">
        <v>265</v>
      </c>
      <c r="U100" s="6" t="s">
        <v>4873</v>
      </c>
      <c r="V100" t="s">
        <v>961</v>
      </c>
      <c r="W100" s="5" t="s">
        <v>263</v>
      </c>
      <c r="X100" s="6" t="s">
        <v>4873</v>
      </c>
      <c r="Y100" s="6" t="s">
        <v>961</v>
      </c>
      <c r="Z100" s="11" t="s">
        <v>3794</v>
      </c>
      <c r="AA100"/>
    </row>
    <row r="101" spans="1:27" ht="12.75">
      <c r="A101" t="s">
        <v>4877</v>
      </c>
      <c r="B101" t="s">
        <v>2954</v>
      </c>
      <c r="C101" s="7">
        <v>30550</v>
      </c>
      <c r="D101" s="8" t="s">
        <v>3405</v>
      </c>
      <c r="E101" s="8" t="s">
        <v>1105</v>
      </c>
      <c r="F101" s="8" t="s">
        <v>3024</v>
      </c>
      <c r="G101" s="8" t="s">
        <v>3791</v>
      </c>
      <c r="I101" t="s">
        <v>4877</v>
      </c>
      <c r="J101" s="8" t="s">
        <v>3024</v>
      </c>
      <c r="K101" s="8" t="s">
        <v>263</v>
      </c>
      <c r="Q101" s="8"/>
      <c r="S101" s="7"/>
      <c r="T101" s="8"/>
      <c r="U101" s="6"/>
      <c r="V101"/>
      <c r="X101" s="6"/>
      <c r="Z101" s="11"/>
      <c r="AA101"/>
    </row>
    <row r="102" spans="1:27" ht="12.75">
      <c r="A102" t="s">
        <v>1138</v>
      </c>
      <c r="B102" t="s">
        <v>177</v>
      </c>
      <c r="C102" s="7">
        <v>30694</v>
      </c>
      <c r="D102" s="8" t="s">
        <v>2879</v>
      </c>
      <c r="E102" s="8" t="s">
        <v>1104</v>
      </c>
      <c r="F102" s="8" t="s">
        <v>1496</v>
      </c>
      <c r="G102" s="8" t="s">
        <v>1142</v>
      </c>
      <c r="I102" t="s">
        <v>1138</v>
      </c>
      <c r="J102" s="8" t="s">
        <v>1496</v>
      </c>
      <c r="K102" s="8" t="s">
        <v>3791</v>
      </c>
      <c r="Q102" s="8"/>
      <c r="S102" s="7"/>
      <c r="T102" s="8"/>
      <c r="U102" s="6"/>
      <c r="V102"/>
      <c r="X102" s="6"/>
      <c r="Z102" s="11"/>
      <c r="AA102"/>
    </row>
    <row r="103" spans="1:14" ht="12.75">
      <c r="A103" t="s">
        <v>1137</v>
      </c>
      <c r="B103" t="s">
        <v>2790</v>
      </c>
      <c r="C103" s="7">
        <v>29966</v>
      </c>
      <c r="D103" s="8" t="s">
        <v>2798</v>
      </c>
      <c r="E103" s="8" t="s">
        <v>4762</v>
      </c>
      <c r="F103" s="8" t="s">
        <v>3610</v>
      </c>
      <c r="G103" s="8" t="s">
        <v>1692</v>
      </c>
      <c r="I103" t="s">
        <v>1137</v>
      </c>
      <c r="J103" s="8" t="s">
        <v>3610</v>
      </c>
      <c r="K103" s="8" t="s">
        <v>1141</v>
      </c>
      <c r="L103" t="s">
        <v>953</v>
      </c>
      <c r="M103" s="8" t="s">
        <v>3610</v>
      </c>
      <c r="N103" s="8" t="s">
        <v>3616</v>
      </c>
    </row>
    <row r="104" spans="1:27" ht="12.75">
      <c r="A104" t="s">
        <v>1137</v>
      </c>
      <c r="B104" t="s">
        <v>138</v>
      </c>
      <c r="C104" s="7">
        <v>30436</v>
      </c>
      <c r="D104" s="8" t="s">
        <v>3408</v>
      </c>
      <c r="E104" s="8" t="s">
        <v>4765</v>
      </c>
      <c r="F104" s="8" t="s">
        <v>4874</v>
      </c>
      <c r="G104" s="8" t="s">
        <v>1692</v>
      </c>
      <c r="I104" t="s">
        <v>1137</v>
      </c>
      <c r="J104" s="8" t="s">
        <v>4874</v>
      </c>
      <c r="K104" s="8" t="s">
        <v>3616</v>
      </c>
      <c r="Q104" s="8"/>
      <c r="S104" s="7"/>
      <c r="T104" s="8"/>
      <c r="U104" s="6"/>
      <c r="V104"/>
      <c r="X104" s="6"/>
      <c r="Z104" s="11"/>
      <c r="AA104"/>
    </row>
    <row r="105" spans="1:27" ht="12.75">
      <c r="A105" t="s">
        <v>1894</v>
      </c>
      <c r="B105" t="s">
        <v>1527</v>
      </c>
      <c r="C105" s="7">
        <v>30242</v>
      </c>
      <c r="D105" s="8" t="s">
        <v>2800</v>
      </c>
      <c r="E105" s="8" t="s">
        <v>4759</v>
      </c>
      <c r="F105" s="8" t="s">
        <v>4874</v>
      </c>
      <c r="G105" s="8" t="s">
        <v>1692</v>
      </c>
      <c r="I105" t="s">
        <v>1897</v>
      </c>
      <c r="J105" s="8" t="s">
        <v>4874</v>
      </c>
      <c r="K105" s="8" t="s">
        <v>956</v>
      </c>
      <c r="Q105" s="8"/>
      <c r="S105" s="7"/>
      <c r="T105" s="8"/>
      <c r="U105" s="6"/>
      <c r="V105"/>
      <c r="X105" s="6"/>
      <c r="Z105" s="11"/>
      <c r="AA105"/>
    </row>
    <row r="106" spans="1:14" ht="12.75">
      <c r="A106" t="s">
        <v>1894</v>
      </c>
      <c r="B106" t="s">
        <v>20</v>
      </c>
      <c r="C106" s="7">
        <v>30083</v>
      </c>
      <c r="D106" s="8" t="s">
        <v>2796</v>
      </c>
      <c r="E106" s="8" t="s">
        <v>4764</v>
      </c>
      <c r="F106" s="8" t="s">
        <v>5143</v>
      </c>
      <c r="G106" s="8" t="s">
        <v>3616</v>
      </c>
      <c r="I106" t="s">
        <v>1405</v>
      </c>
      <c r="J106" s="8" t="s">
        <v>5143</v>
      </c>
      <c r="K106" s="8" t="s">
        <v>1141</v>
      </c>
      <c r="L106" t="s">
        <v>1894</v>
      </c>
      <c r="M106" s="8" t="s">
        <v>5143</v>
      </c>
      <c r="N106" s="8" t="s">
        <v>3616</v>
      </c>
    </row>
    <row r="107" spans="3:27" ht="12.75">
      <c r="C107" s="7"/>
      <c r="Q107" s="8"/>
      <c r="S107" s="7"/>
      <c r="T107" s="8"/>
      <c r="U107" s="6"/>
      <c r="V107"/>
      <c r="X107" s="6"/>
      <c r="Z107" s="11"/>
      <c r="AA107"/>
    </row>
    <row r="108" spans="1:14" ht="12.75">
      <c r="A108" t="s">
        <v>1693</v>
      </c>
      <c r="B108" t="s">
        <v>584</v>
      </c>
      <c r="C108" s="7">
        <v>30532</v>
      </c>
      <c r="D108" s="8" t="s">
        <v>3061</v>
      </c>
      <c r="E108" s="8" t="s">
        <v>1107</v>
      </c>
      <c r="F108" s="8" t="s">
        <v>4026</v>
      </c>
      <c r="G108" s="8" t="s">
        <v>3102</v>
      </c>
      <c r="I108" t="s">
        <v>965</v>
      </c>
      <c r="J108" s="8" t="s">
        <v>4026</v>
      </c>
      <c r="K108" s="8" t="s">
        <v>5144</v>
      </c>
      <c r="L108" t="s">
        <v>583</v>
      </c>
      <c r="M108" s="8" t="s">
        <v>4026</v>
      </c>
      <c r="N108" s="8" t="s">
        <v>1142</v>
      </c>
    </row>
    <row r="109" spans="1:27" ht="12.75" customHeight="1">
      <c r="A109" t="s">
        <v>958</v>
      </c>
      <c r="B109" t="s">
        <v>3770</v>
      </c>
      <c r="C109" s="7">
        <v>27039</v>
      </c>
      <c r="E109" s="8" t="s">
        <v>1123</v>
      </c>
      <c r="F109" s="8" t="s">
        <v>3024</v>
      </c>
      <c r="G109" s="8" t="s">
        <v>4879</v>
      </c>
      <c r="I109" t="s">
        <v>962</v>
      </c>
      <c r="J109" s="8" t="s">
        <v>3024</v>
      </c>
      <c r="K109" s="8" t="s">
        <v>263</v>
      </c>
      <c r="L109" t="s">
        <v>958</v>
      </c>
      <c r="M109" s="8" t="s">
        <v>2131</v>
      </c>
      <c r="N109" s="8" t="s">
        <v>950</v>
      </c>
      <c r="O109" t="s">
        <v>1698</v>
      </c>
      <c r="P109" s="8" t="s">
        <v>2131</v>
      </c>
      <c r="Q109" s="5" t="s">
        <v>954</v>
      </c>
      <c r="R109" s="6"/>
      <c r="X109" s="6" t="s">
        <v>962</v>
      </c>
      <c r="Y109" s="6" t="s">
        <v>2131</v>
      </c>
      <c r="Z109" s="11" t="s">
        <v>4923</v>
      </c>
      <c r="AA109"/>
    </row>
    <row r="110" spans="1:27" ht="12.75">
      <c r="A110" t="s">
        <v>1693</v>
      </c>
      <c r="B110" t="s">
        <v>1719</v>
      </c>
      <c r="C110" s="7">
        <v>29128</v>
      </c>
      <c r="D110" s="8" t="s">
        <v>1720</v>
      </c>
      <c r="E110" s="8" t="s">
        <v>1109</v>
      </c>
      <c r="F110" s="8" t="s">
        <v>3380</v>
      </c>
      <c r="G110" s="8" t="s">
        <v>265</v>
      </c>
      <c r="I110" t="s">
        <v>1693</v>
      </c>
      <c r="J110" s="8" t="s">
        <v>3380</v>
      </c>
      <c r="K110" s="8" t="s">
        <v>5144</v>
      </c>
      <c r="L110" t="s">
        <v>965</v>
      </c>
      <c r="M110" s="8" t="s">
        <v>3380</v>
      </c>
      <c r="N110" s="8" t="s">
        <v>3798</v>
      </c>
      <c r="O110" t="s">
        <v>1693</v>
      </c>
      <c r="P110" s="8" t="s">
        <v>3380</v>
      </c>
      <c r="Q110" s="8" t="s">
        <v>1900</v>
      </c>
      <c r="R110" t="s">
        <v>1693</v>
      </c>
      <c r="S110" s="7" t="s">
        <v>3380</v>
      </c>
      <c r="T110" s="8" t="s">
        <v>1536</v>
      </c>
      <c r="U110" s="6" t="s">
        <v>1693</v>
      </c>
      <c r="V110" t="s">
        <v>3380</v>
      </c>
      <c r="W110" s="5" t="s">
        <v>3673</v>
      </c>
      <c r="X110" s="6" t="s">
        <v>1693</v>
      </c>
      <c r="Z110" s="11"/>
      <c r="AA110"/>
    </row>
    <row r="111" spans="1:27" ht="12.75">
      <c r="A111" t="s">
        <v>958</v>
      </c>
      <c r="B111" t="s">
        <v>3890</v>
      </c>
      <c r="C111" s="7">
        <v>31062</v>
      </c>
      <c r="D111" s="8" t="s">
        <v>3492</v>
      </c>
      <c r="E111" s="8" t="s">
        <v>3492</v>
      </c>
      <c r="F111" s="8" t="s">
        <v>1965</v>
      </c>
      <c r="G111" s="8" t="s">
        <v>956</v>
      </c>
      <c r="H111" s="8" t="s">
        <v>3870</v>
      </c>
      <c r="L111" s="8"/>
      <c r="N111"/>
      <c r="O111" s="8"/>
      <c r="P111" s="5"/>
      <c r="Q111"/>
      <c r="S111" s="5"/>
      <c r="W111"/>
      <c r="X111" s="6"/>
      <c r="Z111" s="10"/>
      <c r="AA111"/>
    </row>
    <row r="112" spans="1:27" ht="12.75">
      <c r="A112" t="s">
        <v>1700</v>
      </c>
      <c r="B112" t="s">
        <v>1776</v>
      </c>
      <c r="C112" s="7">
        <v>31303</v>
      </c>
      <c r="D112" s="8" t="s">
        <v>3481</v>
      </c>
      <c r="E112" s="8" t="s">
        <v>3489</v>
      </c>
      <c r="F112" s="8" t="s">
        <v>1372</v>
      </c>
      <c r="G112" s="8" t="s">
        <v>1141</v>
      </c>
      <c r="H112" s="8" t="s">
        <v>3964</v>
      </c>
      <c r="L112" s="8"/>
      <c r="N112"/>
      <c r="O112" s="8"/>
      <c r="P112" s="5"/>
      <c r="Q112"/>
      <c r="S112" s="5"/>
      <c r="W112"/>
      <c r="X112" s="6"/>
      <c r="Z112" s="10"/>
      <c r="AA112"/>
    </row>
    <row r="113" spans="1:27" ht="12.75">
      <c r="A113" t="s">
        <v>1695</v>
      </c>
      <c r="B113" t="s">
        <v>4138</v>
      </c>
      <c r="C113" s="7">
        <v>29763</v>
      </c>
      <c r="D113" s="8" t="s">
        <v>4569</v>
      </c>
      <c r="E113" s="8" t="s">
        <v>4761</v>
      </c>
      <c r="F113" s="8" t="s">
        <v>1372</v>
      </c>
      <c r="G113" s="8" t="s">
        <v>1141</v>
      </c>
      <c r="I113" t="s">
        <v>1695</v>
      </c>
      <c r="J113" s="8" t="s">
        <v>1372</v>
      </c>
      <c r="K113" s="8" t="s">
        <v>3618</v>
      </c>
      <c r="L113" t="s">
        <v>1695</v>
      </c>
      <c r="M113" s="8" t="s">
        <v>1372</v>
      </c>
      <c r="N113" s="8" t="s">
        <v>3618</v>
      </c>
      <c r="O113" t="s">
        <v>1695</v>
      </c>
      <c r="P113" s="8" t="s">
        <v>1372</v>
      </c>
      <c r="Q113" s="8" t="s">
        <v>1692</v>
      </c>
      <c r="S113" s="7"/>
      <c r="T113" s="8"/>
      <c r="U113" s="6"/>
      <c r="V113"/>
      <c r="X113" s="6"/>
      <c r="Z113" s="11"/>
      <c r="AA113"/>
    </row>
    <row r="114" spans="1:27" ht="12.75">
      <c r="A114" t="s">
        <v>1808</v>
      </c>
      <c r="B114" t="s">
        <v>3196</v>
      </c>
      <c r="C114" s="7">
        <v>30843</v>
      </c>
      <c r="D114" s="8" t="s">
        <v>3478</v>
      </c>
      <c r="E114" s="8" t="s">
        <v>2025</v>
      </c>
      <c r="F114" s="8" t="s">
        <v>1496</v>
      </c>
      <c r="G114" s="8" t="s">
        <v>3616</v>
      </c>
      <c r="H114" s="8" t="s">
        <v>459</v>
      </c>
      <c r="L114" s="8"/>
      <c r="N114"/>
      <c r="O114" s="8"/>
      <c r="P114" s="5"/>
      <c r="Q114"/>
      <c r="S114" s="5"/>
      <c r="W114"/>
      <c r="X114" s="6"/>
      <c r="Z114" s="10"/>
      <c r="AA114"/>
    </row>
    <row r="115" spans="1:27" ht="12.75">
      <c r="A115" t="s">
        <v>1691</v>
      </c>
      <c r="B115" t="s">
        <v>137</v>
      </c>
      <c r="C115" s="7">
        <v>30552</v>
      </c>
      <c r="D115" s="8" t="s">
        <v>3409</v>
      </c>
      <c r="E115" s="8" t="s">
        <v>4766</v>
      </c>
      <c r="F115" s="8" t="s">
        <v>4026</v>
      </c>
      <c r="G115" s="8" t="s">
        <v>3616</v>
      </c>
      <c r="I115" t="s">
        <v>1691</v>
      </c>
      <c r="J115" s="8" t="s">
        <v>4026</v>
      </c>
      <c r="K115" s="8" t="s">
        <v>3616</v>
      </c>
      <c r="Q115" s="8"/>
      <c r="S115" s="7"/>
      <c r="T115" s="8"/>
      <c r="U115" s="6"/>
      <c r="V115"/>
      <c r="X115" s="6"/>
      <c r="Z115" s="11"/>
      <c r="AA115"/>
    </row>
    <row r="117" spans="1:20" ht="12.75">
      <c r="A117" t="s">
        <v>5142</v>
      </c>
      <c r="B117" t="s">
        <v>548</v>
      </c>
      <c r="C117" s="7">
        <v>29364</v>
      </c>
      <c r="D117" s="8" t="s">
        <v>1011</v>
      </c>
      <c r="E117" s="8" t="s">
        <v>1114</v>
      </c>
      <c r="F117" s="8" t="s">
        <v>1372</v>
      </c>
      <c r="G117" s="8" t="s">
        <v>1142</v>
      </c>
      <c r="I117" t="s">
        <v>5142</v>
      </c>
      <c r="J117" s="8" t="s">
        <v>1372</v>
      </c>
      <c r="K117" s="8" t="s">
        <v>954</v>
      </c>
      <c r="L117" t="s">
        <v>5142</v>
      </c>
      <c r="M117" s="8" t="s">
        <v>1372</v>
      </c>
      <c r="N117" s="8" t="s">
        <v>265</v>
      </c>
      <c r="O117" t="s">
        <v>5141</v>
      </c>
      <c r="P117" s="8" t="s">
        <v>1372</v>
      </c>
      <c r="Q117" s="5" t="s">
        <v>3616</v>
      </c>
      <c r="R117" t="s">
        <v>5141</v>
      </c>
      <c r="S117" t="s">
        <v>1372</v>
      </c>
      <c r="T117" s="5" t="s">
        <v>3618</v>
      </c>
    </row>
    <row r="118" spans="1:27" ht="12.75">
      <c r="A118" t="s">
        <v>5145</v>
      </c>
      <c r="B118" t="s">
        <v>636</v>
      </c>
      <c r="C118" s="7">
        <v>28795</v>
      </c>
      <c r="D118" s="8" t="s">
        <v>4025</v>
      </c>
      <c r="E118" s="8" t="s">
        <v>1121</v>
      </c>
      <c r="F118" s="8" t="s">
        <v>3610</v>
      </c>
      <c r="G118" s="8" t="s">
        <v>1142</v>
      </c>
      <c r="I118" t="s">
        <v>5145</v>
      </c>
      <c r="J118" s="8" t="s">
        <v>3610</v>
      </c>
      <c r="K118" s="8" t="s">
        <v>954</v>
      </c>
      <c r="L118" t="s">
        <v>5145</v>
      </c>
      <c r="M118" s="8" t="s">
        <v>1372</v>
      </c>
      <c r="N118" s="8" t="s">
        <v>955</v>
      </c>
      <c r="O118" t="s">
        <v>5145</v>
      </c>
      <c r="P118" s="8" t="s">
        <v>1372</v>
      </c>
      <c r="Q118" s="8" t="s">
        <v>954</v>
      </c>
      <c r="R118" t="s">
        <v>1703</v>
      </c>
      <c r="S118" s="7" t="s">
        <v>1372</v>
      </c>
      <c r="T118" s="8" t="s">
        <v>955</v>
      </c>
      <c r="U118" s="6" t="s">
        <v>5141</v>
      </c>
      <c r="V118" t="s">
        <v>1372</v>
      </c>
      <c r="W118" s="5" t="s">
        <v>3616</v>
      </c>
      <c r="AA118"/>
    </row>
    <row r="119" spans="1:14" ht="12.75">
      <c r="A119" t="s">
        <v>5142</v>
      </c>
      <c r="B119" t="s">
        <v>741</v>
      </c>
      <c r="C119" s="7">
        <v>30456</v>
      </c>
      <c r="D119" s="8" t="s">
        <v>2797</v>
      </c>
      <c r="E119" s="8" t="s">
        <v>1111</v>
      </c>
      <c r="F119" s="8" t="s">
        <v>2328</v>
      </c>
      <c r="G119" s="8" t="s">
        <v>950</v>
      </c>
      <c r="I119" t="s">
        <v>5142</v>
      </c>
      <c r="J119" s="8" t="s">
        <v>2328</v>
      </c>
      <c r="K119" s="8" t="s">
        <v>954</v>
      </c>
      <c r="L119" t="s">
        <v>5142</v>
      </c>
      <c r="M119" s="8" t="s">
        <v>2328</v>
      </c>
      <c r="N119" s="8" t="s">
        <v>954</v>
      </c>
    </row>
    <row r="120" spans="1:27" ht="12.75">
      <c r="A120" t="s">
        <v>5168</v>
      </c>
      <c r="B120" t="s">
        <v>2057</v>
      </c>
      <c r="C120" s="7">
        <v>26278</v>
      </c>
      <c r="E120" s="8" t="s">
        <v>1127</v>
      </c>
      <c r="F120" s="8" t="s">
        <v>3615</v>
      </c>
      <c r="G120" s="8" t="s">
        <v>3798</v>
      </c>
      <c r="I120" t="s">
        <v>5168</v>
      </c>
      <c r="J120" s="8" t="s">
        <v>3615</v>
      </c>
      <c r="K120" s="8" t="s">
        <v>1084</v>
      </c>
      <c r="L120" t="s">
        <v>2329</v>
      </c>
      <c r="M120" s="8" t="s">
        <v>3551</v>
      </c>
      <c r="N120" s="8" t="s">
        <v>3795</v>
      </c>
      <c r="O120" t="s">
        <v>5168</v>
      </c>
      <c r="P120" s="8" t="s">
        <v>3551</v>
      </c>
      <c r="Q120" s="8" t="s">
        <v>1532</v>
      </c>
      <c r="R120" t="s">
        <v>5145</v>
      </c>
      <c r="S120" s="7" t="s">
        <v>3551</v>
      </c>
      <c r="T120" s="8" t="s">
        <v>3791</v>
      </c>
      <c r="U120" s="6" t="s">
        <v>2058</v>
      </c>
      <c r="V120" t="s">
        <v>3551</v>
      </c>
      <c r="W120" s="5" t="s">
        <v>1701</v>
      </c>
      <c r="X120" s="6" t="s">
        <v>1390</v>
      </c>
      <c r="Y120" s="6" t="s">
        <v>3551</v>
      </c>
      <c r="Z120" s="11" t="s">
        <v>1701</v>
      </c>
      <c r="AA120"/>
    </row>
    <row r="121" spans="1:14" ht="12.75">
      <c r="A121" t="s">
        <v>5145</v>
      </c>
      <c r="B121" t="s">
        <v>4733</v>
      </c>
      <c r="C121" s="7">
        <v>29119</v>
      </c>
      <c r="D121" s="8" t="s">
        <v>2796</v>
      </c>
      <c r="E121" s="8" t="s">
        <v>1118</v>
      </c>
      <c r="F121" s="8" t="s">
        <v>1480</v>
      </c>
      <c r="G121" s="8" t="s">
        <v>954</v>
      </c>
      <c r="I121" t="s">
        <v>5145</v>
      </c>
      <c r="J121" s="8" t="s">
        <v>1480</v>
      </c>
      <c r="K121" s="8" t="s">
        <v>265</v>
      </c>
      <c r="L121" t="s">
        <v>5141</v>
      </c>
      <c r="M121" s="8" t="s">
        <v>1480</v>
      </c>
      <c r="N121" s="8" t="s">
        <v>1701</v>
      </c>
    </row>
    <row r="122" spans="1:27" ht="12.75">
      <c r="A122" t="s">
        <v>5141</v>
      </c>
      <c r="B122" t="s">
        <v>3878</v>
      </c>
      <c r="C122" s="7">
        <v>31276</v>
      </c>
      <c r="D122" s="8" t="s">
        <v>3478</v>
      </c>
      <c r="E122" s="8" t="s">
        <v>2159</v>
      </c>
      <c r="F122" s="8" t="s">
        <v>2131</v>
      </c>
      <c r="G122" s="8" t="s">
        <v>3616</v>
      </c>
      <c r="H122" s="8" t="s">
        <v>1977</v>
      </c>
      <c r="L122" s="8"/>
      <c r="N122"/>
      <c r="O122" s="8"/>
      <c r="P122" s="5"/>
      <c r="Q122"/>
      <c r="S122" s="5"/>
      <c r="W122"/>
      <c r="X122" s="6"/>
      <c r="Z122" s="10"/>
      <c r="AA122"/>
    </row>
    <row r="123" spans="1:27" ht="12.75">
      <c r="A123" t="s">
        <v>4103</v>
      </c>
      <c r="B123" t="s">
        <v>3887</v>
      </c>
      <c r="C123" s="7">
        <v>31386</v>
      </c>
      <c r="D123" s="8" t="s">
        <v>3481</v>
      </c>
      <c r="E123" s="8" t="s">
        <v>2024</v>
      </c>
      <c r="F123" s="8" t="s">
        <v>4026</v>
      </c>
      <c r="G123" s="8" t="s">
        <v>3616</v>
      </c>
      <c r="H123" s="8" t="s">
        <v>3972</v>
      </c>
      <c r="L123" s="8"/>
      <c r="N123"/>
      <c r="O123" s="8"/>
      <c r="P123" s="5"/>
      <c r="Q123"/>
      <c r="S123" s="5"/>
      <c r="W123"/>
      <c r="X123" s="6"/>
      <c r="Z123" s="10"/>
      <c r="AA123"/>
    </row>
    <row r="124" spans="1:27" ht="12.75">
      <c r="A124" t="s">
        <v>5141</v>
      </c>
      <c r="B124" t="s">
        <v>1010</v>
      </c>
      <c r="C124" s="7">
        <v>31048</v>
      </c>
      <c r="D124" s="8" t="s">
        <v>3405</v>
      </c>
      <c r="E124" s="8" t="s">
        <v>1129</v>
      </c>
      <c r="F124" s="8" t="s">
        <v>3610</v>
      </c>
      <c r="G124" s="8" t="s">
        <v>3616</v>
      </c>
      <c r="I124" t="s">
        <v>5141</v>
      </c>
      <c r="J124" s="8" t="s">
        <v>3610</v>
      </c>
      <c r="K124" s="8" t="s">
        <v>1141</v>
      </c>
      <c r="Q124" s="8"/>
      <c r="S124" s="7"/>
      <c r="T124" s="8"/>
      <c r="U124" s="6"/>
      <c r="V124"/>
      <c r="X124" s="6"/>
      <c r="Z124" s="11"/>
      <c r="AA124"/>
    </row>
    <row r="126" spans="1:27" ht="12.75">
      <c r="A126" t="s">
        <v>3025</v>
      </c>
      <c r="B126" t="s">
        <v>2143</v>
      </c>
      <c r="C126" s="7">
        <v>30870</v>
      </c>
      <c r="D126" s="8" t="s">
        <v>3407</v>
      </c>
      <c r="E126" s="8" t="s">
        <v>1112</v>
      </c>
      <c r="F126" s="8" t="s">
        <v>1372</v>
      </c>
      <c r="G126" s="8" t="s">
        <v>2738</v>
      </c>
      <c r="I126" t="s">
        <v>356</v>
      </c>
      <c r="J126" s="8" t="s">
        <v>1372</v>
      </c>
      <c r="K126" s="8" t="s">
        <v>3083</v>
      </c>
      <c r="Q126" s="8"/>
      <c r="S126" s="7"/>
      <c r="T126" s="8"/>
      <c r="U126" s="6"/>
      <c r="V126"/>
      <c r="X126" s="6"/>
      <c r="Z126" s="11"/>
      <c r="AA126"/>
    </row>
    <row r="127" spans="1:27" ht="12.75">
      <c r="A127" t="s">
        <v>3082</v>
      </c>
      <c r="B127" t="s">
        <v>1927</v>
      </c>
      <c r="C127" s="7">
        <v>28267</v>
      </c>
      <c r="D127" s="8" t="s">
        <v>3516</v>
      </c>
      <c r="E127" s="8" t="s">
        <v>1108</v>
      </c>
      <c r="F127" s="8" t="s">
        <v>4883</v>
      </c>
      <c r="G127" s="8" t="s">
        <v>2738</v>
      </c>
      <c r="I127" t="s">
        <v>3082</v>
      </c>
      <c r="J127" s="8" t="s">
        <v>3027</v>
      </c>
      <c r="K127" s="8" t="s">
        <v>2738</v>
      </c>
      <c r="L127" t="s">
        <v>3082</v>
      </c>
      <c r="M127" s="8" t="s">
        <v>3027</v>
      </c>
      <c r="N127" s="8" t="s">
        <v>2738</v>
      </c>
      <c r="O127" t="s">
        <v>3082</v>
      </c>
      <c r="P127" s="8" t="s">
        <v>3027</v>
      </c>
      <c r="Q127" s="8" t="s">
        <v>1445</v>
      </c>
      <c r="R127" t="s">
        <v>3082</v>
      </c>
      <c r="S127" s="7" t="s">
        <v>3027</v>
      </c>
      <c r="T127" s="8" t="s">
        <v>1446</v>
      </c>
      <c r="U127" s="13" t="s">
        <v>3086</v>
      </c>
      <c r="V127" t="s">
        <v>3617</v>
      </c>
      <c r="W127" s="5" t="s">
        <v>4261</v>
      </c>
      <c r="X127" s="6" t="s">
        <v>353</v>
      </c>
      <c r="Y127" s="6" t="s">
        <v>3617</v>
      </c>
      <c r="Z127" s="11" t="s">
        <v>3083</v>
      </c>
      <c r="AA127"/>
    </row>
    <row r="128" spans="1:27" ht="12.75">
      <c r="A128" t="s">
        <v>1442</v>
      </c>
      <c r="B128" t="s">
        <v>3084</v>
      </c>
      <c r="C128" s="7">
        <v>29201</v>
      </c>
      <c r="D128" s="8" t="s">
        <v>3085</v>
      </c>
      <c r="E128" s="8" t="s">
        <v>1106</v>
      </c>
      <c r="F128" s="8" t="s">
        <v>4668</v>
      </c>
      <c r="G128" s="8" t="s">
        <v>2738</v>
      </c>
      <c r="I128" t="s">
        <v>3082</v>
      </c>
      <c r="J128" s="8" t="s">
        <v>5143</v>
      </c>
      <c r="K128" s="8" t="s">
        <v>2738</v>
      </c>
      <c r="L128" t="s">
        <v>3086</v>
      </c>
      <c r="M128" s="8" t="s">
        <v>5143</v>
      </c>
      <c r="N128" s="8" t="s">
        <v>1933</v>
      </c>
      <c r="O128" t="s">
        <v>3086</v>
      </c>
      <c r="P128" s="8" t="s">
        <v>5143</v>
      </c>
      <c r="Q128" s="8" t="s">
        <v>3087</v>
      </c>
      <c r="R128" t="s">
        <v>3086</v>
      </c>
      <c r="S128" s="7" t="s">
        <v>5143</v>
      </c>
      <c r="T128" s="8" t="s">
        <v>3088</v>
      </c>
      <c r="U128" s="6" t="s">
        <v>3082</v>
      </c>
      <c r="V128" t="s">
        <v>5143</v>
      </c>
      <c r="W128" s="5" t="s">
        <v>2738</v>
      </c>
      <c r="X128" s="6" t="s">
        <v>3089</v>
      </c>
      <c r="Y128" s="6" t="s">
        <v>5143</v>
      </c>
      <c r="Z128" s="6" t="s">
        <v>3090</v>
      </c>
      <c r="AA128"/>
    </row>
    <row r="129" spans="1:27" ht="12.75">
      <c r="A129" t="s">
        <v>356</v>
      </c>
      <c r="B129" t="s">
        <v>1551</v>
      </c>
      <c r="C129" s="7">
        <v>28928</v>
      </c>
      <c r="D129" s="8" t="s">
        <v>960</v>
      </c>
      <c r="E129" s="8" t="s">
        <v>1110</v>
      </c>
      <c r="F129" s="8" t="s">
        <v>1965</v>
      </c>
      <c r="G129" s="8" t="s">
        <v>2738</v>
      </c>
      <c r="I129" t="s">
        <v>3025</v>
      </c>
      <c r="J129" s="8" t="s">
        <v>937</v>
      </c>
      <c r="K129" s="8" t="s">
        <v>2738</v>
      </c>
      <c r="L129" t="s">
        <v>3025</v>
      </c>
      <c r="M129" s="8" t="s">
        <v>937</v>
      </c>
      <c r="N129" s="8" t="s">
        <v>3083</v>
      </c>
      <c r="O129" t="s">
        <v>3025</v>
      </c>
      <c r="P129" s="8" t="s">
        <v>937</v>
      </c>
      <c r="Q129" s="8" t="s">
        <v>3083</v>
      </c>
      <c r="R129" t="s">
        <v>3025</v>
      </c>
      <c r="S129" s="7" t="s">
        <v>1857</v>
      </c>
      <c r="T129" s="8" t="s">
        <v>354</v>
      </c>
      <c r="U129" s="6" t="s">
        <v>3025</v>
      </c>
      <c r="V129" t="s">
        <v>1857</v>
      </c>
      <c r="W129" s="5" t="s">
        <v>354</v>
      </c>
      <c r="X129" s="6" t="s">
        <v>3025</v>
      </c>
      <c r="Y129" s="6" t="s">
        <v>1857</v>
      </c>
      <c r="Z129" s="11" t="s">
        <v>354</v>
      </c>
      <c r="AA129"/>
    </row>
    <row r="130" spans="1:27" ht="12.75">
      <c r="A130" t="s">
        <v>1442</v>
      </c>
      <c r="B130" t="s">
        <v>2167</v>
      </c>
      <c r="C130" s="7">
        <v>31025</v>
      </c>
      <c r="D130" s="8" t="s">
        <v>2168</v>
      </c>
      <c r="E130" s="8" t="s">
        <v>3480</v>
      </c>
      <c r="F130" s="8" t="s">
        <v>3380</v>
      </c>
      <c r="G130" s="8" t="s">
        <v>3083</v>
      </c>
      <c r="H130" s="8" t="s">
        <v>2705</v>
      </c>
      <c r="L130" s="8"/>
      <c r="N130"/>
      <c r="O130" s="8"/>
      <c r="P130" s="5"/>
      <c r="Q130"/>
      <c r="S130" s="5"/>
      <c r="W130"/>
      <c r="X130" s="6"/>
      <c r="Z130" s="10"/>
      <c r="AA130"/>
    </row>
    <row r="131" spans="1:27" ht="12.75">
      <c r="A131" t="s">
        <v>353</v>
      </c>
      <c r="B131" t="s">
        <v>3201</v>
      </c>
      <c r="C131" s="7">
        <v>29549</v>
      </c>
      <c r="D131" s="8" t="s">
        <v>3409</v>
      </c>
      <c r="E131" s="8" t="s">
        <v>2023</v>
      </c>
      <c r="F131" s="8" t="s">
        <v>4789</v>
      </c>
      <c r="G131" s="8" t="s">
        <v>354</v>
      </c>
      <c r="H131" s="8" t="s">
        <v>3970</v>
      </c>
      <c r="L131" s="8"/>
      <c r="N131"/>
      <c r="O131" s="8"/>
      <c r="P131" s="5"/>
      <c r="Q131"/>
      <c r="S131" s="5"/>
      <c r="W131"/>
      <c r="X131" s="6"/>
      <c r="Z131" s="10"/>
      <c r="AA131"/>
    </row>
    <row r="132" spans="1:27" ht="12.75">
      <c r="A132" t="s">
        <v>1442</v>
      </c>
      <c r="B132" t="s">
        <v>5115</v>
      </c>
      <c r="C132" s="7">
        <v>29984</v>
      </c>
      <c r="D132" s="8" t="s">
        <v>4569</v>
      </c>
      <c r="E132" s="8" t="s">
        <v>4756</v>
      </c>
      <c r="F132" s="8" t="s">
        <v>5143</v>
      </c>
      <c r="G132" s="8" t="s">
        <v>354</v>
      </c>
      <c r="I132" t="s">
        <v>353</v>
      </c>
      <c r="J132" s="8" t="s">
        <v>5143</v>
      </c>
      <c r="K132" s="8" t="s">
        <v>354</v>
      </c>
      <c r="L132" t="s">
        <v>353</v>
      </c>
      <c r="M132" s="8" t="s">
        <v>5143</v>
      </c>
      <c r="N132" s="8" t="s">
        <v>354</v>
      </c>
      <c r="O132" t="s">
        <v>353</v>
      </c>
      <c r="P132" s="8" t="s">
        <v>5143</v>
      </c>
      <c r="Q132" s="8" t="s">
        <v>354</v>
      </c>
      <c r="S132" s="7"/>
      <c r="T132" s="8"/>
      <c r="U132" s="6"/>
      <c r="V132"/>
      <c r="X132" s="6"/>
      <c r="Z132" s="11"/>
      <c r="AA132"/>
    </row>
    <row r="133" spans="1:27" ht="12.75">
      <c r="A133" t="s">
        <v>353</v>
      </c>
      <c r="B133" t="s">
        <v>739</v>
      </c>
      <c r="C133" s="7">
        <v>30232</v>
      </c>
      <c r="D133" s="8" t="s">
        <v>1926</v>
      </c>
      <c r="E133" s="8" t="s">
        <v>1130</v>
      </c>
      <c r="F133" s="8" t="s">
        <v>4874</v>
      </c>
      <c r="G133" s="8" t="s">
        <v>354</v>
      </c>
      <c r="I133" t="s">
        <v>353</v>
      </c>
      <c r="J133" s="8" t="s">
        <v>4874</v>
      </c>
      <c r="K133" s="8" t="s">
        <v>354</v>
      </c>
      <c r="L133" t="s">
        <v>353</v>
      </c>
      <c r="M133" s="8" t="s">
        <v>4874</v>
      </c>
      <c r="N133" s="8" t="s">
        <v>354</v>
      </c>
      <c r="O133" t="s">
        <v>353</v>
      </c>
      <c r="P133" s="8" t="s">
        <v>4874</v>
      </c>
      <c r="Q133" s="8" t="s">
        <v>354</v>
      </c>
      <c r="S133" s="7"/>
      <c r="T133" s="8"/>
      <c r="U133" s="6"/>
      <c r="V133"/>
      <c r="X133" s="6"/>
      <c r="Z133" s="11"/>
      <c r="AA133"/>
    </row>
    <row r="134" spans="1:14" ht="12.75">
      <c r="A134" t="s">
        <v>353</v>
      </c>
      <c r="B134" t="s">
        <v>2171</v>
      </c>
      <c r="C134" s="7">
        <v>30494</v>
      </c>
      <c r="D134" s="8" t="s">
        <v>2799</v>
      </c>
      <c r="E134" s="8" t="s">
        <v>4767</v>
      </c>
      <c r="F134" s="8" t="s">
        <v>937</v>
      </c>
      <c r="G134" s="8" t="s">
        <v>354</v>
      </c>
      <c r="I134" t="s">
        <v>353</v>
      </c>
      <c r="J134" s="8" t="s">
        <v>937</v>
      </c>
      <c r="K134" s="8" t="s">
        <v>354</v>
      </c>
      <c r="L134" t="s">
        <v>353</v>
      </c>
      <c r="M134" s="8" t="s">
        <v>937</v>
      </c>
      <c r="N134" s="8" t="s">
        <v>354</v>
      </c>
    </row>
    <row r="135" spans="1:27" ht="12.75">
      <c r="A135" t="s">
        <v>1277</v>
      </c>
      <c r="B135" t="s">
        <v>2743</v>
      </c>
      <c r="C135" s="7">
        <v>26802</v>
      </c>
      <c r="E135" s="8" t="s">
        <v>4763</v>
      </c>
      <c r="I135" t="s">
        <v>3082</v>
      </c>
      <c r="J135" s="8" t="s">
        <v>3380</v>
      </c>
      <c r="K135" s="8" t="s">
        <v>3083</v>
      </c>
      <c r="L135" t="s">
        <v>3082</v>
      </c>
      <c r="M135" s="8" t="s">
        <v>3380</v>
      </c>
      <c r="N135" s="8" t="s">
        <v>3083</v>
      </c>
      <c r="O135" t="s">
        <v>3082</v>
      </c>
      <c r="P135" s="8" t="s">
        <v>3380</v>
      </c>
      <c r="Q135" s="8" t="s">
        <v>1445</v>
      </c>
      <c r="R135" t="s">
        <v>3082</v>
      </c>
      <c r="S135" s="7" t="s">
        <v>3380</v>
      </c>
      <c r="T135" s="8" t="s">
        <v>2738</v>
      </c>
      <c r="U135" s="13" t="s">
        <v>3082</v>
      </c>
      <c r="V135" t="s">
        <v>4789</v>
      </c>
      <c r="W135" s="5" t="s">
        <v>3083</v>
      </c>
      <c r="X135" s="6" t="s">
        <v>353</v>
      </c>
      <c r="Y135" s="6" t="s">
        <v>4789</v>
      </c>
      <c r="Z135" s="11" t="s">
        <v>354</v>
      </c>
      <c r="AA135"/>
    </row>
    <row r="137" spans="1:14" ht="12.75">
      <c r="A137" t="s">
        <v>3030</v>
      </c>
      <c r="B137" t="s">
        <v>2096</v>
      </c>
      <c r="C137" s="7">
        <v>30012</v>
      </c>
      <c r="D137" s="8" t="s">
        <v>2797</v>
      </c>
      <c r="E137" s="8" t="s">
        <v>1126</v>
      </c>
      <c r="F137" s="8" t="s">
        <v>1496</v>
      </c>
      <c r="G137" s="8" t="s">
        <v>4517</v>
      </c>
      <c r="I137" t="s">
        <v>3030</v>
      </c>
      <c r="J137" s="8" t="s">
        <v>1496</v>
      </c>
      <c r="K137" s="8" t="s">
        <v>2906</v>
      </c>
      <c r="L137" t="s">
        <v>3030</v>
      </c>
      <c r="M137" s="8" t="s">
        <v>1496</v>
      </c>
      <c r="N137" s="8" t="s">
        <v>4436</v>
      </c>
    </row>
    <row r="138" spans="1:26" ht="12.75">
      <c r="A138" t="s">
        <v>3136</v>
      </c>
      <c r="B138" t="s">
        <v>90</v>
      </c>
      <c r="C138" s="7">
        <v>29044</v>
      </c>
      <c r="D138" s="8" t="s">
        <v>1011</v>
      </c>
      <c r="E138" s="8" t="s">
        <v>1125</v>
      </c>
      <c r="F138" s="8" t="s">
        <v>4874</v>
      </c>
      <c r="G138" s="8" t="s">
        <v>4516</v>
      </c>
      <c r="I138" t="s">
        <v>3136</v>
      </c>
      <c r="J138" s="8" t="s">
        <v>4874</v>
      </c>
      <c r="K138" s="8" t="s">
        <v>3759</v>
      </c>
      <c r="L138" t="s">
        <v>3136</v>
      </c>
      <c r="M138" s="8" t="s">
        <v>4874</v>
      </c>
      <c r="N138" s="8" t="s">
        <v>3603</v>
      </c>
      <c r="O138" t="s">
        <v>3136</v>
      </c>
      <c r="P138" s="8" t="s">
        <v>4874</v>
      </c>
      <c r="Q138" s="5" t="s">
        <v>3566</v>
      </c>
      <c r="U138" s="6"/>
      <c r="V138"/>
      <c r="Y138" s="15"/>
      <c r="Z138" s="15"/>
    </row>
    <row r="139" spans="3:9" ht="12.75">
      <c r="C139" s="7"/>
      <c r="I139" s="6" t="s">
        <v>4900</v>
      </c>
    </row>
    <row r="142" spans="1:9" ht="18">
      <c r="A142" s="39" t="s">
        <v>4056</v>
      </c>
      <c r="I142" s="39"/>
    </row>
    <row r="143" spans="1:9" ht="12.75">
      <c r="A143" t="s">
        <v>4837</v>
      </c>
      <c r="I143" s="6"/>
    </row>
    <row r="144" ht="12.75">
      <c r="A144" t="s">
        <v>549</v>
      </c>
    </row>
    <row r="145" spans="1:27" ht="12.75">
      <c r="A145" t="s">
        <v>633</v>
      </c>
      <c r="B145" t="s">
        <v>3267</v>
      </c>
      <c r="C145" s="7">
        <v>27784</v>
      </c>
      <c r="D145" s="8" t="s">
        <v>1729</v>
      </c>
      <c r="E145" s="8" t="s">
        <v>729</v>
      </c>
      <c r="F145" s="8" t="s">
        <v>2131</v>
      </c>
      <c r="G145" s="8" t="s">
        <v>535</v>
      </c>
      <c r="I145" t="s">
        <v>633</v>
      </c>
      <c r="J145" s="8" t="s">
        <v>2131</v>
      </c>
      <c r="K145" s="8" t="s">
        <v>2451</v>
      </c>
      <c r="L145" t="s">
        <v>633</v>
      </c>
      <c r="M145" s="8" t="s">
        <v>2131</v>
      </c>
      <c r="N145" s="8" t="s">
        <v>1804</v>
      </c>
      <c r="O145" t="s">
        <v>633</v>
      </c>
      <c r="P145" s="8" t="s">
        <v>2131</v>
      </c>
      <c r="Q145" s="8" t="s">
        <v>1730</v>
      </c>
      <c r="R145" t="s">
        <v>633</v>
      </c>
      <c r="S145" s="7" t="s">
        <v>2131</v>
      </c>
      <c r="T145" s="8" t="s">
        <v>1731</v>
      </c>
      <c r="U145" t="s">
        <v>633</v>
      </c>
      <c r="V145" t="s">
        <v>2131</v>
      </c>
      <c r="W145" s="5" t="s">
        <v>1732</v>
      </c>
      <c r="X145" t="s">
        <v>633</v>
      </c>
      <c r="Y145" s="6" t="s">
        <v>2131</v>
      </c>
      <c r="Z145" s="6" t="s">
        <v>1733</v>
      </c>
      <c r="AA145"/>
    </row>
    <row r="146" spans="1:27" ht="12.75">
      <c r="A146" t="s">
        <v>633</v>
      </c>
      <c r="B146" t="s">
        <v>3786</v>
      </c>
      <c r="C146" s="7">
        <v>29174</v>
      </c>
      <c r="D146" s="8" t="s">
        <v>3028</v>
      </c>
      <c r="E146" s="8" t="s">
        <v>2025</v>
      </c>
      <c r="F146" s="8" t="s">
        <v>3554</v>
      </c>
      <c r="G146" s="8" t="s">
        <v>2509</v>
      </c>
      <c r="H146" s="8" t="s">
        <v>2712</v>
      </c>
      <c r="L146" t="s">
        <v>633</v>
      </c>
      <c r="M146" s="8" t="s">
        <v>1496</v>
      </c>
      <c r="N146" s="8" t="s">
        <v>2508</v>
      </c>
      <c r="P146" s="5"/>
      <c r="Q146"/>
      <c r="S146" s="5"/>
      <c r="W146"/>
      <c r="X146" s="6"/>
      <c r="Z146" s="10"/>
      <c r="AA146"/>
    </row>
    <row r="147" spans="1:27" ht="12.75">
      <c r="A147" t="s">
        <v>633</v>
      </c>
      <c r="B147" t="s">
        <v>2773</v>
      </c>
      <c r="C147" s="7">
        <v>30982</v>
      </c>
      <c r="D147" s="8" t="s">
        <v>2605</v>
      </c>
      <c r="E147" s="8" t="s">
        <v>2026</v>
      </c>
      <c r="F147" s="8" t="s">
        <v>3615</v>
      </c>
      <c r="G147" s="8" t="s">
        <v>1966</v>
      </c>
      <c r="H147" s="8" t="s">
        <v>560</v>
      </c>
      <c r="Q147" s="8"/>
      <c r="S147" s="7"/>
      <c r="T147" s="8"/>
      <c r="U147"/>
      <c r="V147"/>
      <c r="AA147"/>
    </row>
    <row r="149" spans="1:27" ht="12.75">
      <c r="A149" t="s">
        <v>3607</v>
      </c>
      <c r="B149" t="s">
        <v>4946</v>
      </c>
      <c r="C149" s="7">
        <v>27938</v>
      </c>
      <c r="D149" s="8" t="s">
        <v>4947</v>
      </c>
      <c r="E149" s="8" t="s">
        <v>4275</v>
      </c>
      <c r="F149" s="8" t="s">
        <v>937</v>
      </c>
      <c r="G149" s="8" t="s">
        <v>4518</v>
      </c>
      <c r="I149" t="s">
        <v>3607</v>
      </c>
      <c r="J149" s="8" t="s">
        <v>937</v>
      </c>
      <c r="K149" s="8" t="s">
        <v>2888</v>
      </c>
      <c r="L149" t="s">
        <v>3607</v>
      </c>
      <c r="M149" s="8" t="s">
        <v>937</v>
      </c>
      <c r="N149" s="8" t="s">
        <v>4008</v>
      </c>
      <c r="O149" t="s">
        <v>3607</v>
      </c>
      <c r="P149" s="8" t="s">
        <v>937</v>
      </c>
      <c r="Q149" s="8" t="s">
        <v>3139</v>
      </c>
      <c r="R149" t="s">
        <v>3607</v>
      </c>
      <c r="S149" s="7" t="s">
        <v>937</v>
      </c>
      <c r="T149" s="8" t="s">
        <v>3140</v>
      </c>
      <c r="U149" t="s">
        <v>3607</v>
      </c>
      <c r="V149" t="s">
        <v>937</v>
      </c>
      <c r="W149" s="5" t="s">
        <v>3141</v>
      </c>
      <c r="X149" t="s">
        <v>3607</v>
      </c>
      <c r="Y149" s="6" t="s">
        <v>937</v>
      </c>
      <c r="Z149" s="6" t="s">
        <v>4368</v>
      </c>
      <c r="AA149"/>
    </row>
    <row r="150" spans="1:27" ht="12.75">
      <c r="A150" t="s">
        <v>3607</v>
      </c>
      <c r="B150" t="s">
        <v>2769</v>
      </c>
      <c r="C150" s="7">
        <v>30590</v>
      </c>
      <c r="D150" s="8" t="s">
        <v>3478</v>
      </c>
      <c r="E150" s="8" t="s">
        <v>3480</v>
      </c>
      <c r="F150" s="8" t="s">
        <v>4883</v>
      </c>
      <c r="G150" s="8" t="s">
        <v>2088</v>
      </c>
      <c r="H150" s="8" t="s">
        <v>686</v>
      </c>
      <c r="L150" s="8"/>
      <c r="N150"/>
      <c r="O150" s="8"/>
      <c r="P150" s="5"/>
      <c r="Q150"/>
      <c r="S150" s="5"/>
      <c r="W150"/>
      <c r="X150" s="6"/>
      <c r="Z150" s="10"/>
      <c r="AA150"/>
    </row>
    <row r="151" spans="1:20" ht="12.75">
      <c r="A151" t="s">
        <v>3607</v>
      </c>
      <c r="B151" t="s">
        <v>3608</v>
      </c>
      <c r="C151" s="7">
        <v>29693</v>
      </c>
      <c r="D151" s="8" t="s">
        <v>3609</v>
      </c>
      <c r="E151" s="8" t="s">
        <v>1124</v>
      </c>
      <c r="F151" s="8" t="s">
        <v>3610</v>
      </c>
      <c r="G151" s="8" t="s">
        <v>3503</v>
      </c>
      <c r="I151" t="s">
        <v>3607</v>
      </c>
      <c r="J151" s="8" t="s">
        <v>3610</v>
      </c>
      <c r="K151" s="8" t="s">
        <v>214</v>
      </c>
      <c r="L151" t="s">
        <v>3607</v>
      </c>
      <c r="M151" s="8" t="s">
        <v>3610</v>
      </c>
      <c r="N151" s="8" t="s">
        <v>1459</v>
      </c>
      <c r="O151" t="s">
        <v>3607</v>
      </c>
      <c r="P151" s="8" t="s">
        <v>3610</v>
      </c>
      <c r="Q151" s="5" t="s">
        <v>3612</v>
      </c>
      <c r="R151" t="s">
        <v>3607</v>
      </c>
      <c r="S151" t="s">
        <v>3610</v>
      </c>
      <c r="T151" s="5" t="s">
        <v>3613</v>
      </c>
    </row>
    <row r="152" spans="1:27" ht="12.75" customHeight="1">
      <c r="A152" t="s">
        <v>4667</v>
      </c>
      <c r="B152" t="s">
        <v>5171</v>
      </c>
      <c r="C152" s="7">
        <v>28195</v>
      </c>
      <c r="D152" s="8" t="s">
        <v>1140</v>
      </c>
      <c r="E152" s="8" t="s">
        <v>1130</v>
      </c>
      <c r="F152" s="8" t="s">
        <v>4730</v>
      </c>
      <c r="G152" s="8" t="s">
        <v>3504</v>
      </c>
      <c r="I152" t="s">
        <v>4667</v>
      </c>
      <c r="J152" s="8" t="s">
        <v>4730</v>
      </c>
      <c r="K152" s="8" t="s">
        <v>526</v>
      </c>
      <c r="L152" t="s">
        <v>4667</v>
      </c>
      <c r="M152" s="8" t="s">
        <v>4730</v>
      </c>
      <c r="N152" s="8" t="s">
        <v>2852</v>
      </c>
      <c r="O152" t="s">
        <v>4667</v>
      </c>
      <c r="P152" s="8" t="s">
        <v>4730</v>
      </c>
      <c r="Q152" s="8" t="s">
        <v>5172</v>
      </c>
      <c r="R152" t="s">
        <v>4667</v>
      </c>
      <c r="S152" s="7" t="s">
        <v>4730</v>
      </c>
      <c r="T152" s="8" t="s">
        <v>5173</v>
      </c>
      <c r="U152" s="9" t="s">
        <v>4667</v>
      </c>
      <c r="V152" t="s">
        <v>4730</v>
      </c>
      <c r="W152" s="5" t="s">
        <v>5174</v>
      </c>
      <c r="X152" t="s">
        <v>4667</v>
      </c>
      <c r="Y152" s="6" t="s">
        <v>4730</v>
      </c>
      <c r="Z152" s="6" t="s">
        <v>592</v>
      </c>
      <c r="AA152"/>
    </row>
    <row r="153" spans="1:27" ht="12.75">
      <c r="A153" t="s">
        <v>4669</v>
      </c>
      <c r="B153" t="s">
        <v>2003</v>
      </c>
      <c r="C153" s="7">
        <v>31375</v>
      </c>
      <c r="D153" s="8" t="s">
        <v>3492</v>
      </c>
      <c r="E153" s="8" t="s">
        <v>351</v>
      </c>
      <c r="F153" s="8" t="s">
        <v>2131</v>
      </c>
      <c r="G153" s="8" t="s">
        <v>2004</v>
      </c>
      <c r="H153" s="8" t="s">
        <v>2005</v>
      </c>
      <c r="L153" s="8"/>
      <c r="N153"/>
      <c r="O153" s="8"/>
      <c r="P153" s="5"/>
      <c r="Q153"/>
      <c r="S153" s="5"/>
      <c r="W153"/>
      <c r="X153" s="6"/>
      <c r="Z153" s="10"/>
      <c r="AA153"/>
    </row>
    <row r="154" spans="1:27" ht="12.75">
      <c r="A154" t="s">
        <v>1277</v>
      </c>
      <c r="B154" t="s">
        <v>4159</v>
      </c>
      <c r="C154" s="7">
        <v>29947</v>
      </c>
      <c r="D154" s="8" t="s">
        <v>4160</v>
      </c>
      <c r="E154" s="8" t="s">
        <v>4764</v>
      </c>
      <c r="I154" t="s">
        <v>2937</v>
      </c>
      <c r="J154" s="8" t="s">
        <v>3380</v>
      </c>
      <c r="K154" s="8" t="s">
        <v>4271</v>
      </c>
      <c r="L154" t="s">
        <v>3607</v>
      </c>
      <c r="M154" s="8" t="s">
        <v>3380</v>
      </c>
      <c r="N154" s="8" t="s">
        <v>4128</v>
      </c>
      <c r="O154" t="s">
        <v>4669</v>
      </c>
      <c r="P154" s="8" t="s">
        <v>3380</v>
      </c>
      <c r="Q154" s="8" t="s">
        <v>359</v>
      </c>
      <c r="S154" s="7"/>
      <c r="T154" s="8"/>
      <c r="U154" s="6"/>
      <c r="V154"/>
      <c r="X154" s="6"/>
      <c r="Z154" s="11"/>
      <c r="AA154"/>
    </row>
    <row r="156" spans="1:27" ht="12.75">
      <c r="A156" t="s">
        <v>2135</v>
      </c>
      <c r="B156" t="s">
        <v>2745</v>
      </c>
      <c r="C156" s="7">
        <v>29007</v>
      </c>
      <c r="D156" s="8" t="s">
        <v>2746</v>
      </c>
      <c r="E156" s="8" t="s">
        <v>1113</v>
      </c>
      <c r="F156" s="8" t="s">
        <v>961</v>
      </c>
      <c r="G156" s="8" t="s">
        <v>3505</v>
      </c>
      <c r="I156" t="s">
        <v>2135</v>
      </c>
      <c r="J156" s="8" t="s">
        <v>961</v>
      </c>
      <c r="K156" s="8" t="s">
        <v>4073</v>
      </c>
      <c r="L156" t="s">
        <v>2135</v>
      </c>
      <c r="M156" s="8" t="s">
        <v>961</v>
      </c>
      <c r="N156" s="8" t="s">
        <v>3266</v>
      </c>
      <c r="O156" t="s">
        <v>1465</v>
      </c>
      <c r="P156" s="8" t="s">
        <v>1496</v>
      </c>
      <c r="Q156" s="8" t="s">
        <v>2747</v>
      </c>
      <c r="R156" t="s">
        <v>3555</v>
      </c>
      <c r="S156" s="7" t="s">
        <v>1496</v>
      </c>
      <c r="T156" s="8" t="s">
        <v>3766</v>
      </c>
      <c r="U156" s="6" t="s">
        <v>1035</v>
      </c>
      <c r="V156" t="s">
        <v>1496</v>
      </c>
      <c r="W156" s="5" t="s">
        <v>3438</v>
      </c>
      <c r="X156" t="s">
        <v>2129</v>
      </c>
      <c r="Y156" s="6" t="s">
        <v>1496</v>
      </c>
      <c r="Z156" s="11" t="s">
        <v>2157</v>
      </c>
      <c r="AA156"/>
    </row>
    <row r="157" spans="1:27" ht="12.75">
      <c r="A157" t="s">
        <v>2135</v>
      </c>
      <c r="B157" t="s">
        <v>1555</v>
      </c>
      <c r="C157" s="7">
        <v>29054</v>
      </c>
      <c r="D157" s="8" t="s">
        <v>1145</v>
      </c>
      <c r="E157" s="8" t="s">
        <v>1122</v>
      </c>
      <c r="F157" s="8" t="s">
        <v>1965</v>
      </c>
      <c r="G157" s="8" t="s">
        <v>892</v>
      </c>
      <c r="I157" t="s">
        <v>1478</v>
      </c>
      <c r="J157" s="8" t="s">
        <v>1965</v>
      </c>
      <c r="K157" s="8" t="s">
        <v>3120</v>
      </c>
      <c r="L157" t="s">
        <v>1478</v>
      </c>
      <c r="M157" s="8" t="s">
        <v>3551</v>
      </c>
      <c r="N157" s="8" t="s">
        <v>2548</v>
      </c>
      <c r="O157" t="s">
        <v>2135</v>
      </c>
      <c r="P157" s="8" t="s">
        <v>3551</v>
      </c>
      <c r="Q157" s="8" t="s">
        <v>1556</v>
      </c>
      <c r="R157" t="s">
        <v>2135</v>
      </c>
      <c r="S157" s="7" t="s">
        <v>3551</v>
      </c>
      <c r="T157" s="8" t="s">
        <v>1557</v>
      </c>
      <c r="U157" s="13" t="s">
        <v>1463</v>
      </c>
      <c r="V157" t="s">
        <v>3551</v>
      </c>
      <c r="W157" s="5" t="s">
        <v>1558</v>
      </c>
      <c r="AA157"/>
    </row>
    <row r="158" spans="1:27" ht="12.75">
      <c r="A158" t="s">
        <v>2129</v>
      </c>
      <c r="B158" t="s">
        <v>4432</v>
      </c>
      <c r="C158" s="7">
        <v>28728</v>
      </c>
      <c r="D158" s="8" t="s">
        <v>1856</v>
      </c>
      <c r="E158" s="8" t="s">
        <v>1128</v>
      </c>
      <c r="F158" s="8" t="s">
        <v>3617</v>
      </c>
      <c r="G158" s="8" t="s">
        <v>3506</v>
      </c>
      <c r="I158" t="s">
        <v>2135</v>
      </c>
      <c r="J158" s="8" t="s">
        <v>3610</v>
      </c>
      <c r="K158" s="8" t="s">
        <v>4635</v>
      </c>
      <c r="L158" t="s">
        <v>2135</v>
      </c>
      <c r="M158" s="8" t="s">
        <v>3610</v>
      </c>
      <c r="N158" s="8" t="s">
        <v>3263</v>
      </c>
      <c r="O158" t="s">
        <v>2135</v>
      </c>
      <c r="P158" s="8" t="s">
        <v>3610</v>
      </c>
      <c r="Q158" s="8" t="s">
        <v>4433</v>
      </c>
      <c r="R158" t="s">
        <v>2129</v>
      </c>
      <c r="S158" s="7" t="s">
        <v>3610</v>
      </c>
      <c r="T158" s="8" t="s">
        <v>2536</v>
      </c>
      <c r="U158" s="6" t="s">
        <v>2129</v>
      </c>
      <c r="V158" t="s">
        <v>3610</v>
      </c>
      <c r="W158" s="5" t="s">
        <v>2472</v>
      </c>
      <c r="X158" t="s">
        <v>2129</v>
      </c>
      <c r="Y158" s="6" t="s">
        <v>3610</v>
      </c>
      <c r="Z158" s="11" t="s">
        <v>54</v>
      </c>
      <c r="AA158"/>
    </row>
    <row r="159" spans="1:27" ht="12.75">
      <c r="A159" t="s">
        <v>1463</v>
      </c>
      <c r="B159" t="s">
        <v>469</v>
      </c>
      <c r="C159" s="7">
        <v>30863</v>
      </c>
      <c r="D159" s="8" t="s">
        <v>3409</v>
      </c>
      <c r="E159" s="8" t="s">
        <v>1125</v>
      </c>
      <c r="F159" s="8" t="s">
        <v>4874</v>
      </c>
      <c r="G159" s="8" t="s">
        <v>896</v>
      </c>
      <c r="I159" t="s">
        <v>3029</v>
      </c>
      <c r="J159" s="8" t="s">
        <v>4874</v>
      </c>
      <c r="K159" s="8" t="s">
        <v>468</v>
      </c>
      <c r="Q159" s="8"/>
      <c r="S159" s="7"/>
      <c r="T159" s="8"/>
      <c r="U159" s="6"/>
      <c r="V159"/>
      <c r="X159" s="6"/>
      <c r="Z159" s="11"/>
      <c r="AA159"/>
    </row>
    <row r="160" spans="2:27" ht="12.75">
      <c r="B160" t="s">
        <v>1571</v>
      </c>
      <c r="C160" s="7">
        <v>29654</v>
      </c>
      <c r="D160" s="8" t="s">
        <v>1145</v>
      </c>
      <c r="E160" s="8" t="s">
        <v>4763</v>
      </c>
      <c r="I160" t="s">
        <v>1478</v>
      </c>
      <c r="J160" s="8" t="s">
        <v>4668</v>
      </c>
      <c r="K160" s="8" t="s">
        <v>3436</v>
      </c>
      <c r="L160" t="s">
        <v>2135</v>
      </c>
      <c r="M160" s="8" t="s">
        <v>3615</v>
      </c>
      <c r="N160" s="8" t="s">
        <v>2958</v>
      </c>
      <c r="O160" t="s">
        <v>1478</v>
      </c>
      <c r="P160" s="8" t="s">
        <v>3615</v>
      </c>
      <c r="Q160" s="8" t="s">
        <v>1572</v>
      </c>
      <c r="R160" t="s">
        <v>2129</v>
      </c>
      <c r="S160" s="7" t="s">
        <v>4874</v>
      </c>
      <c r="T160" s="8" t="s">
        <v>1573</v>
      </c>
      <c r="U160" s="6" t="s">
        <v>1478</v>
      </c>
      <c r="V160" t="s">
        <v>4874</v>
      </c>
      <c r="W160" s="5" t="s">
        <v>1574</v>
      </c>
      <c r="X160" s="6"/>
      <c r="Z160" s="11"/>
      <c r="AA160"/>
    </row>
    <row r="161" spans="1:27" ht="12.75">
      <c r="A161" t="s">
        <v>306</v>
      </c>
      <c r="B161" t="s">
        <v>5164</v>
      </c>
      <c r="C161" s="7">
        <v>29296</v>
      </c>
      <c r="D161" s="8" t="s">
        <v>5165</v>
      </c>
      <c r="E161" s="8" t="s">
        <v>1110</v>
      </c>
      <c r="F161" s="8" t="s">
        <v>1689</v>
      </c>
      <c r="G161" s="8" t="s">
        <v>894</v>
      </c>
      <c r="I161" t="s">
        <v>306</v>
      </c>
      <c r="J161" s="8" t="s">
        <v>1689</v>
      </c>
      <c r="K161" s="8" t="s">
        <v>3565</v>
      </c>
      <c r="L161" t="s">
        <v>306</v>
      </c>
      <c r="M161" s="8" t="s">
        <v>1689</v>
      </c>
      <c r="N161" s="8" t="s">
        <v>187</v>
      </c>
      <c r="O161" t="s">
        <v>306</v>
      </c>
      <c r="P161" s="8" t="s">
        <v>1689</v>
      </c>
      <c r="Q161" s="8" t="s">
        <v>1072</v>
      </c>
      <c r="R161" t="s">
        <v>306</v>
      </c>
      <c r="S161" s="7" t="s">
        <v>1689</v>
      </c>
      <c r="T161" s="8" t="s">
        <v>1073</v>
      </c>
      <c r="U161" s="6" t="s">
        <v>306</v>
      </c>
      <c r="V161" t="s">
        <v>1689</v>
      </c>
      <c r="W161" s="5" t="s">
        <v>1074</v>
      </c>
      <c r="X161" t="s">
        <v>306</v>
      </c>
      <c r="Y161" s="6" t="s">
        <v>1689</v>
      </c>
      <c r="Z161" s="11" t="s">
        <v>1075</v>
      </c>
      <c r="AA161"/>
    </row>
    <row r="162" spans="1:27" ht="12.75">
      <c r="A162" t="s">
        <v>306</v>
      </c>
      <c r="B162" t="s">
        <v>3475</v>
      </c>
      <c r="C162" s="7">
        <v>29645</v>
      </c>
      <c r="D162" s="8" t="s">
        <v>1011</v>
      </c>
      <c r="E162" s="8" t="s">
        <v>2024</v>
      </c>
      <c r="F162" s="8" t="s">
        <v>1965</v>
      </c>
      <c r="G162" s="8" t="s">
        <v>4455</v>
      </c>
      <c r="H162" s="8" t="s">
        <v>4422</v>
      </c>
      <c r="O162" t="s">
        <v>306</v>
      </c>
      <c r="P162" s="8" t="s">
        <v>2328</v>
      </c>
      <c r="Q162" s="8" t="s">
        <v>3476</v>
      </c>
      <c r="S162" s="7"/>
      <c r="T162" s="8"/>
      <c r="U162" s="6"/>
      <c r="V162"/>
      <c r="X162" s="6"/>
      <c r="Z162" s="11"/>
      <c r="AA162"/>
    </row>
    <row r="163" spans="1:27" ht="12.75">
      <c r="A163" t="s">
        <v>1277</v>
      </c>
      <c r="B163" t="s">
        <v>4174</v>
      </c>
      <c r="C163" s="7">
        <v>30502</v>
      </c>
      <c r="D163" s="8" t="s">
        <v>3404</v>
      </c>
      <c r="E163" s="8" t="s">
        <v>1121</v>
      </c>
      <c r="I163" t="s">
        <v>3309</v>
      </c>
      <c r="J163" s="8" t="s">
        <v>3551</v>
      </c>
      <c r="K163" s="8" t="s">
        <v>4173</v>
      </c>
      <c r="Q163" s="8"/>
      <c r="S163" s="7"/>
      <c r="T163" s="8"/>
      <c r="U163" s="6"/>
      <c r="V163"/>
      <c r="X163" s="6"/>
      <c r="Z163" s="11"/>
      <c r="AA163"/>
    </row>
    <row r="164" spans="3:27" ht="12.75">
      <c r="C164" s="7"/>
      <c r="Q164" s="8"/>
      <c r="S164" s="7"/>
      <c r="T164" s="8"/>
      <c r="U164" s="6"/>
      <c r="V164"/>
      <c r="X164" s="6"/>
      <c r="Z164" s="11"/>
      <c r="AA164"/>
    </row>
    <row r="165" spans="1:14" ht="12.75">
      <c r="A165" t="s">
        <v>4877</v>
      </c>
      <c r="B165" t="s">
        <v>830</v>
      </c>
      <c r="C165" s="7">
        <v>30310</v>
      </c>
      <c r="D165" s="8" t="s">
        <v>1249</v>
      </c>
      <c r="E165" s="8" t="s">
        <v>1104</v>
      </c>
      <c r="F165" s="8" t="s">
        <v>2131</v>
      </c>
      <c r="G165" s="8" t="s">
        <v>1898</v>
      </c>
      <c r="I165" t="s">
        <v>4877</v>
      </c>
      <c r="J165" s="8" t="s">
        <v>2131</v>
      </c>
      <c r="K165" s="8" t="s">
        <v>963</v>
      </c>
      <c r="L165" t="s">
        <v>4877</v>
      </c>
      <c r="M165" s="8" t="s">
        <v>2131</v>
      </c>
      <c r="N165" s="8" t="s">
        <v>956</v>
      </c>
    </row>
    <row r="166" spans="1:26" ht="12.75">
      <c r="A166" t="s">
        <v>4880</v>
      </c>
      <c r="B166" t="s">
        <v>1001</v>
      </c>
      <c r="C166" s="7">
        <v>28293</v>
      </c>
      <c r="D166" s="8" t="s">
        <v>1336</v>
      </c>
      <c r="E166" s="8" t="s">
        <v>1108</v>
      </c>
      <c r="F166" s="8" t="s">
        <v>1480</v>
      </c>
      <c r="G166" s="8" t="s">
        <v>3791</v>
      </c>
      <c r="I166" t="s">
        <v>4880</v>
      </c>
      <c r="J166" s="8" t="s">
        <v>1480</v>
      </c>
      <c r="K166" s="8" t="s">
        <v>263</v>
      </c>
      <c r="L166" t="s">
        <v>4880</v>
      </c>
      <c r="M166" s="8" t="s">
        <v>1480</v>
      </c>
      <c r="N166" s="8" t="s">
        <v>263</v>
      </c>
      <c r="O166" t="s">
        <v>1803</v>
      </c>
      <c r="P166" s="8" t="s">
        <v>1480</v>
      </c>
      <c r="Q166" s="5" t="s">
        <v>3791</v>
      </c>
      <c r="R166" s="6" t="s">
        <v>4880</v>
      </c>
      <c r="S166" t="s">
        <v>1480</v>
      </c>
      <c r="T166" s="5" t="s">
        <v>4884</v>
      </c>
      <c r="X166" s="6" t="s">
        <v>1803</v>
      </c>
      <c r="Y166" s="6" t="s">
        <v>1480</v>
      </c>
      <c r="Z166" s="11" t="s">
        <v>3791</v>
      </c>
    </row>
    <row r="167" spans="1:20" ht="12.75">
      <c r="A167" t="s">
        <v>1138</v>
      </c>
      <c r="B167" t="s">
        <v>2827</v>
      </c>
      <c r="C167" s="7">
        <v>29682</v>
      </c>
      <c r="D167" s="8" t="s">
        <v>2828</v>
      </c>
      <c r="E167" s="8" t="s">
        <v>1111</v>
      </c>
      <c r="F167" s="8" t="s">
        <v>3024</v>
      </c>
      <c r="G167" s="8" t="s">
        <v>4884</v>
      </c>
      <c r="I167" t="s">
        <v>1138</v>
      </c>
      <c r="J167" s="8" t="s">
        <v>3024</v>
      </c>
      <c r="K167" s="8" t="s">
        <v>263</v>
      </c>
      <c r="L167" t="s">
        <v>1138</v>
      </c>
      <c r="M167" s="8" t="s">
        <v>3615</v>
      </c>
      <c r="N167" s="8" t="s">
        <v>265</v>
      </c>
      <c r="O167" t="s">
        <v>1138</v>
      </c>
      <c r="P167" s="8" t="s">
        <v>3615</v>
      </c>
      <c r="Q167" s="5" t="s">
        <v>1141</v>
      </c>
      <c r="R167" t="s">
        <v>1138</v>
      </c>
      <c r="S167" t="s">
        <v>3615</v>
      </c>
      <c r="T167" s="5" t="s">
        <v>956</v>
      </c>
    </row>
    <row r="168" spans="1:14" ht="12.75">
      <c r="A168" t="s">
        <v>4873</v>
      </c>
      <c r="B168" t="s">
        <v>3738</v>
      </c>
      <c r="C168" s="7">
        <v>30062</v>
      </c>
      <c r="D168" s="8" t="s">
        <v>2797</v>
      </c>
      <c r="E168" s="8" t="s">
        <v>1111</v>
      </c>
      <c r="F168" s="8" t="s">
        <v>937</v>
      </c>
      <c r="G168" s="8" t="s">
        <v>4876</v>
      </c>
      <c r="I168" t="s">
        <v>4873</v>
      </c>
      <c r="J168" s="8" t="s">
        <v>937</v>
      </c>
      <c r="K168" s="8" t="s">
        <v>4876</v>
      </c>
      <c r="L168" t="s">
        <v>4873</v>
      </c>
      <c r="M168" s="8" t="s">
        <v>937</v>
      </c>
      <c r="N168" s="8" t="s">
        <v>4879</v>
      </c>
    </row>
    <row r="169" spans="1:27" ht="12.75">
      <c r="A169" t="s">
        <v>4873</v>
      </c>
      <c r="B169" t="s">
        <v>3286</v>
      </c>
      <c r="C169" s="7">
        <v>30433</v>
      </c>
      <c r="D169" s="8" t="s">
        <v>3409</v>
      </c>
      <c r="E169" s="8" t="s">
        <v>4758</v>
      </c>
      <c r="F169" s="8" t="s">
        <v>2328</v>
      </c>
      <c r="G169" s="8" t="s">
        <v>4879</v>
      </c>
      <c r="I169" t="s">
        <v>1137</v>
      </c>
      <c r="J169" s="8" t="s">
        <v>2328</v>
      </c>
      <c r="K169" s="8" t="s">
        <v>3616</v>
      </c>
      <c r="Q169" s="8"/>
      <c r="S169" s="7"/>
      <c r="T169" s="8"/>
      <c r="U169" s="6"/>
      <c r="V169"/>
      <c r="X169" s="6"/>
      <c r="Z169" s="11"/>
      <c r="AA169"/>
    </row>
    <row r="170" spans="1:14" ht="12.75">
      <c r="A170" t="s">
        <v>4880</v>
      </c>
      <c r="B170" t="s">
        <v>2322</v>
      </c>
      <c r="C170" s="7">
        <v>29064</v>
      </c>
      <c r="D170" s="8" t="s">
        <v>2799</v>
      </c>
      <c r="E170" s="8" t="s">
        <v>1117</v>
      </c>
      <c r="F170" s="8" t="s">
        <v>3551</v>
      </c>
      <c r="G170" s="8" t="s">
        <v>265</v>
      </c>
      <c r="I170" t="s">
        <v>4880</v>
      </c>
      <c r="J170" s="8" t="s">
        <v>3551</v>
      </c>
      <c r="K170" s="8" t="s">
        <v>4879</v>
      </c>
      <c r="L170" t="s">
        <v>4873</v>
      </c>
      <c r="M170" s="8" t="s">
        <v>3551</v>
      </c>
      <c r="N170" s="8" t="s">
        <v>3611</v>
      </c>
    </row>
    <row r="171" spans="1:26" ht="12.75">
      <c r="A171" t="s">
        <v>1894</v>
      </c>
      <c r="B171" t="s">
        <v>4168</v>
      </c>
      <c r="C171" s="7">
        <v>28405</v>
      </c>
      <c r="D171" s="8" t="s">
        <v>4643</v>
      </c>
      <c r="E171" s="8" t="s">
        <v>4757</v>
      </c>
      <c r="F171" s="8" t="s">
        <v>3551</v>
      </c>
      <c r="G171" s="8" t="s">
        <v>3618</v>
      </c>
      <c r="I171" t="s">
        <v>1894</v>
      </c>
      <c r="J171" s="8" t="s">
        <v>3551</v>
      </c>
      <c r="K171" s="8" t="s">
        <v>3618</v>
      </c>
      <c r="L171" t="s">
        <v>1894</v>
      </c>
      <c r="M171" s="8" t="s">
        <v>3551</v>
      </c>
      <c r="N171" s="8" t="s">
        <v>3618</v>
      </c>
      <c r="O171" t="s">
        <v>1894</v>
      </c>
      <c r="P171" s="8" t="s">
        <v>3551</v>
      </c>
      <c r="Q171" s="5" t="s">
        <v>4879</v>
      </c>
      <c r="R171" s="6" t="s">
        <v>1897</v>
      </c>
      <c r="S171" t="s">
        <v>3551</v>
      </c>
      <c r="T171" s="5" t="s">
        <v>956</v>
      </c>
      <c r="X171" s="6" t="s">
        <v>1897</v>
      </c>
      <c r="Y171" s="6" t="s">
        <v>2328</v>
      </c>
      <c r="Z171" s="11" t="s">
        <v>3616</v>
      </c>
    </row>
    <row r="172" spans="1:27" ht="12.75">
      <c r="A172" t="s">
        <v>1138</v>
      </c>
      <c r="B172" t="s">
        <v>4051</v>
      </c>
      <c r="C172" s="7">
        <v>27195</v>
      </c>
      <c r="E172" s="8" t="s">
        <v>4762</v>
      </c>
      <c r="F172" s="8" t="s">
        <v>1689</v>
      </c>
      <c r="G172" s="8" t="s">
        <v>1141</v>
      </c>
      <c r="I172" t="s">
        <v>1138</v>
      </c>
      <c r="J172" s="8" t="s">
        <v>1689</v>
      </c>
      <c r="K172" s="8" t="s">
        <v>1697</v>
      </c>
      <c r="L172" t="s">
        <v>1138</v>
      </c>
      <c r="M172" s="8" t="s">
        <v>1689</v>
      </c>
      <c r="N172" s="8" t="s">
        <v>4879</v>
      </c>
      <c r="O172" t="s">
        <v>1894</v>
      </c>
      <c r="P172" s="8" t="s">
        <v>1689</v>
      </c>
      <c r="Q172" s="8" t="s">
        <v>4879</v>
      </c>
      <c r="R172" t="s">
        <v>1138</v>
      </c>
      <c r="S172" s="7" t="s">
        <v>1689</v>
      </c>
      <c r="T172" s="8" t="s">
        <v>955</v>
      </c>
      <c r="U172" s="6" t="s">
        <v>1138</v>
      </c>
      <c r="V172" t="s">
        <v>1689</v>
      </c>
      <c r="W172" s="5" t="s">
        <v>4879</v>
      </c>
      <c r="X172" s="6" t="s">
        <v>1138</v>
      </c>
      <c r="Y172" s="6" t="s">
        <v>1689</v>
      </c>
      <c r="Z172" s="11" t="s">
        <v>3618</v>
      </c>
      <c r="AA172"/>
    </row>
    <row r="173" spans="1:26" ht="12.75">
      <c r="A173" t="s">
        <v>1897</v>
      </c>
      <c r="B173" t="s">
        <v>952</v>
      </c>
      <c r="C173" s="7">
        <v>28822</v>
      </c>
      <c r="D173" s="8" t="s">
        <v>305</v>
      </c>
      <c r="E173" s="8" t="s">
        <v>4760</v>
      </c>
      <c r="F173" s="8" t="s">
        <v>3554</v>
      </c>
      <c r="G173" s="8" t="s">
        <v>1692</v>
      </c>
      <c r="I173" t="s">
        <v>4877</v>
      </c>
      <c r="J173" s="8" t="s">
        <v>3554</v>
      </c>
      <c r="K173" s="8" t="s">
        <v>4879</v>
      </c>
      <c r="L173" t="s">
        <v>951</v>
      </c>
      <c r="M173" s="8" t="s">
        <v>2131</v>
      </c>
      <c r="N173" s="8" t="s">
        <v>4879</v>
      </c>
      <c r="O173" t="s">
        <v>951</v>
      </c>
      <c r="P173" s="8" t="s">
        <v>2131</v>
      </c>
      <c r="Q173" s="5" t="s">
        <v>265</v>
      </c>
      <c r="R173" t="s">
        <v>953</v>
      </c>
      <c r="S173" t="s">
        <v>2131</v>
      </c>
      <c r="T173" s="5" t="s">
        <v>954</v>
      </c>
      <c r="U173" s="6" t="s">
        <v>1137</v>
      </c>
      <c r="V173" t="s">
        <v>2131</v>
      </c>
      <c r="W173" s="5" t="s">
        <v>3616</v>
      </c>
      <c r="X173" s="6"/>
      <c r="Z173" s="11"/>
    </row>
    <row r="174" spans="1:27" ht="12.75">
      <c r="A174" t="s">
        <v>1137</v>
      </c>
      <c r="B174" t="s">
        <v>1349</v>
      </c>
      <c r="C174" s="7">
        <v>31117</v>
      </c>
      <c r="D174" s="8" t="s">
        <v>3492</v>
      </c>
      <c r="E174" s="8" t="s">
        <v>3492</v>
      </c>
      <c r="F174" s="8" t="s">
        <v>4883</v>
      </c>
      <c r="G174" s="8" t="s">
        <v>3616</v>
      </c>
      <c r="H174" s="8" t="s">
        <v>2705</v>
      </c>
      <c r="L174" s="8"/>
      <c r="N174"/>
      <c r="O174" s="8"/>
      <c r="P174" s="5"/>
      <c r="Q174"/>
      <c r="S174" s="5"/>
      <c r="W174"/>
      <c r="X174" s="6"/>
      <c r="Z174" s="10"/>
      <c r="AA174"/>
    </row>
    <row r="175" spans="3:27" ht="12.75">
      <c r="C175" s="7"/>
      <c r="Q175" s="8"/>
      <c r="S175" s="7"/>
      <c r="T175" s="8"/>
      <c r="U175" s="6"/>
      <c r="V175"/>
      <c r="X175" s="6"/>
      <c r="Z175" s="11"/>
      <c r="AA175"/>
    </row>
    <row r="176" spans="1:27" ht="12.75">
      <c r="A176" t="s">
        <v>1693</v>
      </c>
      <c r="B176" t="s">
        <v>3640</v>
      </c>
      <c r="C176" s="7">
        <v>30044</v>
      </c>
      <c r="D176" s="8" t="s">
        <v>3022</v>
      </c>
      <c r="E176" s="8" t="s">
        <v>498</v>
      </c>
      <c r="F176" s="8" t="s">
        <v>261</v>
      </c>
      <c r="G176" s="8" t="s">
        <v>766</v>
      </c>
      <c r="I176" t="s">
        <v>1693</v>
      </c>
      <c r="J176" s="8" t="s">
        <v>261</v>
      </c>
      <c r="K176" s="8" t="s">
        <v>5144</v>
      </c>
      <c r="L176" t="s">
        <v>1693</v>
      </c>
      <c r="M176" s="8" t="s">
        <v>261</v>
      </c>
      <c r="N176" s="8" t="s">
        <v>2934</v>
      </c>
      <c r="O176" t="s">
        <v>1693</v>
      </c>
      <c r="P176" s="8" t="s">
        <v>261</v>
      </c>
      <c r="Q176" s="8" t="s">
        <v>918</v>
      </c>
      <c r="S176" s="7"/>
      <c r="T176" s="8"/>
      <c r="U176" s="6"/>
      <c r="V176"/>
      <c r="X176" s="6"/>
      <c r="Z176" s="11"/>
      <c r="AA176"/>
    </row>
    <row r="177" spans="1:27" ht="12.75">
      <c r="A177" t="s">
        <v>3792</v>
      </c>
      <c r="B177" t="s">
        <v>916</v>
      </c>
      <c r="C177" s="7">
        <v>26325</v>
      </c>
      <c r="E177" s="8" t="s">
        <v>1118</v>
      </c>
      <c r="F177" s="8" t="s">
        <v>4668</v>
      </c>
      <c r="G177" s="8" t="s">
        <v>3791</v>
      </c>
      <c r="I177" t="s">
        <v>965</v>
      </c>
      <c r="J177" s="8" t="s">
        <v>4668</v>
      </c>
      <c r="K177" s="8" t="s">
        <v>1536</v>
      </c>
      <c r="L177" t="s">
        <v>965</v>
      </c>
      <c r="M177" s="8" t="s">
        <v>4668</v>
      </c>
      <c r="N177" s="8" t="s">
        <v>3791</v>
      </c>
      <c r="O177" t="s">
        <v>958</v>
      </c>
      <c r="P177" s="8" t="s">
        <v>4668</v>
      </c>
      <c r="Q177" s="8" t="s">
        <v>1142</v>
      </c>
      <c r="R177" t="s">
        <v>962</v>
      </c>
      <c r="S177" s="7" t="s">
        <v>4668</v>
      </c>
      <c r="T177" s="8" t="s">
        <v>4876</v>
      </c>
      <c r="U177" s="6" t="s">
        <v>958</v>
      </c>
      <c r="V177" t="s">
        <v>4668</v>
      </c>
      <c r="W177" s="5" t="s">
        <v>4525</v>
      </c>
      <c r="X177" s="6" t="s">
        <v>958</v>
      </c>
      <c r="Y177" s="6" t="s">
        <v>4668</v>
      </c>
      <c r="Z177" s="11" t="s">
        <v>1898</v>
      </c>
      <c r="AA177"/>
    </row>
    <row r="178" spans="1:27" ht="12.75" customHeight="1">
      <c r="A178" t="s">
        <v>958</v>
      </c>
      <c r="B178" t="s">
        <v>2288</v>
      </c>
      <c r="C178" s="7">
        <v>28666</v>
      </c>
      <c r="D178" s="8" t="s">
        <v>2289</v>
      </c>
      <c r="E178" s="8" t="s">
        <v>1106</v>
      </c>
      <c r="F178" s="8" t="s">
        <v>937</v>
      </c>
      <c r="G178" s="8" t="s">
        <v>955</v>
      </c>
      <c r="I178" t="s">
        <v>958</v>
      </c>
      <c r="J178" s="8" t="s">
        <v>937</v>
      </c>
      <c r="K178" s="8" t="s">
        <v>5140</v>
      </c>
      <c r="L178" t="s">
        <v>958</v>
      </c>
      <c r="M178" s="8" t="s">
        <v>937</v>
      </c>
      <c r="N178" s="8" t="s">
        <v>2902</v>
      </c>
      <c r="O178" t="s">
        <v>958</v>
      </c>
      <c r="P178" s="8" t="s">
        <v>937</v>
      </c>
      <c r="Q178" s="8" t="s">
        <v>2898</v>
      </c>
      <c r="R178" t="s">
        <v>958</v>
      </c>
      <c r="S178" s="7" t="s">
        <v>937</v>
      </c>
      <c r="T178" s="8" t="s">
        <v>4875</v>
      </c>
      <c r="U178" s="13" t="s">
        <v>958</v>
      </c>
      <c r="V178" t="s">
        <v>937</v>
      </c>
      <c r="W178" s="5" t="s">
        <v>1697</v>
      </c>
      <c r="X178" s="6" t="s">
        <v>1698</v>
      </c>
      <c r="Y178" s="6" t="s">
        <v>937</v>
      </c>
      <c r="Z178" s="11" t="s">
        <v>3616</v>
      </c>
      <c r="AA178"/>
    </row>
    <row r="179" spans="1:27" ht="12.75">
      <c r="A179" t="s">
        <v>3792</v>
      </c>
      <c r="B179" t="s">
        <v>4214</v>
      </c>
      <c r="C179" s="7">
        <v>29722</v>
      </c>
      <c r="D179" s="8" t="s">
        <v>2050</v>
      </c>
      <c r="E179" s="8" t="s">
        <v>1129</v>
      </c>
      <c r="F179" s="8" t="s">
        <v>1689</v>
      </c>
      <c r="G179" s="8" t="s">
        <v>246</v>
      </c>
      <c r="I179" t="s">
        <v>1700</v>
      </c>
      <c r="J179" s="8" t="s">
        <v>1689</v>
      </c>
      <c r="K179" s="8" t="s">
        <v>3616</v>
      </c>
      <c r="L179" t="s">
        <v>1698</v>
      </c>
      <c r="M179" s="8" t="s">
        <v>1689</v>
      </c>
      <c r="N179" s="8" t="s">
        <v>3616</v>
      </c>
      <c r="O179" t="s">
        <v>1695</v>
      </c>
      <c r="P179" s="8" t="s">
        <v>1689</v>
      </c>
      <c r="Q179" s="8" t="s">
        <v>3616</v>
      </c>
      <c r="S179" s="7"/>
      <c r="T179" s="8"/>
      <c r="U179" s="6"/>
      <c r="V179"/>
      <c r="X179" s="6"/>
      <c r="Z179" s="11"/>
      <c r="AA179"/>
    </row>
    <row r="180" spans="1:27" ht="12.75">
      <c r="A180" t="s">
        <v>1695</v>
      </c>
      <c r="B180" t="s">
        <v>569</v>
      </c>
      <c r="C180" s="7">
        <v>31197</v>
      </c>
      <c r="D180" s="8" t="s">
        <v>3480</v>
      </c>
      <c r="E180" s="8" t="s">
        <v>3489</v>
      </c>
      <c r="F180" s="8" t="s">
        <v>261</v>
      </c>
      <c r="G180" s="8" t="s">
        <v>956</v>
      </c>
      <c r="H180" s="8" t="s">
        <v>1986</v>
      </c>
      <c r="L180" s="8"/>
      <c r="N180"/>
      <c r="O180" s="8"/>
      <c r="P180" s="5"/>
      <c r="Q180"/>
      <c r="S180" s="5"/>
      <c r="W180"/>
      <c r="X180" s="6"/>
      <c r="Z180" s="10"/>
      <c r="AA180"/>
    </row>
    <row r="181" spans="1:27" ht="12.75">
      <c r="A181" t="s">
        <v>1695</v>
      </c>
      <c r="B181" t="s">
        <v>917</v>
      </c>
      <c r="C181" s="7">
        <v>28395</v>
      </c>
      <c r="D181" s="8" t="s">
        <v>612</v>
      </c>
      <c r="E181" s="8" t="s">
        <v>4756</v>
      </c>
      <c r="F181" s="8" t="s">
        <v>1480</v>
      </c>
      <c r="G181" s="8" t="s">
        <v>3673</v>
      </c>
      <c r="I181" t="s">
        <v>1693</v>
      </c>
      <c r="J181" s="8" t="s">
        <v>1480</v>
      </c>
      <c r="K181" s="8" t="s">
        <v>1701</v>
      </c>
      <c r="L181" t="s">
        <v>1693</v>
      </c>
      <c r="M181" s="8" t="s">
        <v>1480</v>
      </c>
      <c r="N181" s="8" t="s">
        <v>918</v>
      </c>
      <c r="O181" t="s">
        <v>1693</v>
      </c>
      <c r="P181" s="8" t="s">
        <v>1480</v>
      </c>
      <c r="Q181" s="8" t="s">
        <v>919</v>
      </c>
      <c r="R181" t="s">
        <v>1693</v>
      </c>
      <c r="S181" s="7" t="s">
        <v>1480</v>
      </c>
      <c r="T181" s="8" t="s">
        <v>3673</v>
      </c>
      <c r="U181" s="6" t="s">
        <v>1693</v>
      </c>
      <c r="V181" t="s">
        <v>1480</v>
      </c>
      <c r="W181" s="5" t="s">
        <v>2331</v>
      </c>
      <c r="X181" s="6" t="s">
        <v>1695</v>
      </c>
      <c r="Y181" s="6" t="s">
        <v>1480</v>
      </c>
      <c r="Z181" s="11" t="s">
        <v>135</v>
      </c>
      <c r="AA181"/>
    </row>
    <row r="182" spans="1:27" ht="12.75">
      <c r="A182" t="s">
        <v>1693</v>
      </c>
      <c r="B182" t="s">
        <v>1267</v>
      </c>
      <c r="C182" s="7">
        <v>30462</v>
      </c>
      <c r="D182" s="8" t="s">
        <v>3406</v>
      </c>
      <c r="E182" s="8" t="s">
        <v>1115</v>
      </c>
      <c r="F182" s="8" t="s">
        <v>304</v>
      </c>
      <c r="G182" s="8" t="s">
        <v>3611</v>
      </c>
      <c r="I182" t="s">
        <v>1695</v>
      </c>
      <c r="J182" s="8" t="s">
        <v>304</v>
      </c>
      <c r="K182" s="8" t="s">
        <v>2177</v>
      </c>
      <c r="Q182" s="8"/>
      <c r="S182" s="7"/>
      <c r="T182" s="8"/>
      <c r="U182" s="6"/>
      <c r="V182"/>
      <c r="X182" s="6"/>
      <c r="Z182" s="11"/>
      <c r="AA182"/>
    </row>
    <row r="183" spans="1:27" ht="12.75">
      <c r="A183" t="s">
        <v>1698</v>
      </c>
      <c r="B183" t="s">
        <v>2221</v>
      </c>
      <c r="C183" s="7">
        <v>30255</v>
      </c>
      <c r="D183" s="8" t="s">
        <v>2800</v>
      </c>
      <c r="E183" s="8" t="s">
        <v>350</v>
      </c>
      <c r="F183" s="8" t="s">
        <v>1146</v>
      </c>
      <c r="G183" s="8" t="s">
        <v>3616</v>
      </c>
      <c r="H183" s="8" t="s">
        <v>2222</v>
      </c>
      <c r="L183" t="s">
        <v>1698</v>
      </c>
      <c r="M183" s="8" t="s">
        <v>2461</v>
      </c>
      <c r="N183" s="8" t="s">
        <v>3616</v>
      </c>
      <c r="AA183"/>
    </row>
    <row r="184" spans="1:14" ht="12.75">
      <c r="A184" t="s">
        <v>1700</v>
      </c>
      <c r="B184" t="s">
        <v>4571</v>
      </c>
      <c r="C184" s="7">
        <v>30546</v>
      </c>
      <c r="D184" s="8" t="s">
        <v>2805</v>
      </c>
      <c r="E184" s="8" t="s">
        <v>3481</v>
      </c>
      <c r="F184" s="8" t="s">
        <v>1480</v>
      </c>
      <c r="G184" s="8" t="s">
        <v>3616</v>
      </c>
      <c r="H184" s="8" t="s">
        <v>1990</v>
      </c>
      <c r="I184" t="s">
        <v>1698</v>
      </c>
      <c r="J184" s="8" t="s">
        <v>1480</v>
      </c>
      <c r="K184" s="8" t="s">
        <v>1692</v>
      </c>
      <c r="L184" t="s">
        <v>1695</v>
      </c>
      <c r="M184" s="8" t="s">
        <v>1480</v>
      </c>
      <c r="N184" s="8" t="s">
        <v>1141</v>
      </c>
    </row>
    <row r="185" spans="1:27" ht="12.75">
      <c r="A185" t="s">
        <v>1277</v>
      </c>
      <c r="B185" t="s">
        <v>5117</v>
      </c>
      <c r="C185" s="7">
        <v>27988</v>
      </c>
      <c r="D185" s="8" t="s">
        <v>4666</v>
      </c>
      <c r="E185" s="8" t="s">
        <v>1119</v>
      </c>
      <c r="I185" t="s">
        <v>962</v>
      </c>
      <c r="J185" s="8" t="s">
        <v>4792</v>
      </c>
      <c r="K185" s="8" t="s">
        <v>5144</v>
      </c>
      <c r="L185" t="s">
        <v>958</v>
      </c>
      <c r="M185" s="8" t="s">
        <v>4792</v>
      </c>
      <c r="N185" s="8" t="s">
        <v>4470</v>
      </c>
      <c r="O185" t="s">
        <v>958</v>
      </c>
      <c r="P185" s="8" t="s">
        <v>4792</v>
      </c>
      <c r="Q185" s="8" t="s">
        <v>112</v>
      </c>
      <c r="R185" t="s">
        <v>958</v>
      </c>
      <c r="S185" s="7" t="s">
        <v>4789</v>
      </c>
      <c r="T185" s="8" t="s">
        <v>1694</v>
      </c>
      <c r="U185" s="6" t="s">
        <v>1698</v>
      </c>
      <c r="V185" t="s">
        <v>4789</v>
      </c>
      <c r="W185" s="5" t="s">
        <v>1082</v>
      </c>
      <c r="X185" s="6" t="s">
        <v>1698</v>
      </c>
      <c r="Y185" s="6" t="s">
        <v>4789</v>
      </c>
      <c r="Z185" s="11" t="s">
        <v>4884</v>
      </c>
      <c r="AA185"/>
    </row>
    <row r="187" spans="1:27" ht="12.75">
      <c r="A187" t="s">
        <v>1703</v>
      </c>
      <c r="B187" t="s">
        <v>2179</v>
      </c>
      <c r="C187" s="7">
        <v>29893</v>
      </c>
      <c r="D187" s="8" t="s">
        <v>2050</v>
      </c>
      <c r="E187" s="8" t="s">
        <v>1103</v>
      </c>
      <c r="F187" s="8" t="s">
        <v>2461</v>
      </c>
      <c r="G187" s="8" t="s">
        <v>1536</v>
      </c>
      <c r="I187" t="s">
        <v>5145</v>
      </c>
      <c r="J187" s="8" t="s">
        <v>2461</v>
      </c>
      <c r="K187" s="8" t="s">
        <v>4398</v>
      </c>
      <c r="L187" t="s">
        <v>5145</v>
      </c>
      <c r="M187" s="8" t="s">
        <v>2461</v>
      </c>
      <c r="N187" s="8" t="s">
        <v>3791</v>
      </c>
      <c r="O187" t="s">
        <v>5145</v>
      </c>
      <c r="P187" s="8" t="s">
        <v>2461</v>
      </c>
      <c r="Q187" s="8" t="s">
        <v>1900</v>
      </c>
      <c r="S187" s="7"/>
      <c r="T187" s="8"/>
      <c r="U187" s="6"/>
      <c r="V187"/>
      <c r="X187" s="6"/>
      <c r="Z187" s="11"/>
      <c r="AA187"/>
    </row>
    <row r="188" spans="1:27" ht="12.75">
      <c r="A188" t="s">
        <v>5142</v>
      </c>
      <c r="B188" t="s">
        <v>634</v>
      </c>
      <c r="C188" s="7">
        <v>27697</v>
      </c>
      <c r="E188" s="8" t="s">
        <v>1105</v>
      </c>
      <c r="F188" s="8" t="s">
        <v>4792</v>
      </c>
      <c r="G188" s="8" t="s">
        <v>955</v>
      </c>
      <c r="I188" t="s">
        <v>1703</v>
      </c>
      <c r="J188" s="8" t="s">
        <v>4792</v>
      </c>
      <c r="K188" s="8" t="s">
        <v>2036</v>
      </c>
      <c r="L188" t="s">
        <v>5142</v>
      </c>
      <c r="M188" s="8" t="s">
        <v>4792</v>
      </c>
      <c r="N188" s="8" t="s">
        <v>3377</v>
      </c>
      <c r="O188" t="s">
        <v>1703</v>
      </c>
      <c r="P188" s="8" t="s">
        <v>4792</v>
      </c>
      <c r="Q188" s="8" t="s">
        <v>2898</v>
      </c>
      <c r="R188" t="s">
        <v>2334</v>
      </c>
      <c r="S188" s="7" t="s">
        <v>4792</v>
      </c>
      <c r="T188" s="8" t="s">
        <v>635</v>
      </c>
      <c r="U188" s="6" t="s">
        <v>2334</v>
      </c>
      <c r="V188" t="s">
        <v>4792</v>
      </c>
      <c r="W188" s="5" t="s">
        <v>635</v>
      </c>
      <c r="X188" s="6" t="s">
        <v>5142</v>
      </c>
      <c r="Y188" s="6" t="s">
        <v>4792</v>
      </c>
      <c r="Z188" s="11" t="s">
        <v>1536</v>
      </c>
      <c r="AA188"/>
    </row>
    <row r="189" spans="1:27" ht="12.75">
      <c r="A189" t="s">
        <v>1703</v>
      </c>
      <c r="B189" t="s">
        <v>3536</v>
      </c>
      <c r="C189" s="7">
        <v>30687</v>
      </c>
      <c r="D189" s="8" t="s">
        <v>2884</v>
      </c>
      <c r="E189" s="8" t="s">
        <v>1102</v>
      </c>
      <c r="F189" s="8" t="s">
        <v>1480</v>
      </c>
      <c r="G189" s="8" t="s">
        <v>1142</v>
      </c>
      <c r="I189" t="s">
        <v>1703</v>
      </c>
      <c r="J189" s="8" t="s">
        <v>1480</v>
      </c>
      <c r="K189" s="8" t="s">
        <v>3791</v>
      </c>
      <c r="Q189" s="8"/>
      <c r="S189" s="7"/>
      <c r="T189" s="8"/>
      <c r="U189" s="6"/>
      <c r="V189"/>
      <c r="X189" s="6"/>
      <c r="Z189" s="11"/>
      <c r="AA189"/>
    </row>
    <row r="190" spans="1:20" ht="12.75">
      <c r="A190" t="s">
        <v>2332</v>
      </c>
      <c r="B190" t="s">
        <v>1493</v>
      </c>
      <c r="C190" s="7">
        <v>29363</v>
      </c>
      <c r="D190" s="8" t="s">
        <v>4722</v>
      </c>
      <c r="E190" s="8" t="s">
        <v>4766</v>
      </c>
      <c r="F190" s="8" t="s">
        <v>3615</v>
      </c>
      <c r="G190" s="8" t="s">
        <v>3618</v>
      </c>
      <c r="I190" t="s">
        <v>4103</v>
      </c>
      <c r="J190" s="8" t="s">
        <v>3615</v>
      </c>
      <c r="K190" s="8" t="s">
        <v>3611</v>
      </c>
      <c r="L190" t="s">
        <v>2329</v>
      </c>
      <c r="M190" s="8" t="s">
        <v>3615</v>
      </c>
      <c r="N190" s="8" t="s">
        <v>1696</v>
      </c>
      <c r="O190" t="s">
        <v>5145</v>
      </c>
      <c r="P190" s="8" t="s">
        <v>3615</v>
      </c>
      <c r="Q190" s="5" t="s">
        <v>1697</v>
      </c>
      <c r="R190" t="s">
        <v>5141</v>
      </c>
      <c r="S190" t="s">
        <v>3615</v>
      </c>
      <c r="T190" s="5" t="s">
        <v>3616</v>
      </c>
    </row>
    <row r="191" spans="1:26" ht="12.75">
      <c r="A191" t="s">
        <v>5141</v>
      </c>
      <c r="B191" t="s">
        <v>4719</v>
      </c>
      <c r="C191" s="7">
        <v>28989</v>
      </c>
      <c r="D191" s="8" t="s">
        <v>4720</v>
      </c>
      <c r="E191" s="8" t="s">
        <v>4768</v>
      </c>
      <c r="F191" s="8" t="s">
        <v>4883</v>
      </c>
      <c r="G191" s="8" t="s">
        <v>1141</v>
      </c>
      <c r="I191" t="s">
        <v>5141</v>
      </c>
      <c r="J191" s="8" t="s">
        <v>2328</v>
      </c>
      <c r="K191" s="8" t="s">
        <v>3616</v>
      </c>
      <c r="O191" t="s">
        <v>5145</v>
      </c>
      <c r="P191" s="8" t="s">
        <v>4668</v>
      </c>
      <c r="Q191" s="5" t="s">
        <v>1899</v>
      </c>
      <c r="R191" s="6" t="s">
        <v>5141</v>
      </c>
      <c r="S191" t="s">
        <v>4668</v>
      </c>
      <c r="T191" s="5" t="s">
        <v>3798</v>
      </c>
      <c r="X191" s="6" t="s">
        <v>5141</v>
      </c>
      <c r="Y191" s="6" t="s">
        <v>4668</v>
      </c>
      <c r="Z191" s="11" t="s">
        <v>265</v>
      </c>
    </row>
    <row r="192" spans="1:27" ht="12.75">
      <c r="A192" t="s">
        <v>5141</v>
      </c>
      <c r="B192" t="s">
        <v>3705</v>
      </c>
      <c r="C192" s="7">
        <v>30471</v>
      </c>
      <c r="D192" s="8" t="s">
        <v>3404</v>
      </c>
      <c r="E192" s="8" t="s">
        <v>4701</v>
      </c>
      <c r="F192" s="8" t="s">
        <v>4789</v>
      </c>
      <c r="G192" s="8" t="s">
        <v>3616</v>
      </c>
      <c r="H192" s="8" t="s">
        <v>3706</v>
      </c>
      <c r="L192" s="8"/>
      <c r="N192"/>
      <c r="O192" s="8"/>
      <c r="P192" s="5"/>
      <c r="Q192"/>
      <c r="S192" s="5"/>
      <c r="W192"/>
      <c r="X192" s="6"/>
      <c r="Z192" s="10"/>
      <c r="AA192"/>
    </row>
    <row r="193" spans="1:27" ht="12.75">
      <c r="A193" t="s">
        <v>5145</v>
      </c>
      <c r="B193" t="s">
        <v>1271</v>
      </c>
      <c r="C193" s="7">
        <v>30423</v>
      </c>
      <c r="D193" s="8" t="s">
        <v>3409</v>
      </c>
      <c r="E193" s="8" t="s">
        <v>4759</v>
      </c>
      <c r="F193" s="8" t="s">
        <v>3380</v>
      </c>
      <c r="G193" s="8" t="s">
        <v>3616</v>
      </c>
      <c r="I193" t="s">
        <v>5145</v>
      </c>
      <c r="J193" s="8" t="s">
        <v>3380</v>
      </c>
      <c r="K193" s="8" t="s">
        <v>954</v>
      </c>
      <c r="Q193" s="8"/>
      <c r="S193" s="7"/>
      <c r="T193" s="8"/>
      <c r="U193" s="6"/>
      <c r="V193"/>
      <c r="X193" s="6"/>
      <c r="Z193" s="11"/>
      <c r="AA193"/>
    </row>
    <row r="195" spans="1:27" ht="12.75">
      <c r="A195" t="s">
        <v>1442</v>
      </c>
      <c r="B195" t="s">
        <v>1443</v>
      </c>
      <c r="C195" s="7">
        <v>28290</v>
      </c>
      <c r="D195" s="8" t="s">
        <v>1444</v>
      </c>
      <c r="E195" s="8" t="s">
        <v>1105</v>
      </c>
      <c r="F195" s="8" t="s">
        <v>1689</v>
      </c>
      <c r="G195" s="8" t="s">
        <v>2738</v>
      </c>
      <c r="I195" t="s">
        <v>1442</v>
      </c>
      <c r="J195" s="8" t="s">
        <v>1689</v>
      </c>
      <c r="K195" s="8" t="s">
        <v>309</v>
      </c>
      <c r="L195" t="s">
        <v>1442</v>
      </c>
      <c r="M195" s="8" t="s">
        <v>1689</v>
      </c>
      <c r="N195" s="8" t="s">
        <v>309</v>
      </c>
      <c r="O195" t="s">
        <v>1442</v>
      </c>
      <c r="P195" s="8" t="s">
        <v>1689</v>
      </c>
      <c r="Q195" s="8" t="s">
        <v>1445</v>
      </c>
      <c r="R195" t="s">
        <v>1442</v>
      </c>
      <c r="S195" s="7" t="s">
        <v>1689</v>
      </c>
      <c r="T195" s="8" t="s">
        <v>1446</v>
      </c>
      <c r="U195" s="6" t="s">
        <v>1447</v>
      </c>
      <c r="V195" t="s">
        <v>1689</v>
      </c>
      <c r="W195" s="5" t="s">
        <v>3081</v>
      </c>
      <c r="X195" s="6" t="s">
        <v>3082</v>
      </c>
      <c r="Y195" s="6" t="s">
        <v>1689</v>
      </c>
      <c r="Z195" s="11" t="s">
        <v>3083</v>
      </c>
      <c r="AA195"/>
    </row>
    <row r="196" spans="1:27" ht="12.75" customHeight="1">
      <c r="A196" t="s">
        <v>1442</v>
      </c>
      <c r="B196" t="s">
        <v>270</v>
      </c>
      <c r="C196" s="7">
        <v>30052</v>
      </c>
      <c r="D196" s="8" t="s">
        <v>271</v>
      </c>
      <c r="E196" s="8" t="s">
        <v>1116</v>
      </c>
      <c r="F196" s="8" t="s">
        <v>1146</v>
      </c>
      <c r="G196" s="8" t="s">
        <v>2738</v>
      </c>
      <c r="I196" t="s">
        <v>1442</v>
      </c>
      <c r="J196" s="8" t="s">
        <v>1146</v>
      </c>
      <c r="K196" s="8" t="s">
        <v>3083</v>
      </c>
      <c r="L196" t="s">
        <v>3082</v>
      </c>
      <c r="M196" s="8" t="s">
        <v>1146</v>
      </c>
      <c r="N196" s="8" t="s">
        <v>3083</v>
      </c>
      <c r="O196" t="s">
        <v>3082</v>
      </c>
      <c r="P196" s="8" t="s">
        <v>1146</v>
      </c>
      <c r="Q196" s="8" t="s">
        <v>2738</v>
      </c>
      <c r="S196" s="7"/>
      <c r="T196" s="8"/>
      <c r="U196" s="6"/>
      <c r="V196"/>
      <c r="X196" s="6"/>
      <c r="Z196" s="11"/>
      <c r="AA196"/>
    </row>
    <row r="197" spans="1:27" ht="12.75">
      <c r="A197" t="s">
        <v>356</v>
      </c>
      <c r="B197" t="s">
        <v>4610</v>
      </c>
      <c r="C197" s="7">
        <v>29447</v>
      </c>
      <c r="D197" s="8" t="s">
        <v>4611</v>
      </c>
      <c r="E197" s="8" t="s">
        <v>1107</v>
      </c>
      <c r="F197" s="8" t="s">
        <v>4874</v>
      </c>
      <c r="G197" s="8" t="s">
        <v>2738</v>
      </c>
      <c r="I197" t="s">
        <v>356</v>
      </c>
      <c r="J197" s="8" t="s">
        <v>4874</v>
      </c>
      <c r="K197" s="8" t="s">
        <v>2738</v>
      </c>
      <c r="L197" t="s">
        <v>356</v>
      </c>
      <c r="M197" s="8" t="s">
        <v>4874</v>
      </c>
      <c r="N197" s="8" t="s">
        <v>1445</v>
      </c>
      <c r="O197" t="s">
        <v>3025</v>
      </c>
      <c r="P197" s="8" t="s">
        <v>4874</v>
      </c>
      <c r="Q197" s="8" t="s">
        <v>1445</v>
      </c>
      <c r="R197" t="s">
        <v>3025</v>
      </c>
      <c r="S197" s="7" t="s">
        <v>4874</v>
      </c>
      <c r="T197" s="8" t="s">
        <v>1446</v>
      </c>
      <c r="U197" s="6" t="s">
        <v>3025</v>
      </c>
      <c r="V197" t="s">
        <v>4874</v>
      </c>
      <c r="W197" s="5" t="s">
        <v>2738</v>
      </c>
      <c r="AA197"/>
    </row>
    <row r="198" spans="1:27" ht="12.75">
      <c r="A198" t="s">
        <v>356</v>
      </c>
      <c r="B198" t="s">
        <v>2184</v>
      </c>
      <c r="C198" s="7">
        <v>27774</v>
      </c>
      <c r="D198" s="8" t="s">
        <v>4101</v>
      </c>
      <c r="E198" s="8" t="s">
        <v>1114</v>
      </c>
      <c r="F198" s="8" t="s">
        <v>3617</v>
      </c>
      <c r="G198" s="8" t="s">
        <v>3083</v>
      </c>
      <c r="I198" t="s">
        <v>356</v>
      </c>
      <c r="J198" s="8" t="s">
        <v>3617</v>
      </c>
      <c r="K198" s="8" t="s">
        <v>2738</v>
      </c>
      <c r="L198" t="s">
        <v>356</v>
      </c>
      <c r="M198" s="8" t="s">
        <v>3554</v>
      </c>
      <c r="N198" s="8" t="s">
        <v>354</v>
      </c>
      <c r="O198" t="s">
        <v>356</v>
      </c>
      <c r="P198" s="8" t="s">
        <v>3554</v>
      </c>
      <c r="Q198" s="8" t="s">
        <v>2738</v>
      </c>
      <c r="R198" t="s">
        <v>356</v>
      </c>
      <c r="S198" s="7" t="s">
        <v>3554</v>
      </c>
      <c r="T198" s="8" t="s">
        <v>1446</v>
      </c>
      <c r="U198" s="6" t="s">
        <v>356</v>
      </c>
      <c r="V198" t="s">
        <v>3554</v>
      </c>
      <c r="W198" s="5" t="s">
        <v>3083</v>
      </c>
      <c r="X198" s="6" t="s">
        <v>3082</v>
      </c>
      <c r="Y198" s="6" t="s">
        <v>2461</v>
      </c>
      <c r="Z198" s="11" t="s">
        <v>3083</v>
      </c>
      <c r="AA198"/>
    </row>
    <row r="199" spans="1:27" ht="12.75">
      <c r="A199" t="s">
        <v>353</v>
      </c>
      <c r="B199" t="s">
        <v>4222</v>
      </c>
      <c r="C199" s="7">
        <v>27773</v>
      </c>
      <c r="D199" s="8" t="s">
        <v>4101</v>
      </c>
      <c r="E199" s="8" t="s">
        <v>2159</v>
      </c>
      <c r="F199" s="8" t="s">
        <v>2328</v>
      </c>
      <c r="G199" s="8" t="s">
        <v>3083</v>
      </c>
      <c r="H199" s="8" t="s">
        <v>1980</v>
      </c>
      <c r="L199" t="s">
        <v>1442</v>
      </c>
      <c r="M199" s="8" t="s">
        <v>2328</v>
      </c>
      <c r="N199" s="8" t="s">
        <v>2738</v>
      </c>
      <c r="O199" t="s">
        <v>1442</v>
      </c>
      <c r="P199" s="8" t="s">
        <v>2328</v>
      </c>
      <c r="Q199" s="8" t="s">
        <v>2738</v>
      </c>
      <c r="S199" s="7"/>
      <c r="T199" s="8"/>
      <c r="U199" s="6" t="s">
        <v>1442</v>
      </c>
      <c r="V199" t="s">
        <v>2328</v>
      </c>
      <c r="W199" s="5" t="s">
        <v>309</v>
      </c>
      <c r="X199" s="6" t="s">
        <v>1442</v>
      </c>
      <c r="Y199" s="6" t="s">
        <v>2328</v>
      </c>
      <c r="Z199" s="11" t="s">
        <v>2738</v>
      </c>
      <c r="AA199"/>
    </row>
    <row r="200" spans="1:27" ht="12.75">
      <c r="A200" t="s">
        <v>353</v>
      </c>
      <c r="B200" t="s">
        <v>4262</v>
      </c>
      <c r="C200" s="7">
        <v>29000</v>
      </c>
      <c r="D200" s="8" t="s">
        <v>4720</v>
      </c>
      <c r="E200" s="8" t="s">
        <v>1112</v>
      </c>
      <c r="F200" s="8" t="s">
        <v>1496</v>
      </c>
      <c r="G200" s="8" t="s">
        <v>354</v>
      </c>
      <c r="I200" t="s">
        <v>1442</v>
      </c>
      <c r="J200" s="8" t="s">
        <v>1496</v>
      </c>
      <c r="K200" s="8" t="s">
        <v>2738</v>
      </c>
      <c r="L200" t="s">
        <v>1442</v>
      </c>
      <c r="M200" s="8" t="s">
        <v>1965</v>
      </c>
      <c r="N200" s="8" t="s">
        <v>354</v>
      </c>
      <c r="O200" t="s">
        <v>1442</v>
      </c>
      <c r="P200" s="8" t="s">
        <v>3610</v>
      </c>
      <c r="Q200" s="8" t="s">
        <v>2738</v>
      </c>
      <c r="R200" t="s">
        <v>1442</v>
      </c>
      <c r="S200" s="7" t="s">
        <v>3610</v>
      </c>
      <c r="T200" s="8" t="s">
        <v>3083</v>
      </c>
      <c r="U200" s="6" t="s">
        <v>1442</v>
      </c>
      <c r="V200" t="s">
        <v>3610</v>
      </c>
      <c r="W200" s="5" t="s">
        <v>3083</v>
      </c>
      <c r="X200" s="6" t="s">
        <v>1442</v>
      </c>
      <c r="Y200" s="6" t="s">
        <v>3610</v>
      </c>
      <c r="Z200" s="11" t="s">
        <v>354</v>
      </c>
      <c r="AA200"/>
    </row>
    <row r="201" spans="1:27" ht="12.75">
      <c r="A201" t="s">
        <v>353</v>
      </c>
      <c r="B201" t="s">
        <v>3880</v>
      </c>
      <c r="C201" s="7">
        <v>31048</v>
      </c>
      <c r="D201" s="8" t="s">
        <v>2159</v>
      </c>
      <c r="E201" s="8" t="s">
        <v>2023</v>
      </c>
      <c r="F201" s="8" t="s">
        <v>4730</v>
      </c>
      <c r="G201" s="8" t="s">
        <v>354</v>
      </c>
      <c r="H201" s="8" t="s">
        <v>250</v>
      </c>
      <c r="L201" s="8"/>
      <c r="N201"/>
      <c r="O201" s="8"/>
      <c r="P201" s="5"/>
      <c r="Q201"/>
      <c r="S201" s="5"/>
      <c r="W201"/>
      <c r="X201" s="6"/>
      <c r="Z201" s="10"/>
      <c r="AA201"/>
    </row>
    <row r="202" spans="1:27" ht="12.75">
      <c r="A202" t="s">
        <v>4181</v>
      </c>
      <c r="B202" t="s">
        <v>4180</v>
      </c>
      <c r="C202" s="7">
        <v>27689</v>
      </c>
      <c r="E202" s="8" t="s">
        <v>1127</v>
      </c>
      <c r="F202" s="8" t="s">
        <v>4730</v>
      </c>
      <c r="G202" s="8" t="s">
        <v>895</v>
      </c>
      <c r="I202" t="s">
        <v>778</v>
      </c>
      <c r="J202" s="8" t="s">
        <v>4792</v>
      </c>
      <c r="K202" s="8" t="s">
        <v>285</v>
      </c>
      <c r="L202" t="s">
        <v>4133</v>
      </c>
      <c r="M202" s="8" t="s">
        <v>4792</v>
      </c>
      <c r="N202" s="8" t="s">
        <v>2848</v>
      </c>
      <c r="O202" t="s">
        <v>4181</v>
      </c>
      <c r="P202" s="8" t="s">
        <v>4792</v>
      </c>
      <c r="Q202" s="8" t="s">
        <v>1649</v>
      </c>
      <c r="R202" t="s">
        <v>2750</v>
      </c>
      <c r="S202" s="7" t="s">
        <v>4792</v>
      </c>
      <c r="T202" s="8" t="s">
        <v>1650</v>
      </c>
      <c r="U202" s="6" t="s">
        <v>4181</v>
      </c>
      <c r="V202" t="s">
        <v>4792</v>
      </c>
      <c r="W202" s="5" t="s">
        <v>3072</v>
      </c>
      <c r="X202" t="s">
        <v>1013</v>
      </c>
      <c r="Y202" s="6" t="s">
        <v>1480</v>
      </c>
      <c r="Z202" s="6" t="s">
        <v>3073</v>
      </c>
      <c r="AA202"/>
    </row>
    <row r="203" spans="1:27" ht="12.75">
      <c r="A203" t="s">
        <v>778</v>
      </c>
      <c r="B203" t="s">
        <v>2861</v>
      </c>
      <c r="C203" s="7">
        <v>30475</v>
      </c>
      <c r="D203" s="8" t="s">
        <v>3408</v>
      </c>
      <c r="E203" s="8" t="s">
        <v>3490</v>
      </c>
      <c r="F203" s="8" t="s">
        <v>1372</v>
      </c>
      <c r="G203" s="8" t="s">
        <v>3111</v>
      </c>
      <c r="H203" s="8" t="s">
        <v>354</v>
      </c>
      <c r="L203" s="8"/>
      <c r="N203"/>
      <c r="O203" s="8"/>
      <c r="P203" s="5"/>
      <c r="Q203"/>
      <c r="S203" s="5"/>
      <c r="W203"/>
      <c r="X203" s="6"/>
      <c r="Z203" s="10"/>
      <c r="AA203"/>
    </row>
    <row r="204" spans="1:20" ht="12.75">
      <c r="A204" t="s">
        <v>353</v>
      </c>
      <c r="B204" t="s">
        <v>4106</v>
      </c>
      <c r="C204" s="7">
        <v>29689</v>
      </c>
      <c r="D204" s="8" t="s">
        <v>4722</v>
      </c>
      <c r="E204" s="8" t="s">
        <v>4767</v>
      </c>
      <c r="F204" s="8" t="s">
        <v>5143</v>
      </c>
      <c r="G204" s="8" t="s">
        <v>354</v>
      </c>
      <c r="I204" t="s">
        <v>353</v>
      </c>
      <c r="J204" s="8" t="s">
        <v>3024</v>
      </c>
      <c r="K204" s="8" t="s">
        <v>354</v>
      </c>
      <c r="L204" t="s">
        <v>353</v>
      </c>
      <c r="M204" s="8" t="s">
        <v>4792</v>
      </c>
      <c r="N204" s="8" t="s">
        <v>354</v>
      </c>
      <c r="O204" t="s">
        <v>356</v>
      </c>
      <c r="P204" s="8" t="s">
        <v>4792</v>
      </c>
      <c r="Q204" s="5" t="s">
        <v>2738</v>
      </c>
      <c r="R204" t="s">
        <v>356</v>
      </c>
      <c r="S204" t="s">
        <v>4792</v>
      </c>
      <c r="T204" s="5" t="s">
        <v>3083</v>
      </c>
    </row>
    <row r="206" spans="1:27" ht="12.75" customHeight="1">
      <c r="A206" t="s">
        <v>3030</v>
      </c>
      <c r="B206" t="s">
        <v>732</v>
      </c>
      <c r="C206" s="7">
        <v>30125</v>
      </c>
      <c r="D206" s="8" t="s">
        <v>1407</v>
      </c>
      <c r="E206" s="8" t="s">
        <v>1123</v>
      </c>
      <c r="F206" s="8" t="s">
        <v>937</v>
      </c>
      <c r="G206" s="8" t="s">
        <v>897</v>
      </c>
      <c r="I206" t="s">
        <v>3030</v>
      </c>
      <c r="J206" s="8" t="s">
        <v>937</v>
      </c>
      <c r="K206" s="8" t="s">
        <v>1772</v>
      </c>
      <c r="L206" t="s">
        <v>3030</v>
      </c>
      <c r="M206" s="8" t="s">
        <v>937</v>
      </c>
      <c r="N206" s="8" t="s">
        <v>4013</v>
      </c>
      <c r="O206" t="s">
        <v>3030</v>
      </c>
      <c r="P206" s="8" t="s">
        <v>937</v>
      </c>
      <c r="Q206" s="8" t="s">
        <v>283</v>
      </c>
      <c r="S206" s="14"/>
      <c r="T206"/>
      <c r="U206" s="6"/>
      <c r="V206"/>
      <c r="AA206"/>
    </row>
    <row r="207" spans="1:14" ht="12.75">
      <c r="A207" t="s">
        <v>3136</v>
      </c>
      <c r="B207" t="s">
        <v>1905</v>
      </c>
      <c r="C207" s="7">
        <v>30077</v>
      </c>
      <c r="D207" s="8" t="s">
        <v>2799</v>
      </c>
      <c r="E207" s="8" t="s">
        <v>1126</v>
      </c>
      <c r="F207" s="8" t="s">
        <v>261</v>
      </c>
      <c r="G207" s="8" t="s">
        <v>898</v>
      </c>
      <c r="I207" t="s">
        <v>3136</v>
      </c>
      <c r="J207" s="8" t="s">
        <v>261</v>
      </c>
      <c r="K207" s="8" t="s">
        <v>2873</v>
      </c>
      <c r="L207" t="s">
        <v>3136</v>
      </c>
      <c r="M207" s="8" t="s">
        <v>261</v>
      </c>
      <c r="N207" s="8" t="s">
        <v>2358</v>
      </c>
    </row>
    <row r="208" spans="3:9" ht="12.75">
      <c r="C208" s="7"/>
      <c r="I208" s="6" t="s">
        <v>411</v>
      </c>
    </row>
    <row r="211" spans="1:27" ht="18">
      <c r="A211" s="39" t="s">
        <v>1603</v>
      </c>
      <c r="C211" s="7"/>
      <c r="I211" s="39"/>
      <c r="Q211" s="8"/>
      <c r="S211" s="7"/>
      <c r="T211" s="8"/>
      <c r="U211" s="6"/>
      <c r="V211"/>
      <c r="X211" s="6"/>
      <c r="Z211" s="11"/>
      <c r="AA211"/>
    </row>
    <row r="212" spans="3:27" ht="12.75" customHeight="1">
      <c r="C212" s="7"/>
      <c r="I212" s="6"/>
      <c r="Q212" s="8"/>
      <c r="S212" s="7"/>
      <c r="T212" s="8"/>
      <c r="U212" s="9"/>
      <c r="V212"/>
      <c r="AA212"/>
    </row>
    <row r="213" spans="1:27" ht="12.75" customHeight="1">
      <c r="A213" t="s">
        <v>5127</v>
      </c>
      <c r="C213" s="7"/>
      <c r="Q213" s="8"/>
      <c r="S213" s="7"/>
      <c r="T213" s="8"/>
      <c r="U213" s="9"/>
      <c r="V213"/>
      <c r="AA213"/>
    </row>
    <row r="214" spans="1:14" ht="12.75">
      <c r="A214" t="s">
        <v>633</v>
      </c>
      <c r="B214" t="s">
        <v>1015</v>
      </c>
      <c r="C214" s="7">
        <v>29332</v>
      </c>
      <c r="D214" s="8" t="s">
        <v>1011</v>
      </c>
      <c r="E214" s="8" t="s">
        <v>1709</v>
      </c>
      <c r="F214" s="8" t="s">
        <v>4874</v>
      </c>
      <c r="G214" s="8" t="s">
        <v>2502</v>
      </c>
      <c r="I214" t="s">
        <v>633</v>
      </c>
      <c r="J214" s="8" t="s">
        <v>4874</v>
      </c>
      <c r="K214" s="8" t="s">
        <v>4270</v>
      </c>
      <c r="L214" t="s">
        <v>633</v>
      </c>
      <c r="M214" s="8" t="s">
        <v>4874</v>
      </c>
      <c r="N214" s="8" t="s">
        <v>1578</v>
      </c>
    </row>
    <row r="215" spans="1:8" ht="12.75">
      <c r="A215" t="s">
        <v>633</v>
      </c>
      <c r="B215" t="s">
        <v>2778</v>
      </c>
      <c r="C215" s="7">
        <v>30353</v>
      </c>
      <c r="D215" s="8" t="s">
        <v>3404</v>
      </c>
      <c r="E215" s="8" t="s">
        <v>2023</v>
      </c>
      <c r="F215" s="8" t="s">
        <v>261</v>
      </c>
      <c r="G215" s="8" t="s">
        <v>2524</v>
      </c>
      <c r="H215" s="8" t="s">
        <v>1728</v>
      </c>
    </row>
    <row r="216" spans="1:8" ht="12.75">
      <c r="A216" t="s">
        <v>633</v>
      </c>
      <c r="B216" t="s">
        <v>2779</v>
      </c>
      <c r="C216" s="7">
        <v>29819</v>
      </c>
      <c r="D216" s="8" t="s">
        <v>3480</v>
      </c>
      <c r="E216" s="8" t="s">
        <v>4701</v>
      </c>
      <c r="F216" s="8" t="s">
        <v>3790</v>
      </c>
      <c r="G216" s="8" t="s">
        <v>2780</v>
      </c>
      <c r="H216" s="8" t="s">
        <v>2704</v>
      </c>
    </row>
    <row r="217" spans="1:14" ht="12.75">
      <c r="A217" t="s">
        <v>1277</v>
      </c>
      <c r="B217" t="s">
        <v>418</v>
      </c>
      <c r="C217" s="7">
        <v>29826</v>
      </c>
      <c r="D217" s="8" t="s">
        <v>2799</v>
      </c>
      <c r="E217" s="8" t="s">
        <v>1127</v>
      </c>
      <c r="I217" t="s">
        <v>633</v>
      </c>
      <c r="J217" s="8" t="s">
        <v>3615</v>
      </c>
      <c r="K217" s="8" t="s">
        <v>2425</v>
      </c>
      <c r="L217" t="s">
        <v>633</v>
      </c>
      <c r="M217" s="8" t="s">
        <v>3615</v>
      </c>
      <c r="N217" s="8" t="s">
        <v>4260</v>
      </c>
    </row>
    <row r="219" spans="1:27" ht="12.75">
      <c r="A219" t="s">
        <v>3607</v>
      </c>
      <c r="B219" t="s">
        <v>1852</v>
      </c>
      <c r="C219" s="7">
        <v>29880</v>
      </c>
      <c r="D219" s="8" t="s">
        <v>1853</v>
      </c>
      <c r="E219" s="8" t="s">
        <v>4275</v>
      </c>
      <c r="F219" s="8" t="s">
        <v>1689</v>
      </c>
      <c r="G219" s="8" t="s">
        <v>2085</v>
      </c>
      <c r="I219" t="s">
        <v>3607</v>
      </c>
      <c r="J219" s="8" t="s">
        <v>5143</v>
      </c>
      <c r="K219" s="8" t="s">
        <v>613</v>
      </c>
      <c r="L219" t="s">
        <v>3607</v>
      </c>
      <c r="M219" s="8" t="s">
        <v>5143</v>
      </c>
      <c r="N219" s="8" t="s">
        <v>4618</v>
      </c>
      <c r="O219" t="s">
        <v>3607</v>
      </c>
      <c r="P219" s="8" t="s">
        <v>5143</v>
      </c>
      <c r="Q219" s="8" t="s">
        <v>1854</v>
      </c>
      <c r="S219" s="7"/>
      <c r="T219" s="8"/>
      <c r="U219" s="6"/>
      <c r="V219"/>
      <c r="X219" s="6"/>
      <c r="Z219" s="11"/>
      <c r="AA219"/>
    </row>
    <row r="220" spans="1:27" ht="12.75">
      <c r="A220" t="s">
        <v>3607</v>
      </c>
      <c r="B220" t="s">
        <v>4100</v>
      </c>
      <c r="C220" s="7">
        <v>29094</v>
      </c>
      <c r="D220" s="8" t="s">
        <v>1145</v>
      </c>
      <c r="E220" s="8" t="s">
        <v>1103</v>
      </c>
      <c r="F220" s="8" t="s">
        <v>961</v>
      </c>
      <c r="G220" s="8" t="s">
        <v>4980</v>
      </c>
      <c r="I220" t="s">
        <v>3607</v>
      </c>
      <c r="J220" s="8" t="s">
        <v>961</v>
      </c>
      <c r="K220" s="8" t="s">
        <v>2154</v>
      </c>
      <c r="L220" t="s">
        <v>4937</v>
      </c>
      <c r="M220" s="8" t="s">
        <v>961</v>
      </c>
      <c r="N220" s="8" t="s">
        <v>4129</v>
      </c>
      <c r="O220" t="s">
        <v>4937</v>
      </c>
      <c r="P220" s="8" t="s">
        <v>961</v>
      </c>
      <c r="Q220" s="8" t="s">
        <v>1540</v>
      </c>
      <c r="R220" t="s">
        <v>3607</v>
      </c>
      <c r="S220" s="7" t="s">
        <v>961</v>
      </c>
      <c r="T220" s="8" t="s">
        <v>762</v>
      </c>
      <c r="U220" t="s">
        <v>2937</v>
      </c>
      <c r="V220" t="s">
        <v>961</v>
      </c>
      <c r="W220" s="5" t="s">
        <v>4158</v>
      </c>
      <c r="X220" s="6"/>
      <c r="Z220" s="11"/>
      <c r="AA220"/>
    </row>
    <row r="221" spans="1:27" ht="12.75">
      <c r="A221" t="s">
        <v>4667</v>
      </c>
      <c r="B221" t="s">
        <v>2979</v>
      </c>
      <c r="C221" s="7">
        <v>30533</v>
      </c>
      <c r="D221" s="8" t="s">
        <v>3489</v>
      </c>
      <c r="E221" s="8" t="s">
        <v>2159</v>
      </c>
      <c r="F221" s="8" t="s">
        <v>1480</v>
      </c>
      <c r="G221" s="8" t="s">
        <v>4697</v>
      </c>
      <c r="H221" s="8" t="s">
        <v>4418</v>
      </c>
      <c r="L221" s="8"/>
      <c r="N221"/>
      <c r="O221" s="8"/>
      <c r="P221" s="5"/>
      <c r="Q221"/>
      <c r="S221" s="5"/>
      <c r="W221"/>
      <c r="X221" s="6"/>
      <c r="Z221" s="10"/>
      <c r="AA221"/>
    </row>
    <row r="222" spans="1:27" ht="12.75">
      <c r="A222" t="s">
        <v>3607</v>
      </c>
      <c r="B222" t="s">
        <v>4507</v>
      </c>
      <c r="C222" s="7">
        <v>26944</v>
      </c>
      <c r="D222" s="8" t="s">
        <v>4570</v>
      </c>
      <c r="E222" s="8" t="s">
        <v>351</v>
      </c>
      <c r="F222" s="8" t="s">
        <v>261</v>
      </c>
      <c r="G222" s="8" t="s">
        <v>1995</v>
      </c>
      <c r="H222" s="8" t="s">
        <v>354</v>
      </c>
      <c r="L222" t="s">
        <v>3607</v>
      </c>
      <c r="M222" s="8" t="s">
        <v>261</v>
      </c>
      <c r="N222" s="8" t="s">
        <v>1996</v>
      </c>
      <c r="O222" t="s">
        <v>3607</v>
      </c>
      <c r="P222" s="8" t="s">
        <v>261</v>
      </c>
      <c r="Q222" s="8" t="s">
        <v>1997</v>
      </c>
      <c r="R222" t="s">
        <v>3607</v>
      </c>
      <c r="S222" s="7" t="s">
        <v>261</v>
      </c>
      <c r="T222" s="8" t="s">
        <v>1998</v>
      </c>
      <c r="U222" t="s">
        <v>3607</v>
      </c>
      <c r="V222" t="s">
        <v>261</v>
      </c>
      <c r="W222" s="5" t="s">
        <v>1999</v>
      </c>
      <c r="X222" t="s">
        <v>3607</v>
      </c>
      <c r="Y222" s="6" t="s">
        <v>261</v>
      </c>
      <c r="Z222" s="6" t="s">
        <v>2000</v>
      </c>
      <c r="AA222"/>
    </row>
    <row r="223" spans="1:20" ht="12.75">
      <c r="A223" t="s">
        <v>4482</v>
      </c>
      <c r="B223" t="s">
        <v>450</v>
      </c>
      <c r="C223" s="7">
        <v>29192</v>
      </c>
      <c r="D223" s="8" t="s">
        <v>1903</v>
      </c>
      <c r="E223" s="8" t="s">
        <v>1121</v>
      </c>
      <c r="F223" s="8" t="s">
        <v>961</v>
      </c>
      <c r="G223" s="8" t="s">
        <v>4988</v>
      </c>
      <c r="I223" t="s">
        <v>3509</v>
      </c>
      <c r="J223" s="8" t="s">
        <v>961</v>
      </c>
      <c r="K223" s="8" t="s">
        <v>4115</v>
      </c>
      <c r="L223" t="s">
        <v>4669</v>
      </c>
      <c r="M223" s="8" t="s">
        <v>961</v>
      </c>
      <c r="N223" s="8" t="s">
        <v>4108</v>
      </c>
      <c r="O223" t="s">
        <v>4669</v>
      </c>
      <c r="P223" s="8" t="s">
        <v>961</v>
      </c>
      <c r="Q223" s="5" t="s">
        <v>1778</v>
      </c>
      <c r="R223" t="s">
        <v>4669</v>
      </c>
      <c r="S223" t="s">
        <v>961</v>
      </c>
      <c r="T223" s="5" t="s">
        <v>1779</v>
      </c>
    </row>
    <row r="224" spans="1:14" ht="12.75">
      <c r="A224" t="s">
        <v>1277</v>
      </c>
      <c r="B224" t="s">
        <v>747</v>
      </c>
      <c r="C224" s="7">
        <v>30071</v>
      </c>
      <c r="D224" s="8" t="s">
        <v>2798</v>
      </c>
      <c r="E224" s="8" t="s">
        <v>4769</v>
      </c>
      <c r="I224" t="s">
        <v>4667</v>
      </c>
      <c r="J224" s="8" t="s">
        <v>1689</v>
      </c>
      <c r="K224" s="8" t="s">
        <v>4852</v>
      </c>
      <c r="L224" t="s">
        <v>4667</v>
      </c>
      <c r="M224" s="8" t="s">
        <v>1689</v>
      </c>
      <c r="N224" s="8" t="s">
        <v>186</v>
      </c>
    </row>
    <row r="225" spans="1:14" ht="12.75">
      <c r="A225" t="s">
        <v>1277</v>
      </c>
      <c r="B225" t="s">
        <v>3740</v>
      </c>
      <c r="C225" s="7">
        <v>30173</v>
      </c>
      <c r="D225" s="8" t="s">
        <v>2796</v>
      </c>
      <c r="E225" s="8" t="s">
        <v>4765</v>
      </c>
      <c r="I225" t="s">
        <v>3517</v>
      </c>
      <c r="J225" s="8" t="s">
        <v>937</v>
      </c>
      <c r="K225" s="8" t="s">
        <v>1238</v>
      </c>
      <c r="L225" t="s">
        <v>5126</v>
      </c>
      <c r="M225" s="8" t="s">
        <v>937</v>
      </c>
      <c r="N225" s="8" t="s">
        <v>1766</v>
      </c>
    </row>
    <row r="227" spans="1:14" ht="12.75">
      <c r="A227" t="s">
        <v>2135</v>
      </c>
      <c r="B227" t="s">
        <v>2792</v>
      </c>
      <c r="C227" s="7">
        <v>29659</v>
      </c>
      <c r="D227" s="8" t="s">
        <v>2796</v>
      </c>
      <c r="E227" s="8" t="s">
        <v>1122</v>
      </c>
      <c r="F227" s="8" t="s">
        <v>3610</v>
      </c>
      <c r="G227" s="8" t="s">
        <v>4985</v>
      </c>
      <c r="I227" t="s">
        <v>2129</v>
      </c>
      <c r="J227" s="8" t="s">
        <v>3610</v>
      </c>
      <c r="K227" s="8" t="s">
        <v>4072</v>
      </c>
      <c r="L227" t="s">
        <v>2129</v>
      </c>
      <c r="M227" s="8" t="s">
        <v>3610</v>
      </c>
      <c r="N227" s="8" t="s">
        <v>3265</v>
      </c>
    </row>
    <row r="228" spans="1:20" ht="12.75">
      <c r="A228" t="s">
        <v>2129</v>
      </c>
      <c r="B228" t="s">
        <v>3780</v>
      </c>
      <c r="C228" s="7">
        <v>29263</v>
      </c>
      <c r="D228" s="8" t="s">
        <v>1011</v>
      </c>
      <c r="E228" s="8" t="s">
        <v>1125</v>
      </c>
      <c r="F228" s="8" t="s">
        <v>2131</v>
      </c>
      <c r="G228" s="8" t="s">
        <v>4983</v>
      </c>
      <c r="I228" t="s">
        <v>2129</v>
      </c>
      <c r="J228" s="8" t="s">
        <v>2131</v>
      </c>
      <c r="K228" s="8" t="s">
        <v>3429</v>
      </c>
      <c r="L228" t="s">
        <v>2135</v>
      </c>
      <c r="M228" s="8" t="s">
        <v>2131</v>
      </c>
      <c r="N228" s="8" t="s">
        <v>1513</v>
      </c>
      <c r="O228" t="s">
        <v>2129</v>
      </c>
      <c r="P228" s="8" t="s">
        <v>2131</v>
      </c>
      <c r="Q228" s="5" t="s">
        <v>3781</v>
      </c>
      <c r="R228" t="s">
        <v>2129</v>
      </c>
      <c r="S228" t="s">
        <v>2131</v>
      </c>
      <c r="T228" s="5" t="s">
        <v>3782</v>
      </c>
    </row>
    <row r="229" spans="1:27" ht="12.75">
      <c r="A229" t="s">
        <v>2129</v>
      </c>
      <c r="B229" t="s">
        <v>3359</v>
      </c>
      <c r="C229" s="7">
        <v>31161</v>
      </c>
      <c r="D229" s="8" t="s">
        <v>3409</v>
      </c>
      <c r="E229" s="8" t="s">
        <v>1120</v>
      </c>
      <c r="F229" s="8" t="s">
        <v>4874</v>
      </c>
      <c r="G229" s="8" t="s">
        <v>4984</v>
      </c>
      <c r="I229" t="s">
        <v>2129</v>
      </c>
      <c r="J229" s="8" t="s">
        <v>4874</v>
      </c>
      <c r="K229" s="8" t="s">
        <v>3358</v>
      </c>
      <c r="Q229" s="8"/>
      <c r="S229" s="7"/>
      <c r="T229" s="8"/>
      <c r="U229" s="6"/>
      <c r="V229"/>
      <c r="X229" s="6"/>
      <c r="Z229" s="11"/>
      <c r="AA229"/>
    </row>
    <row r="230" spans="1:14" ht="12.75">
      <c r="A230" t="s">
        <v>2129</v>
      </c>
      <c r="B230" t="s">
        <v>3739</v>
      </c>
      <c r="C230" s="7">
        <v>30428</v>
      </c>
      <c r="D230" s="8" t="s">
        <v>3054</v>
      </c>
      <c r="E230" s="8" t="s">
        <v>1123</v>
      </c>
      <c r="F230" s="8" t="s">
        <v>937</v>
      </c>
      <c r="G230" s="8" t="s">
        <v>4982</v>
      </c>
      <c r="I230" t="s">
        <v>2129</v>
      </c>
      <c r="J230" s="8" t="s">
        <v>937</v>
      </c>
      <c r="K230" s="8" t="s">
        <v>4597</v>
      </c>
      <c r="L230" t="s">
        <v>2129</v>
      </c>
      <c r="M230" s="8" t="s">
        <v>937</v>
      </c>
      <c r="N230" s="8" t="s">
        <v>2433</v>
      </c>
    </row>
    <row r="231" spans="1:27" ht="12.75">
      <c r="A231" t="s">
        <v>2129</v>
      </c>
      <c r="B231" t="s">
        <v>3669</v>
      </c>
      <c r="C231" s="7">
        <v>31173</v>
      </c>
      <c r="D231" s="8" t="s">
        <v>3480</v>
      </c>
      <c r="E231" s="8" t="s">
        <v>3492</v>
      </c>
      <c r="F231" s="8" t="s">
        <v>964</v>
      </c>
      <c r="G231" s="8" t="s">
        <v>3234</v>
      </c>
      <c r="H231" s="8" t="s">
        <v>3110</v>
      </c>
      <c r="L231" s="8"/>
      <c r="N231"/>
      <c r="O231" s="8"/>
      <c r="P231" s="5"/>
      <c r="Q231"/>
      <c r="S231" s="5"/>
      <c r="W231"/>
      <c r="X231" s="6"/>
      <c r="Z231" s="10"/>
      <c r="AA231"/>
    </row>
    <row r="232" spans="1:27" ht="12.75">
      <c r="A232" t="s">
        <v>1035</v>
      </c>
      <c r="B232" t="s">
        <v>3458</v>
      </c>
      <c r="C232" s="7">
        <v>28898</v>
      </c>
      <c r="D232" s="8" t="s">
        <v>1856</v>
      </c>
      <c r="E232" s="8" t="s">
        <v>3490</v>
      </c>
      <c r="F232" s="8" t="s">
        <v>3380</v>
      </c>
      <c r="G232" s="8" t="s">
        <v>455</v>
      </c>
      <c r="H232" s="8" t="s">
        <v>252</v>
      </c>
      <c r="L232" t="s">
        <v>3555</v>
      </c>
      <c r="M232" s="8" t="s">
        <v>1480</v>
      </c>
      <c r="N232" s="8" t="s">
        <v>3459</v>
      </c>
      <c r="O232" t="s">
        <v>3856</v>
      </c>
      <c r="P232" s="8" t="s">
        <v>1480</v>
      </c>
      <c r="Q232" s="5" t="s">
        <v>3460</v>
      </c>
      <c r="R232" t="s">
        <v>220</v>
      </c>
      <c r="S232" t="s">
        <v>1480</v>
      </c>
      <c r="T232" s="5" t="s">
        <v>3461</v>
      </c>
      <c r="AA232"/>
    </row>
    <row r="233" spans="1:20" ht="12.75">
      <c r="A233" t="s">
        <v>306</v>
      </c>
      <c r="B233" t="s">
        <v>75</v>
      </c>
      <c r="C233" s="7">
        <v>29677</v>
      </c>
      <c r="D233" s="8" t="s">
        <v>3614</v>
      </c>
      <c r="E233" s="8" t="s">
        <v>1119</v>
      </c>
      <c r="F233" s="8" t="s">
        <v>937</v>
      </c>
      <c r="G233" s="8" t="s">
        <v>4986</v>
      </c>
      <c r="I233" t="s">
        <v>3309</v>
      </c>
      <c r="J233" s="8" t="s">
        <v>937</v>
      </c>
      <c r="K233" s="8" t="s">
        <v>726</v>
      </c>
      <c r="L233" t="s">
        <v>306</v>
      </c>
      <c r="M233" s="8" t="s">
        <v>937</v>
      </c>
      <c r="N233" s="8" t="s">
        <v>512</v>
      </c>
      <c r="O233" t="s">
        <v>306</v>
      </c>
      <c r="P233" s="8" t="s">
        <v>937</v>
      </c>
      <c r="Q233" s="5" t="s">
        <v>76</v>
      </c>
      <c r="R233" t="s">
        <v>306</v>
      </c>
      <c r="S233" t="s">
        <v>937</v>
      </c>
      <c r="T233" s="5" t="s">
        <v>77</v>
      </c>
    </row>
    <row r="234" spans="1:27" ht="12.75">
      <c r="A234" t="s">
        <v>306</v>
      </c>
      <c r="B234" t="s">
        <v>4542</v>
      </c>
      <c r="C234" s="7">
        <v>29224</v>
      </c>
      <c r="D234" s="8" t="s">
        <v>4735</v>
      </c>
      <c r="E234" s="8" t="s">
        <v>4756</v>
      </c>
      <c r="F234" s="8" t="s">
        <v>4026</v>
      </c>
      <c r="G234" s="8" t="s">
        <v>4987</v>
      </c>
      <c r="I234" t="s">
        <v>306</v>
      </c>
      <c r="J234" s="8" t="s">
        <v>4026</v>
      </c>
      <c r="K234" s="8" t="s">
        <v>2964</v>
      </c>
      <c r="L234" t="s">
        <v>1340</v>
      </c>
      <c r="M234" s="8" t="s">
        <v>3617</v>
      </c>
      <c r="N234" s="8" t="s">
        <v>4153</v>
      </c>
      <c r="O234" t="s">
        <v>306</v>
      </c>
      <c r="P234" s="8" t="s">
        <v>3617</v>
      </c>
      <c r="Q234" s="8" t="s">
        <v>4543</v>
      </c>
      <c r="R234" t="s">
        <v>1340</v>
      </c>
      <c r="S234" s="7" t="s">
        <v>3617</v>
      </c>
      <c r="T234" s="8" t="s">
        <v>4650</v>
      </c>
      <c r="U234" s="6" t="s">
        <v>306</v>
      </c>
      <c r="V234" t="s">
        <v>3617</v>
      </c>
      <c r="W234" s="5" t="s">
        <v>3667</v>
      </c>
      <c r="X234" t="s">
        <v>306</v>
      </c>
      <c r="Y234" s="6" t="s">
        <v>3617</v>
      </c>
      <c r="Z234" s="11" t="s">
        <v>3668</v>
      </c>
      <c r="AA234"/>
    </row>
    <row r="236" spans="1:27" ht="12.75">
      <c r="A236" t="s">
        <v>1138</v>
      </c>
      <c r="B236" t="s">
        <v>98</v>
      </c>
      <c r="C236" s="7">
        <v>25956</v>
      </c>
      <c r="E236" s="8" t="s">
        <v>1109</v>
      </c>
      <c r="F236" s="8" t="s">
        <v>3610</v>
      </c>
      <c r="G236" s="8" t="s">
        <v>3791</v>
      </c>
      <c r="I236" t="s">
        <v>1138</v>
      </c>
      <c r="J236" s="8" t="s">
        <v>3610</v>
      </c>
      <c r="K236" s="8" t="s">
        <v>963</v>
      </c>
      <c r="O236" t="s">
        <v>1138</v>
      </c>
      <c r="P236" s="8" t="s">
        <v>1496</v>
      </c>
      <c r="Q236" s="8" t="s">
        <v>262</v>
      </c>
      <c r="R236" t="s">
        <v>1138</v>
      </c>
      <c r="S236" s="7" t="s">
        <v>1496</v>
      </c>
      <c r="T236" s="8" t="s">
        <v>99</v>
      </c>
      <c r="U236" s="6" t="s">
        <v>1138</v>
      </c>
      <c r="V236" t="s">
        <v>1496</v>
      </c>
      <c r="W236" s="5" t="s">
        <v>100</v>
      </c>
      <c r="X236" s="6" t="s">
        <v>1138</v>
      </c>
      <c r="Y236" s="6" t="s">
        <v>1496</v>
      </c>
      <c r="Z236" s="11" t="s">
        <v>963</v>
      </c>
      <c r="AA236"/>
    </row>
    <row r="237" spans="1:27" ht="12.75">
      <c r="A237" t="s">
        <v>4873</v>
      </c>
      <c r="B237" t="s">
        <v>3557</v>
      </c>
      <c r="C237" s="7">
        <v>27241</v>
      </c>
      <c r="E237" s="8" t="s">
        <v>1106</v>
      </c>
      <c r="F237" s="8" t="s">
        <v>1689</v>
      </c>
      <c r="G237" s="8" t="s">
        <v>3791</v>
      </c>
      <c r="I237" t="s">
        <v>4873</v>
      </c>
      <c r="J237" s="8" t="s">
        <v>1689</v>
      </c>
      <c r="K237" s="8" t="s">
        <v>963</v>
      </c>
      <c r="L237" t="s">
        <v>4873</v>
      </c>
      <c r="M237" s="8" t="s">
        <v>1689</v>
      </c>
      <c r="N237" s="8" t="s">
        <v>262</v>
      </c>
      <c r="O237" t="s">
        <v>4873</v>
      </c>
      <c r="P237" s="8" t="s">
        <v>1689</v>
      </c>
      <c r="Q237" s="8" t="s">
        <v>3377</v>
      </c>
      <c r="R237" t="s">
        <v>4873</v>
      </c>
      <c r="S237" s="7" t="s">
        <v>1689</v>
      </c>
      <c r="T237" s="8" t="s">
        <v>4875</v>
      </c>
      <c r="U237" s="6" t="s">
        <v>4873</v>
      </c>
      <c r="V237" t="s">
        <v>1689</v>
      </c>
      <c r="W237" s="5" t="s">
        <v>100</v>
      </c>
      <c r="X237" s="6" t="s">
        <v>4873</v>
      </c>
      <c r="Y237" s="6" t="s">
        <v>1689</v>
      </c>
      <c r="Z237" s="11" t="s">
        <v>963</v>
      </c>
      <c r="AA237"/>
    </row>
    <row r="238" spans="1:27" ht="12.75">
      <c r="A238" t="s">
        <v>4877</v>
      </c>
      <c r="B238" t="s">
        <v>4844</v>
      </c>
      <c r="C238" s="7">
        <v>27388</v>
      </c>
      <c r="E238" s="8" t="s">
        <v>1110</v>
      </c>
      <c r="F238" s="8" t="s">
        <v>937</v>
      </c>
      <c r="G238" s="8" t="s">
        <v>263</v>
      </c>
      <c r="I238" t="s">
        <v>4877</v>
      </c>
      <c r="J238" s="8" t="s">
        <v>937</v>
      </c>
      <c r="K238" s="8" t="s">
        <v>3794</v>
      </c>
      <c r="L238" t="s">
        <v>4877</v>
      </c>
      <c r="M238" s="8" t="s">
        <v>937</v>
      </c>
      <c r="N238" s="8" t="s">
        <v>263</v>
      </c>
      <c r="O238" t="s">
        <v>4877</v>
      </c>
      <c r="P238" s="8" t="s">
        <v>937</v>
      </c>
      <c r="Q238" s="8" t="s">
        <v>263</v>
      </c>
      <c r="R238" t="s">
        <v>4877</v>
      </c>
      <c r="S238" s="7" t="s">
        <v>937</v>
      </c>
      <c r="T238" s="8" t="s">
        <v>263</v>
      </c>
      <c r="U238" s="6" t="s">
        <v>4877</v>
      </c>
      <c r="V238" t="s">
        <v>937</v>
      </c>
      <c r="W238" s="5" t="s">
        <v>263</v>
      </c>
      <c r="X238" s="6" t="s">
        <v>4877</v>
      </c>
      <c r="Y238" s="6" t="s">
        <v>3024</v>
      </c>
      <c r="Z238" s="11" t="s">
        <v>265</v>
      </c>
      <c r="AA238"/>
    </row>
    <row r="239" spans="1:27" ht="12.75">
      <c r="A239" t="s">
        <v>4873</v>
      </c>
      <c r="B239" t="s">
        <v>779</v>
      </c>
      <c r="C239" s="7">
        <v>27353</v>
      </c>
      <c r="D239" s="8" t="s">
        <v>3952</v>
      </c>
      <c r="E239" s="8" t="s">
        <v>1107</v>
      </c>
      <c r="F239" s="8" t="s">
        <v>2131</v>
      </c>
      <c r="G239" s="8" t="s">
        <v>955</v>
      </c>
      <c r="I239" t="s">
        <v>4873</v>
      </c>
      <c r="J239" s="8" t="s">
        <v>2131</v>
      </c>
      <c r="K239" s="8" t="s">
        <v>3791</v>
      </c>
      <c r="L239" t="s">
        <v>4873</v>
      </c>
      <c r="M239" s="8" t="s">
        <v>2131</v>
      </c>
      <c r="N239" s="8" t="s">
        <v>3791</v>
      </c>
      <c r="O239" t="s">
        <v>4873</v>
      </c>
      <c r="P239" s="8" t="s">
        <v>2131</v>
      </c>
      <c r="Q239" s="8" t="s">
        <v>3377</v>
      </c>
      <c r="R239" t="s">
        <v>4873</v>
      </c>
      <c r="S239" s="7" t="s">
        <v>2131</v>
      </c>
      <c r="T239" s="8" t="s">
        <v>265</v>
      </c>
      <c r="U239" s="6" t="s">
        <v>4873</v>
      </c>
      <c r="V239" t="s">
        <v>2131</v>
      </c>
      <c r="W239" s="5" t="s">
        <v>4040</v>
      </c>
      <c r="X239" s="6" t="s">
        <v>4873</v>
      </c>
      <c r="Y239" s="6" t="s">
        <v>2131</v>
      </c>
      <c r="Z239" s="11" t="s">
        <v>963</v>
      </c>
      <c r="AA239"/>
    </row>
    <row r="240" spans="1:27" ht="12.75">
      <c r="A240" t="s">
        <v>4877</v>
      </c>
      <c r="B240" t="s">
        <v>1088</v>
      </c>
      <c r="C240" s="7">
        <v>27765</v>
      </c>
      <c r="D240" s="8" t="s">
        <v>1089</v>
      </c>
      <c r="E240" s="8" t="s">
        <v>1108</v>
      </c>
      <c r="F240" s="8" t="s">
        <v>4026</v>
      </c>
      <c r="G240" s="8" t="s">
        <v>265</v>
      </c>
      <c r="I240" t="s">
        <v>4877</v>
      </c>
      <c r="J240" s="8" t="s">
        <v>4026</v>
      </c>
      <c r="K240" s="8" t="s">
        <v>263</v>
      </c>
      <c r="L240" t="s">
        <v>4877</v>
      </c>
      <c r="M240" s="8" t="s">
        <v>4026</v>
      </c>
      <c r="N240" s="8" t="s">
        <v>263</v>
      </c>
      <c r="O240" t="s">
        <v>4877</v>
      </c>
      <c r="P240" s="8" t="s">
        <v>4026</v>
      </c>
      <c r="Q240" s="8" t="s">
        <v>263</v>
      </c>
      <c r="R240" t="s">
        <v>1405</v>
      </c>
      <c r="S240" s="7" t="s">
        <v>3380</v>
      </c>
      <c r="T240" s="8" t="s">
        <v>956</v>
      </c>
      <c r="U240" s="6" t="s">
        <v>4738</v>
      </c>
      <c r="V240" t="s">
        <v>3380</v>
      </c>
      <c r="W240" s="5" t="s">
        <v>3618</v>
      </c>
      <c r="X240" s="6" t="s">
        <v>4877</v>
      </c>
      <c r="Y240" s="6" t="s">
        <v>3380</v>
      </c>
      <c r="Z240" s="11" t="s">
        <v>4876</v>
      </c>
      <c r="AA240"/>
    </row>
    <row r="241" spans="1:27" ht="12.75">
      <c r="A241" t="s">
        <v>953</v>
      </c>
      <c r="B241" t="s">
        <v>3494</v>
      </c>
      <c r="C241" s="7">
        <v>31489</v>
      </c>
      <c r="D241" s="8" t="s">
        <v>3495</v>
      </c>
      <c r="E241" s="8" t="s">
        <v>3480</v>
      </c>
      <c r="F241" s="8" t="s">
        <v>1689</v>
      </c>
      <c r="G241" s="8" t="s">
        <v>3618</v>
      </c>
      <c r="H241" s="8" t="s">
        <v>3864</v>
      </c>
      <c r="L241" s="8"/>
      <c r="N241"/>
      <c r="O241" s="8"/>
      <c r="P241" s="5"/>
      <c r="Q241"/>
      <c r="S241" s="5"/>
      <c r="W241"/>
      <c r="X241" s="6"/>
      <c r="Z241" s="10"/>
      <c r="AA241"/>
    </row>
    <row r="242" spans="1:14" ht="12.75">
      <c r="A242" t="s">
        <v>718</v>
      </c>
      <c r="B242" t="s">
        <v>151</v>
      </c>
      <c r="C242" s="7">
        <v>30625</v>
      </c>
      <c r="D242" s="8" t="s">
        <v>2798</v>
      </c>
      <c r="E242" s="8" t="s">
        <v>4757</v>
      </c>
      <c r="F242" s="8" t="s">
        <v>1480</v>
      </c>
      <c r="G242" s="8" t="s">
        <v>1141</v>
      </c>
      <c r="I242" t="s">
        <v>1137</v>
      </c>
      <c r="J242" s="8" t="s">
        <v>1480</v>
      </c>
      <c r="K242" s="8" t="s">
        <v>1141</v>
      </c>
      <c r="L242" t="s">
        <v>1894</v>
      </c>
      <c r="M242" s="8" t="s">
        <v>1480</v>
      </c>
      <c r="N242" s="8" t="s">
        <v>1141</v>
      </c>
    </row>
    <row r="243" spans="1:26" ht="12.75">
      <c r="A243" t="s">
        <v>1894</v>
      </c>
      <c r="B243" t="s">
        <v>5111</v>
      </c>
      <c r="C243" s="7">
        <v>28826</v>
      </c>
      <c r="D243" s="8" t="s">
        <v>1553</v>
      </c>
      <c r="E243" s="8" t="s">
        <v>4768</v>
      </c>
      <c r="F243" s="8" t="s">
        <v>3024</v>
      </c>
      <c r="G243" s="8" t="s">
        <v>1692</v>
      </c>
      <c r="I243" t="s">
        <v>1894</v>
      </c>
      <c r="J243" s="8" t="s">
        <v>3024</v>
      </c>
      <c r="K243" s="8" t="s">
        <v>1692</v>
      </c>
      <c r="L243" t="s">
        <v>957</v>
      </c>
      <c r="M243" s="8" t="s">
        <v>1496</v>
      </c>
      <c r="N243" s="8" t="s">
        <v>3616</v>
      </c>
      <c r="O243" t="s">
        <v>1894</v>
      </c>
      <c r="P243" s="8" t="s">
        <v>1496</v>
      </c>
      <c r="Q243" s="5" t="s">
        <v>3616</v>
      </c>
      <c r="R243" t="s">
        <v>1897</v>
      </c>
      <c r="S243" t="s">
        <v>1496</v>
      </c>
      <c r="T243" s="5" t="s">
        <v>1692</v>
      </c>
      <c r="U243" s="6" t="s">
        <v>1897</v>
      </c>
      <c r="V243" t="s">
        <v>1496</v>
      </c>
      <c r="W243" s="5" t="s">
        <v>1141</v>
      </c>
      <c r="X243" s="6"/>
      <c r="Z243" s="11"/>
    </row>
    <row r="244" spans="1:14" ht="12.75">
      <c r="A244" t="s">
        <v>1137</v>
      </c>
      <c r="B244" t="s">
        <v>4348</v>
      </c>
      <c r="C244" s="7">
        <v>29921</v>
      </c>
      <c r="D244" s="8" t="s">
        <v>2797</v>
      </c>
      <c r="E244" s="8" t="s">
        <v>4764</v>
      </c>
      <c r="F244" s="8" t="s">
        <v>3554</v>
      </c>
      <c r="G244" s="8" t="s">
        <v>1692</v>
      </c>
      <c r="I244" t="s">
        <v>4880</v>
      </c>
      <c r="J244" s="8" t="s">
        <v>3554</v>
      </c>
      <c r="K244" s="8" t="s">
        <v>1692</v>
      </c>
      <c r="L244" t="s">
        <v>1803</v>
      </c>
      <c r="M244" s="8" t="s">
        <v>3554</v>
      </c>
      <c r="N244" s="8" t="s">
        <v>22</v>
      </c>
    </row>
    <row r="245" ht="12.75">
      <c r="C245" s="7"/>
    </row>
    <row r="246" spans="1:27" ht="12.75">
      <c r="A246" t="s">
        <v>958</v>
      </c>
      <c r="B246" t="s">
        <v>3808</v>
      </c>
      <c r="C246" s="7">
        <v>28622</v>
      </c>
      <c r="D246" s="8" t="s">
        <v>4857</v>
      </c>
      <c r="E246" s="8" t="s">
        <v>1115</v>
      </c>
      <c r="F246" s="8" t="s">
        <v>2328</v>
      </c>
      <c r="G246" s="8" t="s">
        <v>955</v>
      </c>
      <c r="I246" t="s">
        <v>958</v>
      </c>
      <c r="J246" s="8" t="s">
        <v>2328</v>
      </c>
      <c r="K246" s="8" t="s">
        <v>1142</v>
      </c>
      <c r="L246" t="s">
        <v>958</v>
      </c>
      <c r="M246" s="8" t="s">
        <v>2328</v>
      </c>
      <c r="N246" s="8" t="s">
        <v>950</v>
      </c>
      <c r="O246" t="s">
        <v>1698</v>
      </c>
      <c r="P246" s="8" t="s">
        <v>3554</v>
      </c>
      <c r="Q246" s="8" t="s">
        <v>1692</v>
      </c>
      <c r="R246" t="s">
        <v>962</v>
      </c>
      <c r="S246" s="7" t="s">
        <v>3554</v>
      </c>
      <c r="T246" s="8" t="s">
        <v>1142</v>
      </c>
      <c r="U246" s="6" t="s">
        <v>962</v>
      </c>
      <c r="V246" t="s">
        <v>3554</v>
      </c>
      <c r="W246" s="5" t="s">
        <v>3794</v>
      </c>
      <c r="X246" s="6" t="s">
        <v>962</v>
      </c>
      <c r="Y246" s="6" t="s">
        <v>3554</v>
      </c>
      <c r="Z246" s="11" t="s">
        <v>5144</v>
      </c>
      <c r="AA246"/>
    </row>
    <row r="247" spans="1:27" ht="12.75">
      <c r="A247" t="s">
        <v>1693</v>
      </c>
      <c r="B247" t="s">
        <v>2912</v>
      </c>
      <c r="C247" s="7">
        <v>27453</v>
      </c>
      <c r="E247" s="8" t="s">
        <v>1116</v>
      </c>
      <c r="F247" s="8" t="s">
        <v>1857</v>
      </c>
      <c r="G247" s="8" t="s">
        <v>955</v>
      </c>
      <c r="I247" t="s">
        <v>1693</v>
      </c>
      <c r="J247" s="8" t="s">
        <v>1857</v>
      </c>
      <c r="K247" s="8" t="s">
        <v>1536</v>
      </c>
      <c r="L247" t="s">
        <v>1693</v>
      </c>
      <c r="M247" s="8" t="s">
        <v>1857</v>
      </c>
      <c r="N247" s="8" t="s">
        <v>5144</v>
      </c>
      <c r="O247" t="s">
        <v>1693</v>
      </c>
      <c r="P247" s="8" t="s">
        <v>1857</v>
      </c>
      <c r="Q247" s="8" t="s">
        <v>4879</v>
      </c>
      <c r="R247" t="s">
        <v>1693</v>
      </c>
      <c r="S247" s="7" t="s">
        <v>1857</v>
      </c>
      <c r="T247" s="8" t="s">
        <v>2913</v>
      </c>
      <c r="U247" s="6" t="s">
        <v>1693</v>
      </c>
      <c r="V247" t="s">
        <v>1857</v>
      </c>
      <c r="W247" s="5" t="s">
        <v>2894</v>
      </c>
      <c r="X247" s="6" t="s">
        <v>1693</v>
      </c>
      <c r="Y247" s="6" t="s">
        <v>1857</v>
      </c>
      <c r="Z247" s="11" t="s">
        <v>2895</v>
      </c>
      <c r="AA247"/>
    </row>
    <row r="248" spans="1:27" ht="12.75">
      <c r="A248" t="s">
        <v>1698</v>
      </c>
      <c r="B248" t="s">
        <v>4399</v>
      </c>
      <c r="C248" s="7">
        <v>26685</v>
      </c>
      <c r="E248" s="8" t="s">
        <v>1114</v>
      </c>
      <c r="F248" s="8" t="s">
        <v>937</v>
      </c>
      <c r="G248" s="8" t="s">
        <v>3102</v>
      </c>
      <c r="I248" t="s">
        <v>958</v>
      </c>
      <c r="J248" s="8" t="s">
        <v>4792</v>
      </c>
      <c r="K248" s="8" t="s">
        <v>4923</v>
      </c>
      <c r="L248" t="s">
        <v>958</v>
      </c>
      <c r="M248" s="8" t="s">
        <v>1480</v>
      </c>
      <c r="N248" s="8" t="s">
        <v>5140</v>
      </c>
      <c r="O248" t="s">
        <v>958</v>
      </c>
      <c r="P248" s="8" t="s">
        <v>1480</v>
      </c>
      <c r="Q248" s="8" t="s">
        <v>3102</v>
      </c>
      <c r="R248" t="s">
        <v>958</v>
      </c>
      <c r="S248" s="7" t="s">
        <v>1480</v>
      </c>
      <c r="T248" s="8" t="s">
        <v>263</v>
      </c>
      <c r="U248" s="6" t="s">
        <v>962</v>
      </c>
      <c r="V248" t="s">
        <v>3024</v>
      </c>
      <c r="W248" s="5" t="s">
        <v>3798</v>
      </c>
      <c r="X248" s="6" t="s">
        <v>958</v>
      </c>
      <c r="Y248" s="6" t="s">
        <v>4789</v>
      </c>
      <c r="Z248" s="11" t="s">
        <v>3794</v>
      </c>
      <c r="AA248"/>
    </row>
    <row r="249" spans="1:27" ht="12.75">
      <c r="A249" t="s">
        <v>1693</v>
      </c>
      <c r="B249" t="s">
        <v>4374</v>
      </c>
      <c r="C249" s="7">
        <v>30475</v>
      </c>
      <c r="D249" s="8" t="s">
        <v>4375</v>
      </c>
      <c r="E249" s="8" t="s">
        <v>4572</v>
      </c>
      <c r="F249" s="8" t="s">
        <v>2328</v>
      </c>
      <c r="G249" s="8" t="s">
        <v>1899</v>
      </c>
      <c r="H249" s="8" t="s">
        <v>1593</v>
      </c>
      <c r="L249" s="8"/>
      <c r="N249"/>
      <c r="O249" s="8"/>
      <c r="P249" s="5"/>
      <c r="Q249"/>
      <c r="S249" s="5"/>
      <c r="W249"/>
      <c r="X249" s="6"/>
      <c r="Z249" s="10"/>
      <c r="AA249"/>
    </row>
    <row r="250" spans="1:27" ht="12.75">
      <c r="A250" t="s">
        <v>1693</v>
      </c>
      <c r="B250" t="s">
        <v>3975</v>
      </c>
      <c r="C250" s="7">
        <v>28160</v>
      </c>
      <c r="D250" s="8" t="s">
        <v>1140</v>
      </c>
      <c r="E250" s="8" t="s">
        <v>3489</v>
      </c>
      <c r="F250" s="8" t="s">
        <v>3617</v>
      </c>
      <c r="G250" s="8" t="s">
        <v>4879</v>
      </c>
      <c r="H250" s="8" t="s">
        <v>4417</v>
      </c>
      <c r="L250" t="s">
        <v>1693</v>
      </c>
      <c r="M250" s="8" t="s">
        <v>3027</v>
      </c>
      <c r="N250" s="8" t="s">
        <v>4884</v>
      </c>
      <c r="O250" t="s">
        <v>1693</v>
      </c>
      <c r="P250" s="8" t="s">
        <v>3027</v>
      </c>
      <c r="Q250" s="8" t="s">
        <v>3976</v>
      </c>
      <c r="R250" t="s">
        <v>1693</v>
      </c>
      <c r="S250" s="7" t="s">
        <v>3027</v>
      </c>
      <c r="T250" s="8" t="s">
        <v>3611</v>
      </c>
      <c r="U250" s="6" t="s">
        <v>1693</v>
      </c>
      <c r="V250" t="s">
        <v>3027</v>
      </c>
      <c r="W250" s="5" t="s">
        <v>265</v>
      </c>
      <c r="X250" s="6" t="s">
        <v>1695</v>
      </c>
      <c r="Y250" s="6" t="s">
        <v>3027</v>
      </c>
      <c r="Z250" s="11" t="s">
        <v>3618</v>
      </c>
      <c r="AA250"/>
    </row>
    <row r="251" spans="1:27" ht="12.75">
      <c r="A251" t="s">
        <v>1698</v>
      </c>
      <c r="B251" t="s">
        <v>3514</v>
      </c>
      <c r="C251" s="7">
        <v>30466</v>
      </c>
      <c r="D251" s="8" t="s">
        <v>3407</v>
      </c>
      <c r="E251" s="8" t="s">
        <v>4761</v>
      </c>
      <c r="F251" s="8" t="s">
        <v>961</v>
      </c>
      <c r="G251" s="8" t="s">
        <v>29</v>
      </c>
      <c r="I251" t="s">
        <v>962</v>
      </c>
      <c r="J251" s="8" t="s">
        <v>961</v>
      </c>
      <c r="K251" s="8" t="s">
        <v>29</v>
      </c>
      <c r="Q251" s="8"/>
      <c r="S251" s="7"/>
      <c r="T251" s="8"/>
      <c r="U251" s="6"/>
      <c r="V251"/>
      <c r="X251" s="6"/>
      <c r="Z251" s="11"/>
      <c r="AA251"/>
    </row>
    <row r="252" spans="1:27" ht="12.75">
      <c r="A252" t="s">
        <v>1695</v>
      </c>
      <c r="B252" t="s">
        <v>169</v>
      </c>
      <c r="C252" s="7">
        <v>30560</v>
      </c>
      <c r="D252" s="8" t="s">
        <v>3406</v>
      </c>
      <c r="E252" s="8" t="s">
        <v>1130</v>
      </c>
      <c r="F252" s="8" t="s">
        <v>937</v>
      </c>
      <c r="G252" s="8" t="s">
        <v>3611</v>
      </c>
      <c r="I252" t="s">
        <v>5141</v>
      </c>
      <c r="J252" s="8" t="s">
        <v>937</v>
      </c>
      <c r="K252" s="8" t="s">
        <v>3618</v>
      </c>
      <c r="Q252" s="8"/>
      <c r="S252" s="7"/>
      <c r="T252" s="8"/>
      <c r="U252" s="6"/>
      <c r="V252"/>
      <c r="X252" s="6"/>
      <c r="Z252" s="11"/>
      <c r="AA252"/>
    </row>
    <row r="253" spans="1:27" ht="12.75">
      <c r="A253" t="s">
        <v>1695</v>
      </c>
      <c r="B253" t="s">
        <v>4939</v>
      </c>
      <c r="C253" s="7">
        <v>30756</v>
      </c>
      <c r="D253" s="8" t="s">
        <v>3409</v>
      </c>
      <c r="E253" s="8" t="s">
        <v>4770</v>
      </c>
      <c r="F253" s="8" t="s">
        <v>3554</v>
      </c>
      <c r="G253" s="8" t="s">
        <v>1692</v>
      </c>
      <c r="I253" t="s">
        <v>1695</v>
      </c>
      <c r="J253" s="8" t="s">
        <v>3554</v>
      </c>
      <c r="K253" s="8" t="s">
        <v>1141</v>
      </c>
      <c r="Q253" s="8"/>
      <c r="S253" s="7"/>
      <c r="T253" s="8"/>
      <c r="U253" s="6"/>
      <c r="V253"/>
      <c r="X253" s="6"/>
      <c r="Z253" s="11"/>
      <c r="AA253"/>
    </row>
    <row r="254" spans="1:27" ht="12.75">
      <c r="A254" t="s">
        <v>1695</v>
      </c>
      <c r="B254" t="s">
        <v>3874</v>
      </c>
      <c r="C254" s="7">
        <v>31426</v>
      </c>
      <c r="D254" s="8" t="s">
        <v>3480</v>
      </c>
      <c r="E254" s="8" t="s">
        <v>3481</v>
      </c>
      <c r="F254" s="8" t="s">
        <v>2131</v>
      </c>
      <c r="G254" s="8" t="s">
        <v>3616</v>
      </c>
      <c r="H254" s="8" t="s">
        <v>1592</v>
      </c>
      <c r="L254" s="8"/>
      <c r="N254"/>
      <c r="O254" s="8"/>
      <c r="P254" s="5"/>
      <c r="Q254"/>
      <c r="S254" s="5"/>
      <c r="W254"/>
      <c r="X254" s="6"/>
      <c r="Z254" s="10"/>
      <c r="AA254"/>
    </row>
    <row r="255" spans="1:27" ht="12.75">
      <c r="A255" t="s">
        <v>1695</v>
      </c>
      <c r="B255" t="s">
        <v>2972</v>
      </c>
      <c r="C255" s="7">
        <v>31020</v>
      </c>
      <c r="D255" s="8" t="s">
        <v>3480</v>
      </c>
      <c r="E255" s="8" t="s">
        <v>2025</v>
      </c>
      <c r="F255" s="8" t="s">
        <v>3027</v>
      </c>
      <c r="G255" s="8" t="s">
        <v>3616</v>
      </c>
      <c r="H255" s="8" t="s">
        <v>1594</v>
      </c>
      <c r="L255" s="8"/>
      <c r="N255"/>
      <c r="O255" s="8"/>
      <c r="P255" s="5"/>
      <c r="Q255"/>
      <c r="S255" s="5"/>
      <c r="W255"/>
      <c r="X255" s="6"/>
      <c r="Z255" s="10"/>
      <c r="AA255"/>
    </row>
    <row r="256" spans="1:14" ht="12.75">
      <c r="A256" t="s">
        <v>1695</v>
      </c>
      <c r="B256" t="s">
        <v>1847</v>
      </c>
      <c r="C256" s="7">
        <v>30402</v>
      </c>
      <c r="D256" s="8" t="s">
        <v>2800</v>
      </c>
      <c r="E256" s="8" t="s">
        <v>4767</v>
      </c>
      <c r="F256" s="8" t="s">
        <v>3615</v>
      </c>
      <c r="G256" s="8" t="s">
        <v>3616</v>
      </c>
      <c r="I256" t="s">
        <v>1695</v>
      </c>
      <c r="J256" s="8" t="s">
        <v>3615</v>
      </c>
      <c r="K256" s="8" t="s">
        <v>3611</v>
      </c>
      <c r="L256" t="s">
        <v>1451</v>
      </c>
      <c r="M256" s="8" t="s">
        <v>3615</v>
      </c>
      <c r="N256" s="8" t="s">
        <v>3616</v>
      </c>
    </row>
    <row r="258" spans="1:26" ht="12.75">
      <c r="A258" t="s">
        <v>3571</v>
      </c>
      <c r="B258" t="s">
        <v>2034</v>
      </c>
      <c r="C258" s="7">
        <v>27529</v>
      </c>
      <c r="D258" s="8" t="s">
        <v>2035</v>
      </c>
      <c r="E258" s="8" t="s">
        <v>1102</v>
      </c>
      <c r="F258" s="8" t="s">
        <v>1689</v>
      </c>
      <c r="G258" s="8" t="s">
        <v>3794</v>
      </c>
      <c r="I258" t="s">
        <v>5142</v>
      </c>
      <c r="J258" s="8" t="s">
        <v>1689</v>
      </c>
      <c r="K258" s="8" t="s">
        <v>963</v>
      </c>
      <c r="O258" t="s">
        <v>2334</v>
      </c>
      <c r="P258" s="8" t="s">
        <v>1689</v>
      </c>
      <c r="Q258" s="5" t="s">
        <v>2902</v>
      </c>
      <c r="R258" s="6" t="s">
        <v>2334</v>
      </c>
      <c r="S258" t="s">
        <v>1689</v>
      </c>
      <c r="T258" s="5" t="s">
        <v>2900</v>
      </c>
      <c r="X258" s="6" t="s">
        <v>5142</v>
      </c>
      <c r="Y258" s="6" t="s">
        <v>1689</v>
      </c>
      <c r="Z258" s="11" t="s">
        <v>2036</v>
      </c>
    </row>
    <row r="259" spans="1:27" ht="12.75">
      <c r="A259" t="s">
        <v>1703</v>
      </c>
      <c r="B259" t="s">
        <v>70</v>
      </c>
      <c r="C259" s="7">
        <v>28725</v>
      </c>
      <c r="D259" s="8" t="s">
        <v>960</v>
      </c>
      <c r="E259" s="8" t="s">
        <v>1112</v>
      </c>
      <c r="F259" s="8" t="s">
        <v>4883</v>
      </c>
      <c r="G259" s="8" t="s">
        <v>4876</v>
      </c>
      <c r="I259" t="s">
        <v>1703</v>
      </c>
      <c r="J259" s="8" t="s">
        <v>4883</v>
      </c>
      <c r="K259" s="8" t="s">
        <v>950</v>
      </c>
      <c r="L259" t="s">
        <v>1703</v>
      </c>
      <c r="M259" s="8" t="s">
        <v>4883</v>
      </c>
      <c r="N259" s="8" t="s">
        <v>955</v>
      </c>
      <c r="O259" t="s">
        <v>5145</v>
      </c>
      <c r="P259" s="8" t="s">
        <v>2328</v>
      </c>
      <c r="Q259" s="8" t="s">
        <v>3102</v>
      </c>
      <c r="S259" s="7"/>
      <c r="T259" s="8"/>
      <c r="U259" s="6" t="s">
        <v>1703</v>
      </c>
      <c r="V259" t="s">
        <v>4883</v>
      </c>
      <c r="W259" s="5" t="s">
        <v>1900</v>
      </c>
      <c r="X259" s="6" t="s">
        <v>71</v>
      </c>
      <c r="Y259" s="6" t="s">
        <v>4883</v>
      </c>
      <c r="Z259" s="11" t="s">
        <v>1468</v>
      </c>
      <c r="AA259"/>
    </row>
    <row r="260" spans="1:27" ht="12.75">
      <c r="A260" t="s">
        <v>5141</v>
      </c>
      <c r="B260" t="s">
        <v>2864</v>
      </c>
      <c r="C260" s="7">
        <v>31372</v>
      </c>
      <c r="D260" s="8" t="s">
        <v>3480</v>
      </c>
      <c r="E260" s="8" t="s">
        <v>3480</v>
      </c>
      <c r="F260" s="8" t="s">
        <v>937</v>
      </c>
      <c r="G260" s="8" t="s">
        <v>265</v>
      </c>
      <c r="H260" s="8" t="s">
        <v>3966</v>
      </c>
      <c r="L260" s="8"/>
      <c r="N260"/>
      <c r="O260" s="8"/>
      <c r="P260" s="5"/>
      <c r="Q260"/>
      <c r="S260" s="5"/>
      <c r="W260"/>
      <c r="X260" s="6"/>
      <c r="Z260" s="10"/>
      <c r="AA260"/>
    </row>
    <row r="261" spans="1:14" ht="12.75">
      <c r="A261" t="s">
        <v>5141</v>
      </c>
      <c r="B261" t="s">
        <v>3155</v>
      </c>
      <c r="C261" s="7">
        <v>30466</v>
      </c>
      <c r="D261" s="8" t="s">
        <v>2799</v>
      </c>
      <c r="E261" s="8" t="s">
        <v>4758</v>
      </c>
      <c r="F261" s="8" t="s">
        <v>2461</v>
      </c>
      <c r="G261" s="8" t="s">
        <v>1701</v>
      </c>
      <c r="I261" t="s">
        <v>5141</v>
      </c>
      <c r="J261" s="8" t="s">
        <v>2461</v>
      </c>
      <c r="K261" s="8" t="s">
        <v>3616</v>
      </c>
      <c r="L261" t="s">
        <v>5141</v>
      </c>
      <c r="M261" s="8" t="s">
        <v>2461</v>
      </c>
      <c r="N261" s="8" t="s">
        <v>1141</v>
      </c>
    </row>
    <row r="262" spans="1:27" ht="12.75">
      <c r="A262" t="s">
        <v>5141</v>
      </c>
      <c r="B262" t="s">
        <v>2294</v>
      </c>
      <c r="C262" s="7">
        <v>29762</v>
      </c>
      <c r="D262" s="8" t="s">
        <v>3022</v>
      </c>
      <c r="E262" s="8" t="s">
        <v>350</v>
      </c>
      <c r="F262" s="8" t="s">
        <v>964</v>
      </c>
      <c r="G262" s="8" t="s">
        <v>1141</v>
      </c>
      <c r="I262" t="s">
        <v>5141</v>
      </c>
      <c r="J262" s="8" t="s">
        <v>964</v>
      </c>
      <c r="K262" s="8" t="s">
        <v>1141</v>
      </c>
      <c r="L262" t="s">
        <v>5141</v>
      </c>
      <c r="M262" s="8" t="s">
        <v>964</v>
      </c>
      <c r="N262" s="8" t="s">
        <v>3616</v>
      </c>
      <c r="O262" t="s">
        <v>1390</v>
      </c>
      <c r="P262" s="8" t="s">
        <v>964</v>
      </c>
      <c r="Q262" s="8" t="s">
        <v>1701</v>
      </c>
      <c r="S262" s="7"/>
      <c r="T262" s="8"/>
      <c r="U262" s="6"/>
      <c r="V262"/>
      <c r="X262" s="6"/>
      <c r="Z262" s="11"/>
      <c r="AA262"/>
    </row>
    <row r="263" spans="1:27" ht="12.75">
      <c r="A263" t="s">
        <v>5141</v>
      </c>
      <c r="B263" t="s">
        <v>3305</v>
      </c>
      <c r="C263" s="7">
        <v>28910</v>
      </c>
      <c r="D263" s="8" t="s">
        <v>305</v>
      </c>
      <c r="E263" s="8" t="s">
        <v>2024</v>
      </c>
      <c r="F263" s="8" t="s">
        <v>2328</v>
      </c>
      <c r="G263" s="8" t="s">
        <v>3616</v>
      </c>
      <c r="H263" s="8" t="s">
        <v>552</v>
      </c>
      <c r="I263" t="s">
        <v>5145</v>
      </c>
      <c r="J263" s="8" t="s">
        <v>2328</v>
      </c>
      <c r="K263" s="8" t="s">
        <v>3611</v>
      </c>
      <c r="L263" t="s">
        <v>5145</v>
      </c>
      <c r="M263" s="8" t="s">
        <v>2328</v>
      </c>
      <c r="N263" s="8" t="s">
        <v>3611</v>
      </c>
      <c r="O263" t="s">
        <v>5141</v>
      </c>
      <c r="P263" s="8" t="s">
        <v>2328</v>
      </c>
      <c r="Q263" s="8" t="s">
        <v>954</v>
      </c>
      <c r="R263" t="s">
        <v>5145</v>
      </c>
      <c r="S263" s="7" t="s">
        <v>2328</v>
      </c>
      <c r="T263" s="8" t="s">
        <v>950</v>
      </c>
      <c r="U263" s="6" t="s">
        <v>5141</v>
      </c>
      <c r="V263" t="s">
        <v>2328</v>
      </c>
      <c r="W263" s="5" t="s">
        <v>3616</v>
      </c>
      <c r="AA263"/>
    </row>
    <row r="264" spans="1:27" ht="12.75">
      <c r="A264" t="s">
        <v>2332</v>
      </c>
      <c r="B264" t="s">
        <v>2326</v>
      </c>
      <c r="C264" s="7">
        <v>29957</v>
      </c>
      <c r="D264" s="8" t="s">
        <v>3409</v>
      </c>
      <c r="E264" s="8" t="s">
        <v>4762</v>
      </c>
      <c r="F264" s="8" t="s">
        <v>3551</v>
      </c>
      <c r="G264" s="8" t="s">
        <v>3616</v>
      </c>
      <c r="I264" t="s">
        <v>2332</v>
      </c>
      <c r="J264" s="8" t="s">
        <v>3551</v>
      </c>
      <c r="K264" s="8" t="s">
        <v>3616</v>
      </c>
      <c r="Q264" s="8"/>
      <c r="S264" s="7"/>
      <c r="T264" s="8"/>
      <c r="U264" s="6"/>
      <c r="V264"/>
      <c r="X264" s="6"/>
      <c r="Z264" s="11"/>
      <c r="AA264"/>
    </row>
    <row r="266" spans="1:20" ht="12.75">
      <c r="A266" t="s">
        <v>1442</v>
      </c>
      <c r="B266" t="s">
        <v>1820</v>
      </c>
      <c r="C266" s="7">
        <v>28737</v>
      </c>
      <c r="D266" s="8" t="s">
        <v>1821</v>
      </c>
      <c r="E266" s="8" t="s">
        <v>498</v>
      </c>
      <c r="F266" s="8" t="s">
        <v>4874</v>
      </c>
      <c r="G266" s="8" t="s">
        <v>309</v>
      </c>
      <c r="I266" t="s">
        <v>1447</v>
      </c>
      <c r="J266" s="8" t="s">
        <v>4874</v>
      </c>
      <c r="K266" s="8" t="s">
        <v>4532</v>
      </c>
      <c r="L266" t="s">
        <v>1442</v>
      </c>
      <c r="M266" s="8" t="s">
        <v>4874</v>
      </c>
      <c r="N266" s="8" t="s">
        <v>2738</v>
      </c>
      <c r="O266" t="s">
        <v>1442</v>
      </c>
      <c r="P266" s="8" t="s">
        <v>4874</v>
      </c>
      <c r="Q266" s="5" t="s">
        <v>3083</v>
      </c>
      <c r="R266" t="s">
        <v>1442</v>
      </c>
      <c r="S266" t="s">
        <v>4874</v>
      </c>
      <c r="T266" s="5" t="s">
        <v>2738</v>
      </c>
    </row>
    <row r="267" spans="1:27" ht="12.75">
      <c r="A267" t="s">
        <v>3082</v>
      </c>
      <c r="B267" t="s">
        <v>1887</v>
      </c>
      <c r="C267" s="7">
        <v>27251</v>
      </c>
      <c r="E267" s="8" t="s">
        <v>1104</v>
      </c>
      <c r="F267" s="8" t="s">
        <v>4668</v>
      </c>
      <c r="G267" s="8" t="s">
        <v>2738</v>
      </c>
      <c r="I267" t="s">
        <v>3082</v>
      </c>
      <c r="J267" s="8" t="s">
        <v>4668</v>
      </c>
      <c r="K267" s="8" t="s">
        <v>309</v>
      </c>
      <c r="L267" t="s">
        <v>353</v>
      </c>
      <c r="M267" s="8" t="s">
        <v>961</v>
      </c>
      <c r="N267" s="8" t="s">
        <v>354</v>
      </c>
      <c r="O267" t="s">
        <v>353</v>
      </c>
      <c r="P267" s="8" t="s">
        <v>961</v>
      </c>
      <c r="Q267" s="8" t="s">
        <v>3083</v>
      </c>
      <c r="R267" t="s">
        <v>1442</v>
      </c>
      <c r="S267" s="7" t="s">
        <v>1372</v>
      </c>
      <c r="T267" s="8" t="s">
        <v>3083</v>
      </c>
      <c r="U267" s="6" t="s">
        <v>1442</v>
      </c>
      <c r="V267" t="s">
        <v>1372</v>
      </c>
      <c r="W267" s="5" t="s">
        <v>2738</v>
      </c>
      <c r="X267" s="6" t="s">
        <v>1442</v>
      </c>
      <c r="Y267" s="6" t="s">
        <v>304</v>
      </c>
      <c r="Z267" s="11" t="s">
        <v>2738</v>
      </c>
      <c r="AA267"/>
    </row>
    <row r="268" spans="1:27" ht="12.75">
      <c r="A268" t="s">
        <v>356</v>
      </c>
      <c r="B268" t="s">
        <v>2327</v>
      </c>
      <c r="C268" s="7">
        <v>29887</v>
      </c>
      <c r="D268" s="8" t="s">
        <v>2796</v>
      </c>
      <c r="E268" s="8" t="s">
        <v>1118</v>
      </c>
      <c r="F268" s="8" t="s">
        <v>2131</v>
      </c>
      <c r="G268" s="8" t="s">
        <v>3083</v>
      </c>
      <c r="I268" t="s">
        <v>356</v>
      </c>
      <c r="J268" s="8" t="s">
        <v>2131</v>
      </c>
      <c r="K268" s="8" t="s">
        <v>3083</v>
      </c>
      <c r="Q268" s="8"/>
      <c r="S268" s="7"/>
      <c r="T268" s="8"/>
      <c r="U268" s="6"/>
      <c r="V268"/>
      <c r="X268" s="6"/>
      <c r="Z268" s="11"/>
      <c r="AA268"/>
    </row>
    <row r="269" spans="1:27" ht="12.75">
      <c r="A269" t="s">
        <v>356</v>
      </c>
      <c r="B269" t="s">
        <v>237</v>
      </c>
      <c r="C269" s="7">
        <v>27647</v>
      </c>
      <c r="D269" s="8" t="s">
        <v>4570</v>
      </c>
      <c r="E269" s="8" t="s">
        <v>1111</v>
      </c>
      <c r="F269" s="8" t="s">
        <v>937</v>
      </c>
      <c r="G269" s="8" t="s">
        <v>3083</v>
      </c>
      <c r="I269" t="s">
        <v>356</v>
      </c>
      <c r="J269" s="8" t="s">
        <v>261</v>
      </c>
      <c r="K269" s="8" t="s">
        <v>2738</v>
      </c>
      <c r="L269" t="s">
        <v>356</v>
      </c>
      <c r="M269" s="8" t="s">
        <v>261</v>
      </c>
      <c r="N269" s="8" t="s">
        <v>2738</v>
      </c>
      <c r="O269" t="s">
        <v>356</v>
      </c>
      <c r="P269" s="8" t="s">
        <v>3790</v>
      </c>
      <c r="Q269" s="8" t="s">
        <v>2738</v>
      </c>
      <c r="R269" t="s">
        <v>356</v>
      </c>
      <c r="S269" s="7" t="s">
        <v>3790</v>
      </c>
      <c r="T269" s="8" t="s">
        <v>3083</v>
      </c>
      <c r="U269" s="13" t="s">
        <v>356</v>
      </c>
      <c r="V269" t="s">
        <v>3024</v>
      </c>
      <c r="W269" s="5" t="s">
        <v>2738</v>
      </c>
      <c r="X269" s="6" t="s">
        <v>356</v>
      </c>
      <c r="Y269" s="6" t="s">
        <v>3024</v>
      </c>
      <c r="Z269" s="11" t="s">
        <v>309</v>
      </c>
      <c r="AA269"/>
    </row>
    <row r="270" spans="1:27" ht="12.75">
      <c r="A270" t="s">
        <v>356</v>
      </c>
      <c r="B270" t="s">
        <v>4931</v>
      </c>
      <c r="C270" s="7">
        <v>26982</v>
      </c>
      <c r="E270" s="8" t="s">
        <v>1113</v>
      </c>
      <c r="F270" s="8" t="s">
        <v>4792</v>
      </c>
      <c r="G270" s="8" t="s">
        <v>3083</v>
      </c>
      <c r="I270" t="s">
        <v>356</v>
      </c>
      <c r="J270" s="8" t="s">
        <v>4792</v>
      </c>
      <c r="K270" s="8" t="s">
        <v>2738</v>
      </c>
      <c r="L270" t="s">
        <v>356</v>
      </c>
      <c r="M270" s="8" t="s">
        <v>5143</v>
      </c>
      <c r="N270" s="8" t="s">
        <v>2738</v>
      </c>
      <c r="O270" t="s">
        <v>356</v>
      </c>
      <c r="P270" s="8" t="s">
        <v>5143</v>
      </c>
      <c r="Q270" s="8" t="s">
        <v>2738</v>
      </c>
      <c r="R270" t="s">
        <v>356</v>
      </c>
      <c r="S270" s="7" t="s">
        <v>5143</v>
      </c>
      <c r="T270" s="8" t="s">
        <v>2738</v>
      </c>
      <c r="U270" s="6" t="s">
        <v>356</v>
      </c>
      <c r="V270" t="s">
        <v>3551</v>
      </c>
      <c r="W270" s="5" t="s">
        <v>1446</v>
      </c>
      <c r="X270" s="6" t="s">
        <v>356</v>
      </c>
      <c r="Y270" s="6" t="s">
        <v>3551</v>
      </c>
      <c r="Z270" s="11" t="s">
        <v>309</v>
      </c>
      <c r="AA270"/>
    </row>
    <row r="271" spans="1:27" ht="12.75">
      <c r="A271" t="s">
        <v>353</v>
      </c>
      <c r="B271" t="s">
        <v>3569</v>
      </c>
      <c r="C271" s="7">
        <v>29846</v>
      </c>
      <c r="D271" s="8" t="s">
        <v>2050</v>
      </c>
      <c r="E271" s="8" t="s">
        <v>4760</v>
      </c>
      <c r="F271" s="8" t="s">
        <v>1146</v>
      </c>
      <c r="G271" s="8" t="s">
        <v>354</v>
      </c>
      <c r="I271" t="s">
        <v>356</v>
      </c>
      <c r="J271" s="8" t="s">
        <v>1965</v>
      </c>
      <c r="K271" s="8" t="s">
        <v>354</v>
      </c>
      <c r="L271" t="s">
        <v>356</v>
      </c>
      <c r="M271" s="8" t="s">
        <v>1965</v>
      </c>
      <c r="N271" s="8" t="s">
        <v>2738</v>
      </c>
      <c r="O271" t="s">
        <v>356</v>
      </c>
      <c r="P271" s="8" t="s">
        <v>1965</v>
      </c>
      <c r="Q271" s="8" t="s">
        <v>2738</v>
      </c>
      <c r="S271" s="7"/>
      <c r="T271" s="8"/>
      <c r="U271" s="6"/>
      <c r="V271"/>
      <c r="X271" s="6"/>
      <c r="Z271" s="11"/>
      <c r="AA271"/>
    </row>
    <row r="272" spans="1:27" ht="12.75">
      <c r="A272" t="s">
        <v>353</v>
      </c>
      <c r="B272" t="s">
        <v>4426</v>
      </c>
      <c r="C272" s="7">
        <v>31183</v>
      </c>
      <c r="D272" s="8" t="s">
        <v>3407</v>
      </c>
      <c r="E272" s="8" t="s">
        <v>4759</v>
      </c>
      <c r="F272" s="8" t="s">
        <v>1689</v>
      </c>
      <c r="G272" s="8" t="s">
        <v>354</v>
      </c>
      <c r="I272" t="s">
        <v>353</v>
      </c>
      <c r="J272" s="8" t="s">
        <v>1689</v>
      </c>
      <c r="K272" s="8" t="s">
        <v>354</v>
      </c>
      <c r="Q272" s="8"/>
      <c r="S272" s="7"/>
      <c r="T272" s="8"/>
      <c r="U272" s="6"/>
      <c r="V272"/>
      <c r="X272" s="6"/>
      <c r="Z272" s="11"/>
      <c r="AA272"/>
    </row>
    <row r="273" spans="1:27" ht="12.75">
      <c r="A273" t="s">
        <v>353</v>
      </c>
      <c r="B273" t="s">
        <v>333</v>
      </c>
      <c r="C273" s="7">
        <v>30303</v>
      </c>
      <c r="D273" s="8" t="s">
        <v>3406</v>
      </c>
      <c r="E273" s="8" t="s">
        <v>4766</v>
      </c>
      <c r="F273" s="8" t="s">
        <v>4874</v>
      </c>
      <c r="G273" s="8" t="s">
        <v>354</v>
      </c>
      <c r="I273" t="s">
        <v>3025</v>
      </c>
      <c r="J273" s="8" t="s">
        <v>4874</v>
      </c>
      <c r="K273" s="8" t="s">
        <v>354</v>
      </c>
      <c r="Q273" s="8"/>
      <c r="S273" s="7"/>
      <c r="T273" s="8"/>
      <c r="U273" s="6"/>
      <c r="V273"/>
      <c r="X273" s="6"/>
      <c r="Z273" s="11"/>
      <c r="AA273"/>
    </row>
    <row r="275" spans="1:27" ht="12.75">
      <c r="A275" t="s">
        <v>3030</v>
      </c>
      <c r="B275" t="s">
        <v>467</v>
      </c>
      <c r="C275" s="7">
        <v>25736</v>
      </c>
      <c r="E275" s="8" t="s">
        <v>1129</v>
      </c>
      <c r="F275" s="8" t="s">
        <v>3027</v>
      </c>
      <c r="G275" s="8" t="s">
        <v>4989</v>
      </c>
      <c r="I275" t="s">
        <v>3030</v>
      </c>
      <c r="J275" s="8" t="s">
        <v>3027</v>
      </c>
      <c r="K275" s="8" t="s">
        <v>466</v>
      </c>
      <c r="L275" t="s">
        <v>3030</v>
      </c>
      <c r="M275" s="8" t="s">
        <v>3027</v>
      </c>
      <c r="N275" s="8" t="s">
        <v>1727</v>
      </c>
      <c r="O275" t="s">
        <v>3030</v>
      </c>
      <c r="P275" s="8" t="s">
        <v>3027</v>
      </c>
      <c r="Q275" s="8" t="s">
        <v>1726</v>
      </c>
      <c r="R275" t="s">
        <v>3030</v>
      </c>
      <c r="S275" s="7" t="s">
        <v>3027</v>
      </c>
      <c r="T275" s="8" t="s">
        <v>3209</v>
      </c>
      <c r="U275" s="6" t="s">
        <v>3030</v>
      </c>
      <c r="V275" t="s">
        <v>3027</v>
      </c>
      <c r="W275" s="5" t="s">
        <v>3208</v>
      </c>
      <c r="X275" t="s">
        <v>3030</v>
      </c>
      <c r="Y275" s="6" t="s">
        <v>3027</v>
      </c>
      <c r="Z275" s="6" t="s">
        <v>4431</v>
      </c>
      <c r="AA275"/>
    </row>
    <row r="276" spans="1:11" ht="12.75">
      <c r="A276" t="s">
        <v>3136</v>
      </c>
      <c r="B276" t="s">
        <v>3622</v>
      </c>
      <c r="C276" s="7">
        <v>30176</v>
      </c>
      <c r="D276" s="8" t="s">
        <v>3407</v>
      </c>
      <c r="E276" s="8" t="s">
        <v>1128</v>
      </c>
      <c r="F276" s="8" t="s">
        <v>1689</v>
      </c>
      <c r="G276" s="8" t="s">
        <v>4990</v>
      </c>
      <c r="I276" t="s">
        <v>3136</v>
      </c>
      <c r="J276" s="8" t="s">
        <v>1689</v>
      </c>
      <c r="K276" s="8" t="s">
        <v>3621</v>
      </c>
    </row>
    <row r="277" ht="12.75">
      <c r="I277" s="6" t="s">
        <v>604</v>
      </c>
    </row>
    <row r="279" spans="3:27" ht="12.75" customHeight="1">
      <c r="C279" s="7"/>
      <c r="Q279" s="8"/>
      <c r="S279" s="7"/>
      <c r="T279" s="8"/>
      <c r="U279"/>
      <c r="V279"/>
      <c r="AA279"/>
    </row>
    <row r="280" spans="1:26" ht="18">
      <c r="A280" s="39" t="s">
        <v>1179</v>
      </c>
      <c r="C280" s="7"/>
      <c r="I280" s="39"/>
      <c r="Z280" s="11"/>
    </row>
    <row r="281" spans="3:27" ht="12.75" customHeight="1">
      <c r="C281" s="7"/>
      <c r="I281" s="6"/>
      <c r="Q281" s="8"/>
      <c r="S281" s="7"/>
      <c r="T281" s="8"/>
      <c r="U281" s="6"/>
      <c r="V281"/>
      <c r="X281" s="6"/>
      <c r="Z281" s="11"/>
      <c r="AA281"/>
    </row>
    <row r="282" spans="1:27" ht="12.75" customHeight="1">
      <c r="A282" t="s">
        <v>4143</v>
      </c>
      <c r="C282" s="7"/>
      <c r="Q282" s="8"/>
      <c r="S282" s="7"/>
      <c r="T282" s="8"/>
      <c r="U282" s="6"/>
      <c r="V282"/>
      <c r="X282" s="6"/>
      <c r="Z282" s="11"/>
      <c r="AA282"/>
    </row>
    <row r="283" spans="1:27" ht="12.75">
      <c r="A283" t="s">
        <v>633</v>
      </c>
      <c r="B283" t="s">
        <v>1330</v>
      </c>
      <c r="C283" s="7">
        <v>28313</v>
      </c>
      <c r="D283" s="8" t="s">
        <v>2428</v>
      </c>
      <c r="E283" s="8" t="s">
        <v>2024</v>
      </c>
      <c r="F283" s="8" t="s">
        <v>4792</v>
      </c>
      <c r="G283" s="8" t="s">
        <v>2090</v>
      </c>
      <c r="H283" s="8" t="s">
        <v>2704</v>
      </c>
      <c r="Q283" s="8"/>
      <c r="S283" s="7"/>
      <c r="T283" s="8"/>
      <c r="U283" t="s">
        <v>633</v>
      </c>
      <c r="V283" t="s">
        <v>1689</v>
      </c>
      <c r="W283" s="5" t="s">
        <v>272</v>
      </c>
      <c r="AA283"/>
    </row>
    <row r="284" spans="1:27" ht="12.75" customHeight="1">
      <c r="A284" t="s">
        <v>633</v>
      </c>
      <c r="B284" t="s">
        <v>3044</v>
      </c>
      <c r="C284" s="7">
        <v>30447</v>
      </c>
      <c r="D284" s="8" t="s">
        <v>3367</v>
      </c>
      <c r="E284" s="8" t="s">
        <v>1102</v>
      </c>
      <c r="F284" s="8" t="s">
        <v>2461</v>
      </c>
      <c r="G284" s="8" t="s">
        <v>899</v>
      </c>
      <c r="I284" t="s">
        <v>633</v>
      </c>
      <c r="J284" s="8" t="s">
        <v>2461</v>
      </c>
      <c r="K284" s="8" t="s">
        <v>1510</v>
      </c>
      <c r="Q284" s="8"/>
      <c r="S284" s="7"/>
      <c r="T284" s="8"/>
      <c r="U284" s="6"/>
      <c r="V284"/>
      <c r="X284" s="6"/>
      <c r="Z284" s="11"/>
      <c r="AA284"/>
    </row>
    <row r="285" spans="1:27" ht="12.75">
      <c r="A285" t="s">
        <v>633</v>
      </c>
      <c r="B285" t="s">
        <v>2437</v>
      </c>
      <c r="C285" s="7">
        <v>30454</v>
      </c>
      <c r="D285" s="8" t="s">
        <v>4424</v>
      </c>
      <c r="E285" s="8" t="s">
        <v>2678</v>
      </c>
      <c r="F285" s="8" t="s">
        <v>3610</v>
      </c>
      <c r="G285" s="8" t="s">
        <v>2518</v>
      </c>
      <c r="I285" t="s">
        <v>633</v>
      </c>
      <c r="J285" s="8" t="s">
        <v>3610</v>
      </c>
      <c r="K285" s="8" t="s">
        <v>1050</v>
      </c>
      <c r="Q285" s="8"/>
      <c r="S285" s="7"/>
      <c r="T285" s="8"/>
      <c r="U285" s="6"/>
      <c r="V285"/>
      <c r="X285" s="6"/>
      <c r="Z285" s="11"/>
      <c r="AA285"/>
    </row>
    <row r="287" spans="1:27" ht="12.75">
      <c r="A287" t="s">
        <v>3607</v>
      </c>
      <c r="B287" t="s">
        <v>5112</v>
      </c>
      <c r="C287" s="7">
        <v>29235</v>
      </c>
      <c r="D287" s="8" t="s">
        <v>1011</v>
      </c>
      <c r="E287" s="8" t="s">
        <v>1114</v>
      </c>
      <c r="F287" s="8" t="s">
        <v>2328</v>
      </c>
      <c r="G287" s="8" t="s">
        <v>901</v>
      </c>
      <c r="I287" t="s">
        <v>4669</v>
      </c>
      <c r="J287" s="8" t="s">
        <v>2328</v>
      </c>
      <c r="K287" s="8" t="s">
        <v>2313</v>
      </c>
      <c r="L287" t="s">
        <v>4669</v>
      </c>
      <c r="M287" s="8" t="s">
        <v>2328</v>
      </c>
      <c r="N287" s="8" t="s">
        <v>4156</v>
      </c>
      <c r="O287" t="s">
        <v>4669</v>
      </c>
      <c r="P287" s="8" t="s">
        <v>2328</v>
      </c>
      <c r="Q287" s="8" t="s">
        <v>5113</v>
      </c>
      <c r="S287" s="7"/>
      <c r="T287" s="8"/>
      <c r="U287" s="6"/>
      <c r="V287"/>
      <c r="X287" s="6"/>
      <c r="Z287" s="11"/>
      <c r="AA287"/>
    </row>
    <row r="288" spans="1:27" ht="12.75">
      <c r="A288" t="s">
        <v>3607</v>
      </c>
      <c r="B288" t="s">
        <v>1383</v>
      </c>
      <c r="C288" s="7">
        <v>30184</v>
      </c>
      <c r="D288" s="8" t="s">
        <v>1384</v>
      </c>
      <c r="E288" s="8" t="s">
        <v>1107</v>
      </c>
      <c r="F288" s="8" t="s">
        <v>3027</v>
      </c>
      <c r="G288" s="8" t="s">
        <v>900</v>
      </c>
      <c r="I288" t="s">
        <v>3607</v>
      </c>
      <c r="J288" s="8" t="s">
        <v>3027</v>
      </c>
      <c r="K288" s="8" t="s">
        <v>648</v>
      </c>
      <c r="L288" t="s">
        <v>3607</v>
      </c>
      <c r="M288" s="8" t="s">
        <v>3027</v>
      </c>
      <c r="N288" s="8" t="s">
        <v>2535</v>
      </c>
      <c r="O288" t="s">
        <v>3607</v>
      </c>
      <c r="P288" s="8" t="s">
        <v>3027</v>
      </c>
      <c r="Q288" s="8" t="s">
        <v>1916</v>
      </c>
      <c r="S288" s="7"/>
      <c r="T288" s="8"/>
      <c r="U288" s="6"/>
      <c r="V288"/>
      <c r="X288" s="6"/>
      <c r="Z288" s="11"/>
      <c r="AA288"/>
    </row>
    <row r="289" spans="1:27" ht="12.75">
      <c r="A289" t="s">
        <v>3607</v>
      </c>
      <c r="B289" t="s">
        <v>175</v>
      </c>
      <c r="C289" s="7">
        <v>31108</v>
      </c>
      <c r="D289" s="8" t="s">
        <v>3402</v>
      </c>
      <c r="E289" s="8" t="s">
        <v>4275</v>
      </c>
      <c r="F289" s="8" t="s">
        <v>3024</v>
      </c>
      <c r="G289" s="8" t="s">
        <v>2501</v>
      </c>
      <c r="I289" t="s">
        <v>3517</v>
      </c>
      <c r="J289" s="8" t="s">
        <v>3024</v>
      </c>
      <c r="K289" s="8" t="s">
        <v>322</v>
      </c>
      <c r="Q289" s="8"/>
      <c r="S289" s="7"/>
      <c r="T289" s="8"/>
      <c r="U289" s="6"/>
      <c r="V289"/>
      <c r="X289" s="6"/>
      <c r="Z289" s="11"/>
      <c r="AA289"/>
    </row>
    <row r="290" spans="1:27" ht="12.75">
      <c r="A290" t="s">
        <v>4667</v>
      </c>
      <c r="B290" t="s">
        <v>4356</v>
      </c>
      <c r="C290" s="7">
        <v>29680</v>
      </c>
      <c r="D290" s="8" t="s">
        <v>2050</v>
      </c>
      <c r="E290" s="8" t="s">
        <v>2159</v>
      </c>
      <c r="F290" s="8" t="s">
        <v>937</v>
      </c>
      <c r="G290" s="8" t="s">
        <v>4357</v>
      </c>
      <c r="H290" s="8" t="s">
        <v>1974</v>
      </c>
      <c r="L290" t="s">
        <v>4667</v>
      </c>
      <c r="M290" s="8" t="s">
        <v>937</v>
      </c>
      <c r="N290" s="8" t="s">
        <v>4358</v>
      </c>
      <c r="O290" t="s">
        <v>4669</v>
      </c>
      <c r="P290" s="8" t="s">
        <v>937</v>
      </c>
      <c r="Q290" s="8" t="s">
        <v>4359</v>
      </c>
      <c r="S290" s="7"/>
      <c r="T290" s="8"/>
      <c r="U290" s="6"/>
      <c r="V290"/>
      <c r="X290" s="6"/>
      <c r="Z290" s="11"/>
      <c r="AA290"/>
    </row>
    <row r="291" spans="1:14" ht="12.75">
      <c r="A291" t="s">
        <v>3607</v>
      </c>
      <c r="B291" t="s">
        <v>3637</v>
      </c>
      <c r="C291" s="7">
        <v>30062</v>
      </c>
      <c r="D291" s="8" t="s">
        <v>1253</v>
      </c>
      <c r="E291" s="8" t="s">
        <v>1116</v>
      </c>
      <c r="F291" s="8" t="s">
        <v>2328</v>
      </c>
      <c r="G291" s="8" t="s">
        <v>2500</v>
      </c>
      <c r="I291" t="s">
        <v>3607</v>
      </c>
      <c r="J291" s="8" t="s">
        <v>2328</v>
      </c>
      <c r="K291" s="8" t="s">
        <v>600</v>
      </c>
      <c r="L291" t="s">
        <v>3607</v>
      </c>
      <c r="M291" s="8" t="s">
        <v>2328</v>
      </c>
      <c r="N291" s="8" t="s">
        <v>4155</v>
      </c>
    </row>
    <row r="292" spans="1:27" ht="12.75">
      <c r="A292" t="s">
        <v>2937</v>
      </c>
      <c r="B292" t="s">
        <v>2836</v>
      </c>
      <c r="C292" s="7">
        <v>31204</v>
      </c>
      <c r="D292" s="8" t="s">
        <v>3480</v>
      </c>
      <c r="E292" s="8" t="s">
        <v>350</v>
      </c>
      <c r="F292" s="8" t="s">
        <v>3610</v>
      </c>
      <c r="G292" s="8" t="s">
        <v>4499</v>
      </c>
      <c r="H292" s="8" t="s">
        <v>4500</v>
      </c>
      <c r="L292" s="8"/>
      <c r="N292"/>
      <c r="O292" s="8"/>
      <c r="P292" s="5"/>
      <c r="Q292"/>
      <c r="S292" s="5"/>
      <c r="W292"/>
      <c r="X292" s="6"/>
      <c r="Z292" s="10"/>
      <c r="AA292"/>
    </row>
    <row r="293" spans="1:27" ht="12.75">
      <c r="A293" t="s">
        <v>1277</v>
      </c>
      <c r="B293" t="s">
        <v>520</v>
      </c>
      <c r="C293" s="7">
        <v>28851</v>
      </c>
      <c r="D293" s="8" t="s">
        <v>521</v>
      </c>
      <c r="E293" s="8" t="s">
        <v>1106</v>
      </c>
      <c r="I293" t="s">
        <v>4669</v>
      </c>
      <c r="J293" s="8" t="s">
        <v>3024</v>
      </c>
      <c r="K293" s="8" t="s">
        <v>3763</v>
      </c>
      <c r="L293" t="s">
        <v>3607</v>
      </c>
      <c r="M293" s="8" t="s">
        <v>3024</v>
      </c>
      <c r="N293" s="8" t="s">
        <v>3396</v>
      </c>
      <c r="O293" t="s">
        <v>3607</v>
      </c>
      <c r="P293" s="8" t="s">
        <v>3024</v>
      </c>
      <c r="Q293" s="8" t="s">
        <v>522</v>
      </c>
      <c r="R293" t="s">
        <v>3607</v>
      </c>
      <c r="S293" s="7" t="s">
        <v>3024</v>
      </c>
      <c r="T293" s="8" t="s">
        <v>2945</v>
      </c>
      <c r="U293" t="s">
        <v>3607</v>
      </c>
      <c r="V293" t="s">
        <v>3024</v>
      </c>
      <c r="W293" s="5" t="s">
        <v>2946</v>
      </c>
      <c r="X293" t="s">
        <v>4937</v>
      </c>
      <c r="Y293" s="6" t="s">
        <v>3024</v>
      </c>
      <c r="Z293" s="6" t="s">
        <v>2947</v>
      </c>
      <c r="AA293"/>
    </row>
    <row r="295" spans="1:27" ht="12.75">
      <c r="A295" t="s">
        <v>1478</v>
      </c>
      <c r="B295" t="s">
        <v>1151</v>
      </c>
      <c r="C295" s="7">
        <v>26257</v>
      </c>
      <c r="E295" s="8" t="s">
        <v>1108</v>
      </c>
      <c r="F295" s="8" t="s">
        <v>2328</v>
      </c>
      <c r="G295" s="8" t="s">
        <v>902</v>
      </c>
      <c r="I295" t="s">
        <v>1478</v>
      </c>
      <c r="J295" s="8" t="s">
        <v>2328</v>
      </c>
      <c r="K295" s="8" t="s">
        <v>4632</v>
      </c>
      <c r="L295" t="s">
        <v>1478</v>
      </c>
      <c r="M295" s="8" t="s">
        <v>2328</v>
      </c>
      <c r="N295" s="8" t="s">
        <v>3261</v>
      </c>
      <c r="O295" t="s">
        <v>1465</v>
      </c>
      <c r="P295" s="8" t="s">
        <v>2328</v>
      </c>
      <c r="Q295" s="8" t="s">
        <v>1152</v>
      </c>
      <c r="R295" t="s">
        <v>1153</v>
      </c>
      <c r="S295" s="7" t="s">
        <v>4874</v>
      </c>
      <c r="T295" s="8" t="s">
        <v>1154</v>
      </c>
      <c r="U295" s="6" t="s">
        <v>1465</v>
      </c>
      <c r="V295" t="s">
        <v>4874</v>
      </c>
      <c r="W295" s="5" t="s">
        <v>1155</v>
      </c>
      <c r="X295" t="s">
        <v>2135</v>
      </c>
      <c r="Y295" s="6" t="s">
        <v>4874</v>
      </c>
      <c r="Z295" s="11" t="s">
        <v>1156</v>
      </c>
      <c r="AA295"/>
    </row>
    <row r="296" spans="1:27" ht="12.75">
      <c r="A296" t="s">
        <v>2135</v>
      </c>
      <c r="B296" t="s">
        <v>988</v>
      </c>
      <c r="C296" s="7">
        <v>30580</v>
      </c>
      <c r="D296" s="8" t="s">
        <v>3403</v>
      </c>
      <c r="E296" s="8" t="s">
        <v>1105</v>
      </c>
      <c r="F296" s="8" t="s">
        <v>1480</v>
      </c>
      <c r="G296" s="8" t="s">
        <v>903</v>
      </c>
      <c r="I296" t="s">
        <v>2135</v>
      </c>
      <c r="J296" s="8" t="s">
        <v>1480</v>
      </c>
      <c r="K296" s="8" t="s">
        <v>4557</v>
      </c>
      <c r="Q296" s="8"/>
      <c r="S296" s="7"/>
      <c r="T296" s="8"/>
      <c r="U296" s="6"/>
      <c r="V296"/>
      <c r="X296" s="6"/>
      <c r="Z296" s="11"/>
      <c r="AA296"/>
    </row>
    <row r="297" spans="1:27" ht="12.75">
      <c r="A297" t="s">
        <v>2135</v>
      </c>
      <c r="B297" t="s">
        <v>3984</v>
      </c>
      <c r="C297" s="7">
        <v>28685</v>
      </c>
      <c r="D297" s="8" t="s">
        <v>960</v>
      </c>
      <c r="E297" s="8" t="s">
        <v>3481</v>
      </c>
      <c r="F297" s="8" t="s">
        <v>4789</v>
      </c>
      <c r="G297" s="8" t="s">
        <v>3985</v>
      </c>
      <c r="H297" s="8" t="s">
        <v>559</v>
      </c>
      <c r="L297" t="s">
        <v>2135</v>
      </c>
      <c r="M297" s="8" t="s">
        <v>4789</v>
      </c>
      <c r="N297" s="8" t="s">
        <v>3986</v>
      </c>
      <c r="O297" t="s">
        <v>2135</v>
      </c>
      <c r="P297" s="8" t="s">
        <v>4789</v>
      </c>
      <c r="Q297" s="8" t="s">
        <v>3987</v>
      </c>
      <c r="R297" t="s">
        <v>2129</v>
      </c>
      <c r="S297" s="7" t="s">
        <v>4789</v>
      </c>
      <c r="T297" s="8" t="s">
        <v>3988</v>
      </c>
      <c r="U297" s="6" t="s">
        <v>2129</v>
      </c>
      <c r="V297" t="s">
        <v>4789</v>
      </c>
      <c r="W297" s="5" t="s">
        <v>3989</v>
      </c>
      <c r="X297" t="s">
        <v>2129</v>
      </c>
      <c r="Y297" s="6" t="s">
        <v>4789</v>
      </c>
      <c r="Z297" s="11" t="s">
        <v>3990</v>
      </c>
      <c r="AA297"/>
    </row>
    <row r="298" spans="1:27" ht="12.75">
      <c r="A298" t="s">
        <v>2129</v>
      </c>
      <c r="B298" t="s">
        <v>935</v>
      </c>
      <c r="C298" s="7">
        <v>30453</v>
      </c>
      <c r="D298" s="8" t="s">
        <v>936</v>
      </c>
      <c r="E298" s="8" t="s">
        <v>1122</v>
      </c>
      <c r="F298" s="8" t="s">
        <v>937</v>
      </c>
      <c r="G298" s="8" t="s">
        <v>904</v>
      </c>
      <c r="I298" t="s">
        <v>2135</v>
      </c>
      <c r="J298" s="8" t="s">
        <v>937</v>
      </c>
      <c r="K298" s="8" t="s">
        <v>211</v>
      </c>
      <c r="L298" t="s">
        <v>2129</v>
      </c>
      <c r="M298" s="8" t="s">
        <v>937</v>
      </c>
      <c r="N298" s="8" t="s">
        <v>2434</v>
      </c>
      <c r="O298" t="s">
        <v>2129</v>
      </c>
      <c r="P298" s="8" t="s">
        <v>937</v>
      </c>
      <c r="Q298" s="8" t="s">
        <v>938</v>
      </c>
      <c r="S298" s="7"/>
      <c r="T298" s="8"/>
      <c r="U298" s="6"/>
      <c r="V298"/>
      <c r="X298" s="6"/>
      <c r="Z298" s="11"/>
      <c r="AA298"/>
    </row>
    <row r="299" spans="1:27" ht="12.75">
      <c r="A299" t="s">
        <v>1478</v>
      </c>
      <c r="B299" t="s">
        <v>3855</v>
      </c>
      <c r="C299" s="7">
        <v>29273</v>
      </c>
      <c r="D299" s="8" t="s">
        <v>3028</v>
      </c>
      <c r="E299" s="8" t="s">
        <v>1121</v>
      </c>
      <c r="F299" s="8" t="s">
        <v>4668</v>
      </c>
      <c r="G299" s="8" t="s">
        <v>905</v>
      </c>
      <c r="I299" t="s">
        <v>2135</v>
      </c>
      <c r="J299" s="8" t="s">
        <v>4668</v>
      </c>
      <c r="K299" s="8" t="s">
        <v>3435</v>
      </c>
      <c r="L299" t="s">
        <v>1478</v>
      </c>
      <c r="M299" s="8" t="s">
        <v>4668</v>
      </c>
      <c r="N299" s="8" t="s">
        <v>1332</v>
      </c>
      <c r="O299" t="s">
        <v>3856</v>
      </c>
      <c r="P299" s="8" t="s">
        <v>4668</v>
      </c>
      <c r="Q299" s="8" t="s">
        <v>3857</v>
      </c>
      <c r="S299" s="7"/>
      <c r="T299" s="8"/>
      <c r="U299" s="6"/>
      <c r="V299"/>
      <c r="X299" s="6"/>
      <c r="Z299" s="11"/>
      <c r="AA299"/>
    </row>
    <row r="300" spans="1:27" ht="12.75">
      <c r="A300" t="s">
        <v>306</v>
      </c>
      <c r="B300" t="s">
        <v>372</v>
      </c>
      <c r="C300" s="7">
        <v>30692</v>
      </c>
      <c r="D300" s="8" t="s">
        <v>2159</v>
      </c>
      <c r="E300" s="8" t="s">
        <v>3490</v>
      </c>
      <c r="F300" s="8" t="s">
        <v>964</v>
      </c>
      <c r="G300" s="8" t="s">
        <v>3232</v>
      </c>
      <c r="H300" s="8" t="s">
        <v>2713</v>
      </c>
      <c r="L300" s="8"/>
      <c r="N300"/>
      <c r="O300" s="8"/>
      <c r="P300" s="5"/>
      <c r="Q300"/>
      <c r="S300" s="5"/>
      <c r="W300"/>
      <c r="X300" s="6"/>
      <c r="Z300" s="10"/>
      <c r="AA300"/>
    </row>
    <row r="301" spans="1:27" ht="12.75">
      <c r="A301" t="s">
        <v>306</v>
      </c>
      <c r="B301" t="s">
        <v>1528</v>
      </c>
      <c r="C301" s="7">
        <v>30061</v>
      </c>
      <c r="D301" s="8" t="s">
        <v>3403</v>
      </c>
      <c r="E301" s="8" t="s">
        <v>1130</v>
      </c>
      <c r="F301" s="8" t="s">
        <v>4874</v>
      </c>
      <c r="G301" s="8" t="s">
        <v>1876</v>
      </c>
      <c r="I301" t="s">
        <v>3309</v>
      </c>
      <c r="J301" s="8" t="s">
        <v>4874</v>
      </c>
      <c r="K301" s="8" t="s">
        <v>4547</v>
      </c>
      <c r="Q301" s="8"/>
      <c r="S301" s="7"/>
      <c r="T301" s="8"/>
      <c r="U301" s="6"/>
      <c r="V301"/>
      <c r="X301" s="6"/>
      <c r="Z301" s="11"/>
      <c r="AA301"/>
    </row>
    <row r="302" spans="1:27" ht="12.75">
      <c r="A302" t="s">
        <v>306</v>
      </c>
      <c r="B302" t="s">
        <v>3624</v>
      </c>
      <c r="C302" s="7">
        <v>30629</v>
      </c>
      <c r="D302" s="8" t="s">
        <v>3403</v>
      </c>
      <c r="E302" s="8" t="s">
        <v>4756</v>
      </c>
      <c r="F302" s="8" t="s">
        <v>3617</v>
      </c>
      <c r="G302" s="8" t="s">
        <v>1875</v>
      </c>
      <c r="I302" t="s">
        <v>306</v>
      </c>
      <c r="J302" s="8" t="s">
        <v>3617</v>
      </c>
      <c r="K302" s="8" t="s">
        <v>3623</v>
      </c>
      <c r="Q302" s="8"/>
      <c r="S302" s="7"/>
      <c r="T302" s="8"/>
      <c r="U302" s="6"/>
      <c r="V302"/>
      <c r="X302" s="6"/>
      <c r="Z302" s="11"/>
      <c r="AA302"/>
    </row>
    <row r="303" spans="3:27" ht="12.75">
      <c r="C303" s="7"/>
      <c r="Q303" s="8"/>
      <c r="S303" s="7"/>
      <c r="T303" s="8"/>
      <c r="U303" s="6"/>
      <c r="V303"/>
      <c r="X303" s="6"/>
      <c r="Z303" s="11"/>
      <c r="AA303"/>
    </row>
    <row r="304" spans="1:27" ht="12.75">
      <c r="A304" t="s">
        <v>4873</v>
      </c>
      <c r="B304" t="s">
        <v>770</v>
      </c>
      <c r="C304" s="7">
        <v>31020</v>
      </c>
      <c r="D304" s="8" t="s">
        <v>771</v>
      </c>
      <c r="E304" s="8" t="s">
        <v>4573</v>
      </c>
      <c r="F304" s="8" t="s">
        <v>3615</v>
      </c>
      <c r="G304" s="8" t="s">
        <v>3791</v>
      </c>
      <c r="H304" s="8" t="s">
        <v>562</v>
      </c>
      <c r="L304" s="8"/>
      <c r="N304"/>
      <c r="O304" s="8"/>
      <c r="P304" s="5"/>
      <c r="Q304"/>
      <c r="S304" s="5"/>
      <c r="W304"/>
      <c r="X304" s="6"/>
      <c r="Z304" s="10"/>
      <c r="AA304"/>
    </row>
    <row r="305" spans="1:27" ht="12.75">
      <c r="A305" t="s">
        <v>2742</v>
      </c>
      <c r="B305" t="s">
        <v>3486</v>
      </c>
      <c r="C305" s="7">
        <v>30670</v>
      </c>
      <c r="D305" s="8" t="s">
        <v>3480</v>
      </c>
      <c r="E305" s="8" t="s">
        <v>3480</v>
      </c>
      <c r="F305" s="8" t="s">
        <v>4792</v>
      </c>
      <c r="G305" s="8" t="s">
        <v>1142</v>
      </c>
      <c r="H305" s="8" t="s">
        <v>2705</v>
      </c>
      <c r="L305" s="8"/>
      <c r="N305"/>
      <c r="O305" s="8"/>
      <c r="P305" s="5"/>
      <c r="Q305"/>
      <c r="S305" s="5"/>
      <c r="W305"/>
      <c r="X305" s="6"/>
      <c r="Z305" s="10"/>
      <c r="AA305"/>
    </row>
    <row r="306" spans="1:27" ht="12.75">
      <c r="A306" t="s">
        <v>4877</v>
      </c>
      <c r="B306" t="s">
        <v>4186</v>
      </c>
      <c r="C306" s="7">
        <v>28741</v>
      </c>
      <c r="D306" s="8" t="s">
        <v>4671</v>
      </c>
      <c r="E306" s="8" t="s">
        <v>4764</v>
      </c>
      <c r="F306" s="8" t="s">
        <v>4792</v>
      </c>
      <c r="G306" s="8" t="s">
        <v>4879</v>
      </c>
      <c r="L306" t="s">
        <v>4877</v>
      </c>
      <c r="M306" s="8" t="s">
        <v>4792</v>
      </c>
      <c r="N306" s="8" t="s">
        <v>1898</v>
      </c>
      <c r="O306" t="s">
        <v>4877</v>
      </c>
      <c r="P306" s="8" t="s">
        <v>4792</v>
      </c>
      <c r="Q306" s="8" t="s">
        <v>3102</v>
      </c>
      <c r="R306" t="s">
        <v>4877</v>
      </c>
      <c r="S306" s="7" t="s">
        <v>2461</v>
      </c>
      <c r="T306" s="8" t="s">
        <v>4876</v>
      </c>
      <c r="U306" s="6" t="s">
        <v>4877</v>
      </c>
      <c r="V306" t="s">
        <v>4792</v>
      </c>
      <c r="W306" s="12" t="s">
        <v>4879</v>
      </c>
      <c r="X306" s="6" t="s">
        <v>4877</v>
      </c>
      <c r="Y306" s="6" t="s">
        <v>4792</v>
      </c>
      <c r="Z306" s="11" t="s">
        <v>3616</v>
      </c>
      <c r="AA306"/>
    </row>
    <row r="307" spans="1:27" ht="12.75">
      <c r="A307" t="s">
        <v>1803</v>
      </c>
      <c r="B307" t="s">
        <v>3996</v>
      </c>
      <c r="C307" s="7">
        <v>28432</v>
      </c>
      <c r="D307" s="8" t="s">
        <v>3997</v>
      </c>
      <c r="E307" s="8" t="s">
        <v>3489</v>
      </c>
      <c r="F307" s="8" t="s">
        <v>3027</v>
      </c>
      <c r="G307" s="8" t="s">
        <v>265</v>
      </c>
      <c r="H307" s="8" t="s">
        <v>679</v>
      </c>
      <c r="L307" t="s">
        <v>4738</v>
      </c>
      <c r="M307" s="8" t="s">
        <v>3027</v>
      </c>
      <c r="N307" s="8" t="s">
        <v>4884</v>
      </c>
      <c r="O307" t="s">
        <v>1405</v>
      </c>
      <c r="P307" s="8" t="s">
        <v>3027</v>
      </c>
      <c r="Q307" s="8" t="s">
        <v>263</v>
      </c>
      <c r="R307" t="s">
        <v>957</v>
      </c>
      <c r="S307" s="7" t="s">
        <v>3551</v>
      </c>
      <c r="T307" s="8" t="s">
        <v>955</v>
      </c>
      <c r="U307" s="6" t="s">
        <v>1894</v>
      </c>
      <c r="V307" t="s">
        <v>3551</v>
      </c>
      <c r="W307" s="5" t="s">
        <v>4884</v>
      </c>
      <c r="X307" s="6" t="s">
        <v>1138</v>
      </c>
      <c r="Y307" s="6" t="s">
        <v>3551</v>
      </c>
      <c r="Z307" s="11" t="s">
        <v>3791</v>
      </c>
      <c r="AA307"/>
    </row>
    <row r="308" spans="1:14" ht="12.75">
      <c r="A308" t="s">
        <v>1897</v>
      </c>
      <c r="B308" t="s">
        <v>991</v>
      </c>
      <c r="C308" s="7">
        <v>29857</v>
      </c>
      <c r="D308" s="8" t="s">
        <v>2797</v>
      </c>
      <c r="E308" s="8" t="s">
        <v>1125</v>
      </c>
      <c r="F308" s="8" t="s">
        <v>4668</v>
      </c>
      <c r="G308" s="8" t="s">
        <v>1692</v>
      </c>
      <c r="I308" t="s">
        <v>1894</v>
      </c>
      <c r="J308" s="8" t="s">
        <v>4668</v>
      </c>
      <c r="K308" s="8" t="s">
        <v>1141</v>
      </c>
      <c r="L308" t="s">
        <v>1894</v>
      </c>
      <c r="M308" s="8" t="s">
        <v>4668</v>
      </c>
      <c r="N308" s="8" t="s">
        <v>1692</v>
      </c>
    </row>
    <row r="309" spans="1:27" ht="12.75">
      <c r="A309" t="s">
        <v>1897</v>
      </c>
      <c r="B309" t="s">
        <v>1400</v>
      </c>
      <c r="C309" s="7">
        <v>28518</v>
      </c>
      <c r="D309" s="8" t="s">
        <v>2139</v>
      </c>
      <c r="E309" s="8" t="s">
        <v>4762</v>
      </c>
      <c r="F309" s="8" t="s">
        <v>304</v>
      </c>
      <c r="G309" s="8" t="s">
        <v>1692</v>
      </c>
      <c r="I309" t="s">
        <v>1897</v>
      </c>
      <c r="J309" s="8" t="s">
        <v>304</v>
      </c>
      <c r="K309" s="8" t="s">
        <v>956</v>
      </c>
      <c r="L309" t="s">
        <v>4877</v>
      </c>
      <c r="M309" s="8" t="s">
        <v>304</v>
      </c>
      <c r="N309" s="8" t="s">
        <v>3102</v>
      </c>
      <c r="O309" t="s">
        <v>1894</v>
      </c>
      <c r="P309" s="8" t="s">
        <v>304</v>
      </c>
      <c r="Q309" s="8" t="s">
        <v>3616</v>
      </c>
      <c r="R309" t="s">
        <v>953</v>
      </c>
      <c r="S309" s="7" t="s">
        <v>304</v>
      </c>
      <c r="T309" s="8" t="s">
        <v>3616</v>
      </c>
      <c r="U309" s="6" t="s">
        <v>953</v>
      </c>
      <c r="V309" t="s">
        <v>304</v>
      </c>
      <c r="W309" s="5" t="s">
        <v>3616</v>
      </c>
      <c r="AA309"/>
    </row>
    <row r="310" spans="1:27" ht="12.75">
      <c r="A310" t="s">
        <v>2361</v>
      </c>
      <c r="B310" t="s">
        <v>5031</v>
      </c>
      <c r="C310" s="7">
        <v>27912</v>
      </c>
      <c r="D310" s="8" t="s">
        <v>4</v>
      </c>
      <c r="E310" s="8" t="s">
        <v>351</v>
      </c>
      <c r="F310" s="8" t="s">
        <v>964</v>
      </c>
      <c r="G310" s="8" t="s">
        <v>1692</v>
      </c>
      <c r="H310" s="8" t="s">
        <v>2719</v>
      </c>
      <c r="I310" t="s">
        <v>1137</v>
      </c>
      <c r="J310" s="8" t="s">
        <v>964</v>
      </c>
      <c r="K310" s="8" t="s">
        <v>1692</v>
      </c>
      <c r="L310" t="s">
        <v>1897</v>
      </c>
      <c r="M310" s="8" t="s">
        <v>1480</v>
      </c>
      <c r="N310" s="8" t="s">
        <v>1692</v>
      </c>
      <c r="O310" t="s">
        <v>1138</v>
      </c>
      <c r="P310" s="8" t="s">
        <v>1480</v>
      </c>
      <c r="Q310" s="8" t="s">
        <v>1692</v>
      </c>
      <c r="R310" t="s">
        <v>1138</v>
      </c>
      <c r="S310" s="7" t="s">
        <v>1480</v>
      </c>
      <c r="T310" s="8" t="s">
        <v>1141</v>
      </c>
      <c r="U310" s="6" t="s">
        <v>1894</v>
      </c>
      <c r="V310" t="s">
        <v>3551</v>
      </c>
      <c r="W310" s="5" t="s">
        <v>1141</v>
      </c>
      <c r="X310" s="6" t="s">
        <v>1894</v>
      </c>
      <c r="Y310" s="6" t="s">
        <v>3551</v>
      </c>
      <c r="Z310" s="11" t="s">
        <v>3616</v>
      </c>
      <c r="AA310"/>
    </row>
    <row r="311" spans="1:14" ht="12.75">
      <c r="A311" t="s">
        <v>1143</v>
      </c>
      <c r="B311" t="s">
        <v>990</v>
      </c>
      <c r="C311" s="7">
        <v>29981</v>
      </c>
      <c r="D311" s="8" t="s">
        <v>2799</v>
      </c>
      <c r="E311" s="8" t="s">
        <v>1126</v>
      </c>
      <c r="F311" s="8" t="s">
        <v>4668</v>
      </c>
      <c r="G311" s="8" t="s">
        <v>1692</v>
      </c>
      <c r="I311" t="s">
        <v>953</v>
      </c>
      <c r="J311" s="8" t="s">
        <v>4668</v>
      </c>
      <c r="K311" s="8" t="s">
        <v>1141</v>
      </c>
      <c r="L311" t="s">
        <v>1143</v>
      </c>
      <c r="M311" s="8" t="s">
        <v>4668</v>
      </c>
      <c r="N311" s="8" t="s">
        <v>3616</v>
      </c>
    </row>
    <row r="312" spans="1:27" ht="12.75">
      <c r="A312" t="s">
        <v>1897</v>
      </c>
      <c r="B312" t="s">
        <v>2544</v>
      </c>
      <c r="C312" s="7">
        <v>30502</v>
      </c>
      <c r="D312" s="8" t="s">
        <v>3407</v>
      </c>
      <c r="E312" s="8" t="s">
        <v>4761</v>
      </c>
      <c r="F312" s="8" t="s">
        <v>964</v>
      </c>
      <c r="G312" s="8" t="s">
        <v>3616</v>
      </c>
      <c r="I312" t="s">
        <v>4877</v>
      </c>
      <c r="J312" s="8" t="s">
        <v>4789</v>
      </c>
      <c r="K312" s="8" t="s">
        <v>954</v>
      </c>
      <c r="Q312" s="8"/>
      <c r="S312" s="7"/>
      <c r="T312" s="8"/>
      <c r="U312" s="6"/>
      <c r="V312"/>
      <c r="X312" s="6"/>
      <c r="Z312" s="11"/>
      <c r="AA312"/>
    </row>
    <row r="313" spans="1:27" ht="12.75">
      <c r="A313" t="s">
        <v>1894</v>
      </c>
      <c r="B313" t="s">
        <v>4370</v>
      </c>
      <c r="C313" s="7">
        <v>30328</v>
      </c>
      <c r="D313" s="8" t="s">
        <v>3403</v>
      </c>
      <c r="E313" s="8" t="s">
        <v>1124</v>
      </c>
      <c r="F313" s="8" t="s">
        <v>1689</v>
      </c>
      <c r="G313" s="8" t="s">
        <v>3616</v>
      </c>
      <c r="I313" t="s">
        <v>1897</v>
      </c>
      <c r="J313" s="8" t="s">
        <v>1689</v>
      </c>
      <c r="K313" s="8" t="s">
        <v>1692</v>
      </c>
      <c r="Q313" s="8"/>
      <c r="S313" s="7"/>
      <c r="T313" s="8"/>
      <c r="U313" s="6"/>
      <c r="V313"/>
      <c r="X313" s="6"/>
      <c r="Z313" s="11"/>
      <c r="AA313"/>
    </row>
    <row r="314" spans="1:20" ht="12.75">
      <c r="A314" t="s">
        <v>1137</v>
      </c>
      <c r="B314" t="s">
        <v>2930</v>
      </c>
      <c r="C314" s="7">
        <v>30025</v>
      </c>
      <c r="D314" s="8" t="s">
        <v>2931</v>
      </c>
      <c r="E314" s="8" t="s">
        <v>4760</v>
      </c>
      <c r="F314" s="8" t="s">
        <v>4668</v>
      </c>
      <c r="G314" s="8" t="s">
        <v>3616</v>
      </c>
      <c r="I314" t="s">
        <v>4880</v>
      </c>
      <c r="J314" s="8" t="s">
        <v>4668</v>
      </c>
      <c r="K314" s="8" t="s">
        <v>265</v>
      </c>
      <c r="L314" t="s">
        <v>4880</v>
      </c>
      <c r="M314" s="8" t="s">
        <v>4668</v>
      </c>
      <c r="N314" s="8" t="s">
        <v>3616</v>
      </c>
      <c r="O314" t="s">
        <v>4873</v>
      </c>
      <c r="P314" s="8" t="s">
        <v>4668</v>
      </c>
      <c r="Q314" s="5" t="s">
        <v>956</v>
      </c>
      <c r="R314" t="s">
        <v>1137</v>
      </c>
      <c r="S314" t="s">
        <v>4668</v>
      </c>
      <c r="T314" s="5" t="s">
        <v>956</v>
      </c>
    </row>
    <row r="315" spans="1:27" ht="12.75">
      <c r="A315" t="s">
        <v>1137</v>
      </c>
      <c r="B315" t="s">
        <v>874</v>
      </c>
      <c r="C315" s="7">
        <v>30939</v>
      </c>
      <c r="D315" s="8" t="s">
        <v>3403</v>
      </c>
      <c r="E315" s="8" t="s">
        <v>1128</v>
      </c>
      <c r="F315" s="8" t="s">
        <v>2131</v>
      </c>
      <c r="G315" s="8" t="s">
        <v>3616</v>
      </c>
      <c r="I315" t="s">
        <v>1137</v>
      </c>
      <c r="J315" s="8" t="s">
        <v>2131</v>
      </c>
      <c r="K315" s="8" t="s">
        <v>1692</v>
      </c>
      <c r="Q315" s="8"/>
      <c r="S315" s="7"/>
      <c r="T315" s="8"/>
      <c r="U315" s="6"/>
      <c r="V315"/>
      <c r="X315" s="6"/>
      <c r="Z315" s="11"/>
      <c r="AA315"/>
    </row>
    <row r="316" spans="1:27" ht="12.75">
      <c r="A316" t="s">
        <v>1138</v>
      </c>
      <c r="B316" t="s">
        <v>2991</v>
      </c>
      <c r="C316" s="7">
        <v>30375</v>
      </c>
      <c r="D316" s="8" t="s">
        <v>3478</v>
      </c>
      <c r="E316" s="8" t="s">
        <v>2025</v>
      </c>
      <c r="F316" s="8" t="s">
        <v>1146</v>
      </c>
      <c r="G316" s="8" t="s">
        <v>3616</v>
      </c>
      <c r="H316" s="8" t="s">
        <v>1602</v>
      </c>
      <c r="L316" s="8"/>
      <c r="N316"/>
      <c r="O316" s="8"/>
      <c r="P316" s="5"/>
      <c r="Q316"/>
      <c r="S316" s="5"/>
      <c r="W316"/>
      <c r="X316" s="6"/>
      <c r="Z316" s="10"/>
      <c r="AA316"/>
    </row>
    <row r="317" spans="1:27" ht="12.75">
      <c r="A317" t="s">
        <v>1277</v>
      </c>
      <c r="B317" t="s">
        <v>4893</v>
      </c>
      <c r="C317" s="7">
        <v>29242</v>
      </c>
      <c r="D317" s="8" t="s">
        <v>2050</v>
      </c>
      <c r="E317" s="8" t="s">
        <v>4759</v>
      </c>
      <c r="I317" t="s">
        <v>1138</v>
      </c>
      <c r="J317" s="8" t="s">
        <v>4789</v>
      </c>
      <c r="K317" s="8" t="s">
        <v>954</v>
      </c>
      <c r="L317" t="s">
        <v>264</v>
      </c>
      <c r="M317" s="8" t="s">
        <v>4789</v>
      </c>
      <c r="N317" s="8" t="s">
        <v>2196</v>
      </c>
      <c r="O317" t="s">
        <v>957</v>
      </c>
      <c r="P317" s="8" t="s">
        <v>4789</v>
      </c>
      <c r="Q317" s="8" t="s">
        <v>4879</v>
      </c>
      <c r="S317" s="7"/>
      <c r="T317" s="8"/>
      <c r="U317" s="6"/>
      <c r="V317"/>
      <c r="X317" s="6"/>
      <c r="Z317" s="11"/>
      <c r="AA317"/>
    </row>
    <row r="318" spans="3:27" ht="12.75">
      <c r="C318" s="7"/>
      <c r="Q318" s="8"/>
      <c r="S318" s="7"/>
      <c r="T318" s="8"/>
      <c r="U318" s="6"/>
      <c r="V318"/>
      <c r="X318" s="6"/>
      <c r="Z318" s="11"/>
      <c r="AA318"/>
    </row>
    <row r="319" spans="1:27" ht="12.75">
      <c r="A319" t="s">
        <v>1693</v>
      </c>
      <c r="B319" t="s">
        <v>4625</v>
      </c>
      <c r="C319" s="7">
        <v>30702</v>
      </c>
      <c r="D319" s="8" t="s">
        <v>86</v>
      </c>
      <c r="E319" s="8" t="s">
        <v>1103</v>
      </c>
      <c r="F319" s="8" t="s">
        <v>1689</v>
      </c>
      <c r="G319" s="8" t="s">
        <v>5140</v>
      </c>
      <c r="I319" t="s">
        <v>447</v>
      </c>
      <c r="J319" s="8" t="s">
        <v>1689</v>
      </c>
      <c r="K319" s="8" t="s">
        <v>4626</v>
      </c>
      <c r="Q319" s="8"/>
      <c r="S319" s="7"/>
      <c r="T319" s="8"/>
      <c r="U319" s="6"/>
      <c r="V319"/>
      <c r="X319" s="6"/>
      <c r="Z319" s="11"/>
      <c r="AA319"/>
    </row>
    <row r="320" spans="1:14" ht="12.75">
      <c r="A320" t="s">
        <v>1691</v>
      </c>
      <c r="B320" t="s">
        <v>4865</v>
      </c>
      <c r="C320" s="7">
        <v>29827</v>
      </c>
      <c r="D320" s="8" t="s">
        <v>2802</v>
      </c>
      <c r="E320" s="8" t="s">
        <v>1112</v>
      </c>
      <c r="F320" s="8" t="s">
        <v>4874</v>
      </c>
      <c r="G320" s="8" t="s">
        <v>1142</v>
      </c>
      <c r="I320" t="s">
        <v>1808</v>
      </c>
      <c r="J320" s="8" t="s">
        <v>4874</v>
      </c>
      <c r="K320" s="8" t="s">
        <v>3611</v>
      </c>
      <c r="L320" t="s">
        <v>1695</v>
      </c>
      <c r="M320" s="8" t="s">
        <v>4874</v>
      </c>
      <c r="N320" s="8" t="s">
        <v>1692</v>
      </c>
    </row>
    <row r="321" spans="1:27" ht="12.75">
      <c r="A321" t="s">
        <v>1693</v>
      </c>
      <c r="B321" t="s">
        <v>3746</v>
      </c>
      <c r="C321" s="7">
        <v>28752</v>
      </c>
      <c r="D321" s="8" t="s">
        <v>1903</v>
      </c>
      <c r="E321" s="8" t="s">
        <v>1115</v>
      </c>
      <c r="F321" s="8" t="s">
        <v>4730</v>
      </c>
      <c r="G321" s="8" t="s">
        <v>3102</v>
      </c>
      <c r="I321" t="s">
        <v>1693</v>
      </c>
      <c r="J321" s="8" t="s">
        <v>4730</v>
      </c>
      <c r="K321" s="8" t="s">
        <v>263</v>
      </c>
      <c r="L321" t="s">
        <v>1695</v>
      </c>
      <c r="M321" s="8" t="s">
        <v>4730</v>
      </c>
      <c r="N321" s="8" t="s">
        <v>265</v>
      </c>
      <c r="O321" t="s">
        <v>1695</v>
      </c>
      <c r="P321" s="8" t="s">
        <v>4730</v>
      </c>
      <c r="Q321" s="8" t="s">
        <v>3616</v>
      </c>
      <c r="S321" s="7"/>
      <c r="T321" s="8"/>
      <c r="U321" s="6" t="s">
        <v>1695</v>
      </c>
      <c r="V321" t="s">
        <v>4730</v>
      </c>
      <c r="W321" s="5" t="s">
        <v>3616</v>
      </c>
      <c r="AA321"/>
    </row>
    <row r="322" spans="1:14" ht="12.75">
      <c r="A322" t="s">
        <v>1695</v>
      </c>
      <c r="B322" t="s">
        <v>640</v>
      </c>
      <c r="C322" s="7">
        <v>29842</v>
      </c>
      <c r="D322" s="8" t="s">
        <v>2798</v>
      </c>
      <c r="E322" s="8" t="s">
        <v>4758</v>
      </c>
      <c r="F322" s="8" t="s">
        <v>4668</v>
      </c>
      <c r="G322" s="8" t="s">
        <v>29</v>
      </c>
      <c r="I322" t="s">
        <v>641</v>
      </c>
      <c r="J322" s="8" t="s">
        <v>4668</v>
      </c>
      <c r="K322" s="8" t="s">
        <v>716</v>
      </c>
      <c r="L322" t="s">
        <v>1808</v>
      </c>
      <c r="M322" s="8" t="s">
        <v>4668</v>
      </c>
      <c r="N322" s="8" t="s">
        <v>3616</v>
      </c>
    </row>
    <row r="323" spans="1:27" ht="12.75">
      <c r="A323" t="s">
        <v>965</v>
      </c>
      <c r="B323" t="s">
        <v>751</v>
      </c>
      <c r="C323" s="7">
        <v>30358</v>
      </c>
      <c r="D323" s="8" t="s">
        <v>3405</v>
      </c>
      <c r="E323" s="8" t="s">
        <v>1123</v>
      </c>
      <c r="F323" s="8" t="s">
        <v>3617</v>
      </c>
      <c r="G323" s="8" t="s">
        <v>954</v>
      </c>
      <c r="I323" t="s">
        <v>1693</v>
      </c>
      <c r="J323" s="8" t="s">
        <v>3617</v>
      </c>
      <c r="K323" s="8" t="s">
        <v>956</v>
      </c>
      <c r="Q323" s="8"/>
      <c r="S323" s="7"/>
      <c r="T323" s="8"/>
      <c r="U323" s="6"/>
      <c r="V323"/>
      <c r="X323" s="6"/>
      <c r="Z323" s="11"/>
      <c r="AA323"/>
    </row>
    <row r="324" spans="1:20" ht="12.75">
      <c r="A324" t="s">
        <v>1698</v>
      </c>
      <c r="B324" t="s">
        <v>4615</v>
      </c>
      <c r="C324" s="7">
        <v>28777</v>
      </c>
      <c r="D324" s="8" t="s">
        <v>303</v>
      </c>
      <c r="E324" s="8" t="s">
        <v>4770</v>
      </c>
      <c r="F324" s="8" t="s">
        <v>1857</v>
      </c>
      <c r="G324" s="8" t="s">
        <v>1141</v>
      </c>
      <c r="I324" t="s">
        <v>1698</v>
      </c>
      <c r="J324" s="8" t="s">
        <v>1857</v>
      </c>
      <c r="K324" s="8" t="s">
        <v>29</v>
      </c>
      <c r="L324" t="s">
        <v>1698</v>
      </c>
      <c r="M324" s="8" t="s">
        <v>1857</v>
      </c>
      <c r="N324" s="8" t="s">
        <v>3798</v>
      </c>
      <c r="O324" t="s">
        <v>962</v>
      </c>
      <c r="P324" s="8" t="s">
        <v>1857</v>
      </c>
      <c r="Q324" s="5" t="s">
        <v>1141</v>
      </c>
      <c r="R324" t="s">
        <v>1698</v>
      </c>
      <c r="S324" t="s">
        <v>1857</v>
      </c>
      <c r="T324" s="5" t="s">
        <v>3616</v>
      </c>
    </row>
    <row r="325" spans="1:27" ht="12.75">
      <c r="A325" t="s">
        <v>962</v>
      </c>
      <c r="B325" t="s">
        <v>877</v>
      </c>
      <c r="C325" s="7">
        <v>30583</v>
      </c>
      <c r="D325" s="8" t="s">
        <v>3405</v>
      </c>
      <c r="E325" s="8" t="s">
        <v>1120</v>
      </c>
      <c r="F325" s="8" t="s">
        <v>2461</v>
      </c>
      <c r="G325" s="8" t="s">
        <v>3616</v>
      </c>
      <c r="I325" t="s">
        <v>1698</v>
      </c>
      <c r="J325" s="8" t="s">
        <v>2461</v>
      </c>
      <c r="K325" s="8" t="s">
        <v>1692</v>
      </c>
      <c r="Q325" s="8"/>
      <c r="S325" s="7"/>
      <c r="T325" s="8"/>
      <c r="U325" s="6"/>
      <c r="V325"/>
      <c r="X325" s="6"/>
      <c r="Z325" s="11"/>
      <c r="AA325"/>
    </row>
    <row r="327" spans="1:20" ht="12.75">
      <c r="A327" t="s">
        <v>1703</v>
      </c>
      <c r="B327" t="s">
        <v>4721</v>
      </c>
      <c r="C327" s="7">
        <v>29138</v>
      </c>
      <c r="D327" s="8" t="s">
        <v>4722</v>
      </c>
      <c r="E327" s="8" t="s">
        <v>1109</v>
      </c>
      <c r="F327" s="8" t="s">
        <v>964</v>
      </c>
      <c r="G327" s="8" t="s">
        <v>1536</v>
      </c>
      <c r="I327" t="s">
        <v>5142</v>
      </c>
      <c r="J327" s="8" t="s">
        <v>261</v>
      </c>
      <c r="K327" s="8" t="s">
        <v>263</v>
      </c>
      <c r="L327" t="s">
        <v>5142</v>
      </c>
      <c r="M327" s="8" t="s">
        <v>261</v>
      </c>
      <c r="N327" s="8" t="s">
        <v>4879</v>
      </c>
      <c r="O327" t="s">
        <v>5142</v>
      </c>
      <c r="P327" s="8" t="s">
        <v>261</v>
      </c>
      <c r="Q327" s="5" t="s">
        <v>1141</v>
      </c>
      <c r="R327" t="s">
        <v>5141</v>
      </c>
      <c r="S327" t="s">
        <v>261</v>
      </c>
      <c r="T327" s="5" t="s">
        <v>3616</v>
      </c>
    </row>
    <row r="328" spans="1:27" ht="12.75">
      <c r="A328" t="s">
        <v>1703</v>
      </c>
      <c r="B328" t="s">
        <v>984</v>
      </c>
      <c r="C328" s="7">
        <v>31039</v>
      </c>
      <c r="D328" s="8" t="s">
        <v>84</v>
      </c>
      <c r="E328" s="8" t="s">
        <v>1104</v>
      </c>
      <c r="F328" s="8" t="s">
        <v>3027</v>
      </c>
      <c r="G328" s="8" t="s">
        <v>1142</v>
      </c>
      <c r="I328" t="s">
        <v>1703</v>
      </c>
      <c r="J328" s="8" t="s">
        <v>3027</v>
      </c>
      <c r="K328" s="8" t="s">
        <v>1142</v>
      </c>
      <c r="Q328" s="8"/>
      <c r="S328" s="7"/>
      <c r="T328" s="8"/>
      <c r="U328" s="6"/>
      <c r="V328"/>
      <c r="X328" s="6"/>
      <c r="Z328" s="11"/>
      <c r="AA328"/>
    </row>
    <row r="329" spans="1:20" ht="12.75">
      <c r="A329" t="s">
        <v>5142</v>
      </c>
      <c r="B329" t="s">
        <v>2701</v>
      </c>
      <c r="C329" s="7">
        <v>29504</v>
      </c>
      <c r="D329" s="8" t="s">
        <v>3609</v>
      </c>
      <c r="E329" s="8" t="s">
        <v>1110</v>
      </c>
      <c r="F329" s="8" t="s">
        <v>2461</v>
      </c>
      <c r="G329" s="8" t="s">
        <v>4884</v>
      </c>
      <c r="I329" t="s">
        <v>5142</v>
      </c>
      <c r="J329" s="8" t="s">
        <v>2461</v>
      </c>
      <c r="K329" s="8" t="s">
        <v>1142</v>
      </c>
      <c r="O329" t="s">
        <v>5141</v>
      </c>
      <c r="P329" s="8" t="s">
        <v>2461</v>
      </c>
      <c r="Q329" s="5" t="s">
        <v>3616</v>
      </c>
      <c r="R329" t="s">
        <v>5141</v>
      </c>
      <c r="S329" t="s">
        <v>2461</v>
      </c>
      <c r="T329" s="5" t="s">
        <v>3616</v>
      </c>
    </row>
    <row r="330" spans="1:14" ht="12.75">
      <c r="A330" t="s">
        <v>5142</v>
      </c>
      <c r="B330" t="s">
        <v>2538</v>
      </c>
      <c r="C330" s="7">
        <v>30652</v>
      </c>
      <c r="D330" s="8" t="s">
        <v>2799</v>
      </c>
      <c r="E330" s="8" t="s">
        <v>1111</v>
      </c>
      <c r="F330" s="8" t="s">
        <v>3790</v>
      </c>
      <c r="G330" s="8" t="s">
        <v>3618</v>
      </c>
      <c r="I330" t="s">
        <v>1703</v>
      </c>
      <c r="J330" s="8" t="s">
        <v>3790</v>
      </c>
      <c r="K330" s="8" t="s">
        <v>1142</v>
      </c>
      <c r="L330" t="s">
        <v>1703</v>
      </c>
      <c r="M330" s="8" t="s">
        <v>3790</v>
      </c>
      <c r="N330" s="8" t="s">
        <v>950</v>
      </c>
    </row>
    <row r="331" spans="1:27" ht="12.75">
      <c r="A331" t="s">
        <v>5141</v>
      </c>
      <c r="B331" t="s">
        <v>2028</v>
      </c>
      <c r="C331" s="7">
        <v>30080</v>
      </c>
      <c r="D331" s="8" t="s">
        <v>3797</v>
      </c>
      <c r="E331" s="8" t="s">
        <v>4769</v>
      </c>
      <c r="F331" s="8" t="s">
        <v>3610</v>
      </c>
      <c r="G331" s="8" t="s">
        <v>3616</v>
      </c>
      <c r="I331" t="s">
        <v>5145</v>
      </c>
      <c r="J331" s="8" t="s">
        <v>1372</v>
      </c>
      <c r="K331" s="8" t="s">
        <v>3616</v>
      </c>
      <c r="L331" t="s">
        <v>5141</v>
      </c>
      <c r="M331" s="8" t="s">
        <v>1372</v>
      </c>
      <c r="N331" s="8" t="s">
        <v>1141</v>
      </c>
      <c r="O331" t="s">
        <v>5141</v>
      </c>
      <c r="P331" s="8" t="s">
        <v>1372</v>
      </c>
      <c r="Q331" s="8" t="s">
        <v>3616</v>
      </c>
      <c r="S331" s="7"/>
      <c r="T331" s="8"/>
      <c r="U331" s="6"/>
      <c r="V331"/>
      <c r="X331" s="6"/>
      <c r="Z331" s="11"/>
      <c r="AA331"/>
    </row>
    <row r="332" spans="1:27" ht="12.75">
      <c r="A332" t="s">
        <v>5141</v>
      </c>
      <c r="B332" t="s">
        <v>2998</v>
      </c>
      <c r="C332" s="7">
        <v>29912</v>
      </c>
      <c r="D332" s="8" t="s">
        <v>2802</v>
      </c>
      <c r="E332" s="8" t="s">
        <v>4767</v>
      </c>
      <c r="F332" s="8" t="s">
        <v>304</v>
      </c>
      <c r="G332" s="8" t="s">
        <v>3616</v>
      </c>
      <c r="I332" t="s">
        <v>5141</v>
      </c>
      <c r="J332" s="8" t="s">
        <v>304</v>
      </c>
      <c r="K332" s="8" t="s">
        <v>3616</v>
      </c>
      <c r="Q332" s="8"/>
      <c r="S332" s="7"/>
      <c r="T332" s="8"/>
      <c r="U332" s="6"/>
      <c r="V332"/>
      <c r="X332" s="6"/>
      <c r="Z332" s="11"/>
      <c r="AA332"/>
    </row>
    <row r="334" spans="1:27" ht="12.75">
      <c r="A334" t="s">
        <v>3082</v>
      </c>
      <c r="B334" t="s">
        <v>4139</v>
      </c>
      <c r="C334" s="7">
        <v>30787</v>
      </c>
      <c r="D334" s="8" t="s">
        <v>2960</v>
      </c>
      <c r="E334" s="8" t="s">
        <v>498</v>
      </c>
      <c r="F334" s="8" t="s">
        <v>4026</v>
      </c>
      <c r="G334" s="8" t="s">
        <v>309</v>
      </c>
      <c r="I334" t="s">
        <v>4612</v>
      </c>
      <c r="J334" s="8" t="s">
        <v>4026</v>
      </c>
      <c r="K334" s="8" t="s">
        <v>3009</v>
      </c>
      <c r="Q334" s="8"/>
      <c r="S334" s="7"/>
      <c r="T334" s="8"/>
      <c r="U334" s="6"/>
      <c r="V334"/>
      <c r="X334" s="6"/>
      <c r="Z334" s="11"/>
      <c r="AA334"/>
    </row>
    <row r="335" spans="1:27" ht="12.75">
      <c r="A335" t="s">
        <v>356</v>
      </c>
      <c r="B335" t="s">
        <v>4863</v>
      </c>
      <c r="C335" s="7">
        <v>29340</v>
      </c>
      <c r="D335" s="8" t="s">
        <v>1145</v>
      </c>
      <c r="E335" s="8" t="s">
        <v>1119</v>
      </c>
      <c r="F335" s="8" t="s">
        <v>4668</v>
      </c>
      <c r="G335" s="8" t="s">
        <v>2738</v>
      </c>
      <c r="I335" t="s">
        <v>353</v>
      </c>
      <c r="J335" s="8" t="s">
        <v>2131</v>
      </c>
      <c r="K335" s="8" t="s">
        <v>3083</v>
      </c>
      <c r="L335" t="s">
        <v>356</v>
      </c>
      <c r="M335" s="8" t="s">
        <v>2131</v>
      </c>
      <c r="N335" s="8" t="s">
        <v>2738</v>
      </c>
      <c r="O335" t="s">
        <v>356</v>
      </c>
      <c r="P335" s="8" t="s">
        <v>2131</v>
      </c>
      <c r="Q335" s="8" t="s">
        <v>1445</v>
      </c>
      <c r="R335" t="s">
        <v>356</v>
      </c>
      <c r="S335" s="7" t="s">
        <v>2131</v>
      </c>
      <c r="T335" s="8" t="s">
        <v>2738</v>
      </c>
      <c r="U335" s="6" t="s">
        <v>353</v>
      </c>
      <c r="V335" t="s">
        <v>2131</v>
      </c>
      <c r="W335" s="5" t="s">
        <v>3083</v>
      </c>
      <c r="X335" s="6"/>
      <c r="Z335" s="11"/>
      <c r="AA335"/>
    </row>
    <row r="336" spans="1:27" ht="12.75">
      <c r="A336" t="s">
        <v>3086</v>
      </c>
      <c r="B336" t="s">
        <v>154</v>
      </c>
      <c r="C336" s="7">
        <v>29483</v>
      </c>
      <c r="D336" s="8" t="s">
        <v>4901</v>
      </c>
      <c r="E336" s="8" t="s">
        <v>4701</v>
      </c>
      <c r="F336" s="8" t="s">
        <v>2328</v>
      </c>
      <c r="G336" s="8" t="s">
        <v>453</v>
      </c>
      <c r="I336" t="s">
        <v>353</v>
      </c>
      <c r="J336" s="8" t="s">
        <v>2328</v>
      </c>
      <c r="K336" s="8" t="s">
        <v>354</v>
      </c>
      <c r="L336" t="s">
        <v>3011</v>
      </c>
      <c r="M336" s="8" t="s">
        <v>1146</v>
      </c>
      <c r="N336" s="8" t="s">
        <v>2922</v>
      </c>
      <c r="O336" t="s">
        <v>4902</v>
      </c>
      <c r="P336" s="8" t="s">
        <v>4789</v>
      </c>
      <c r="Q336" s="8" t="s">
        <v>4903</v>
      </c>
      <c r="R336" t="s">
        <v>4902</v>
      </c>
      <c r="S336" s="7" t="s">
        <v>4789</v>
      </c>
      <c r="T336" s="8" t="s">
        <v>4904</v>
      </c>
      <c r="U336" s="13" t="s">
        <v>3011</v>
      </c>
      <c r="V336" t="s">
        <v>4789</v>
      </c>
      <c r="W336" t="s">
        <v>4905</v>
      </c>
      <c r="AA336"/>
    </row>
    <row r="337" spans="1:27" ht="12.75">
      <c r="A337" t="s">
        <v>353</v>
      </c>
      <c r="B337" t="s">
        <v>752</v>
      </c>
      <c r="C337" s="7">
        <v>30105</v>
      </c>
      <c r="D337" s="8" t="s">
        <v>2883</v>
      </c>
      <c r="E337" s="8" t="s">
        <v>1117</v>
      </c>
      <c r="F337" s="8" t="s">
        <v>3617</v>
      </c>
      <c r="G337" s="8" t="s">
        <v>3083</v>
      </c>
      <c r="I337" t="s">
        <v>1442</v>
      </c>
      <c r="J337" s="8" t="s">
        <v>3617</v>
      </c>
      <c r="K337" s="8" t="s">
        <v>3083</v>
      </c>
      <c r="Q337" s="8"/>
      <c r="S337" s="7"/>
      <c r="T337" s="8"/>
      <c r="U337" s="6"/>
      <c r="V337"/>
      <c r="X337" s="6"/>
      <c r="Z337" s="11"/>
      <c r="AA337"/>
    </row>
    <row r="338" spans="1:14" ht="12.75">
      <c r="A338" t="s">
        <v>4934</v>
      </c>
      <c r="B338" t="s">
        <v>2834</v>
      </c>
      <c r="C338" s="7">
        <v>30436</v>
      </c>
      <c r="D338" s="8" t="s">
        <v>2800</v>
      </c>
      <c r="E338" s="8" t="s">
        <v>1129</v>
      </c>
      <c r="F338" s="8" t="s">
        <v>4789</v>
      </c>
      <c r="G338" s="8" t="s">
        <v>456</v>
      </c>
      <c r="I338" t="s">
        <v>4181</v>
      </c>
      <c r="J338" s="8" t="s">
        <v>4789</v>
      </c>
      <c r="K338" s="8" t="s">
        <v>3368</v>
      </c>
      <c r="L338" t="s">
        <v>4181</v>
      </c>
      <c r="M338" s="8" t="s">
        <v>4789</v>
      </c>
      <c r="N338" s="8" t="s">
        <v>4729</v>
      </c>
    </row>
    <row r="339" spans="1:27" ht="12.75">
      <c r="A339" t="s">
        <v>3025</v>
      </c>
      <c r="B339" t="s">
        <v>1266</v>
      </c>
      <c r="C339" s="7">
        <v>30172</v>
      </c>
      <c r="D339" s="8" t="s">
        <v>3403</v>
      </c>
      <c r="E339" s="8" t="s">
        <v>1113</v>
      </c>
      <c r="F339" s="8" t="s">
        <v>304</v>
      </c>
      <c r="G339" s="8" t="s">
        <v>354</v>
      </c>
      <c r="I339" t="s">
        <v>3025</v>
      </c>
      <c r="J339" s="8" t="s">
        <v>304</v>
      </c>
      <c r="K339" s="8" t="s">
        <v>3083</v>
      </c>
      <c r="Q339" s="8"/>
      <c r="S339" s="7"/>
      <c r="T339" s="8"/>
      <c r="U339" s="6"/>
      <c r="V339"/>
      <c r="X339" s="6"/>
      <c r="Z339" s="11"/>
      <c r="AA339"/>
    </row>
    <row r="340" spans="1:27" ht="12.75">
      <c r="A340" t="s">
        <v>353</v>
      </c>
      <c r="B340" t="s">
        <v>4389</v>
      </c>
      <c r="C340" s="7">
        <v>28155</v>
      </c>
      <c r="D340" s="8" t="s">
        <v>4390</v>
      </c>
      <c r="E340" s="8" t="s">
        <v>4765</v>
      </c>
      <c r="F340" s="8" t="s">
        <v>3380</v>
      </c>
      <c r="G340" s="8" t="s">
        <v>354</v>
      </c>
      <c r="I340" t="s">
        <v>353</v>
      </c>
      <c r="J340" s="8" t="s">
        <v>3380</v>
      </c>
      <c r="K340" s="8" t="s">
        <v>354</v>
      </c>
      <c r="L340" t="s">
        <v>1442</v>
      </c>
      <c r="M340" s="8" t="s">
        <v>3380</v>
      </c>
      <c r="N340" s="8" t="s">
        <v>1445</v>
      </c>
      <c r="O340" t="s">
        <v>1442</v>
      </c>
      <c r="P340" s="8" t="s">
        <v>3380</v>
      </c>
      <c r="Q340" s="8" t="s">
        <v>2738</v>
      </c>
      <c r="R340" t="s">
        <v>2140</v>
      </c>
      <c r="S340" s="7" t="s">
        <v>4883</v>
      </c>
      <c r="T340" s="8" t="s">
        <v>4391</v>
      </c>
      <c r="U340" s="6" t="s">
        <v>4392</v>
      </c>
      <c r="V340" t="s">
        <v>4883</v>
      </c>
      <c r="W340" s="5" t="s">
        <v>4393</v>
      </c>
      <c r="X340" s="6" t="s">
        <v>1447</v>
      </c>
      <c r="Y340" s="6" t="s">
        <v>4883</v>
      </c>
      <c r="Z340" s="6" t="s">
        <v>516</v>
      </c>
      <c r="AA340"/>
    </row>
    <row r="341" spans="1:14" ht="12.75">
      <c r="A341" t="s">
        <v>1277</v>
      </c>
      <c r="B341" t="s">
        <v>742</v>
      </c>
      <c r="C341" s="7">
        <v>29769</v>
      </c>
      <c r="D341" s="8" t="s">
        <v>1254</v>
      </c>
      <c r="E341" s="8" t="s">
        <v>1118</v>
      </c>
      <c r="I341" t="s">
        <v>3082</v>
      </c>
      <c r="J341" s="8" t="s">
        <v>961</v>
      </c>
      <c r="K341" s="8" t="s">
        <v>3083</v>
      </c>
      <c r="L341" t="s">
        <v>3082</v>
      </c>
      <c r="M341" s="8" t="s">
        <v>961</v>
      </c>
      <c r="N341" s="8" t="s">
        <v>3083</v>
      </c>
    </row>
    <row r="343" spans="1:8" ht="12.75">
      <c r="A343" t="s">
        <v>3011</v>
      </c>
      <c r="B343" t="s">
        <v>4090</v>
      </c>
      <c r="C343" s="7">
        <v>30567</v>
      </c>
      <c r="D343" s="8" t="s">
        <v>3492</v>
      </c>
      <c r="E343" s="8" t="s">
        <v>3492</v>
      </c>
      <c r="F343" s="8" t="s">
        <v>4789</v>
      </c>
      <c r="G343" s="8" t="s">
        <v>4091</v>
      </c>
      <c r="H343" s="8" t="s">
        <v>3031</v>
      </c>
    </row>
    <row r="344" spans="1:27" ht="12.75">
      <c r="A344" t="s">
        <v>3030</v>
      </c>
      <c r="B344" t="s">
        <v>4266</v>
      </c>
      <c r="C344" s="7">
        <v>27257</v>
      </c>
      <c r="E344" s="8" t="s">
        <v>1127</v>
      </c>
      <c r="F344" s="8" t="s">
        <v>3554</v>
      </c>
      <c r="G344" s="8" t="s">
        <v>1877</v>
      </c>
      <c r="I344" t="s">
        <v>3030</v>
      </c>
      <c r="J344" s="8" t="s">
        <v>3554</v>
      </c>
      <c r="K344" s="8" t="s">
        <v>2473</v>
      </c>
      <c r="L344" t="s">
        <v>3030</v>
      </c>
      <c r="M344" s="8" t="s">
        <v>1480</v>
      </c>
      <c r="N344" s="8" t="s">
        <v>4616</v>
      </c>
      <c r="O344" t="s">
        <v>3030</v>
      </c>
      <c r="P344" s="8" t="s">
        <v>1480</v>
      </c>
      <c r="Q344" s="8" t="s">
        <v>4411</v>
      </c>
      <c r="R344" t="s">
        <v>3030</v>
      </c>
      <c r="S344" s="7" t="s">
        <v>1480</v>
      </c>
      <c r="T344" s="8" t="s">
        <v>4412</v>
      </c>
      <c r="U344" s="6" t="s">
        <v>3030</v>
      </c>
      <c r="V344" t="s">
        <v>1480</v>
      </c>
      <c r="W344" s="5" t="s">
        <v>2310</v>
      </c>
      <c r="X344" t="s">
        <v>3030</v>
      </c>
      <c r="Y344" s="6" t="s">
        <v>1480</v>
      </c>
      <c r="Z344" s="6" t="s">
        <v>2311</v>
      </c>
      <c r="AA344"/>
    </row>
    <row r="345" spans="1:14" ht="12.75">
      <c r="A345" t="s">
        <v>3136</v>
      </c>
      <c r="B345" t="s">
        <v>4774</v>
      </c>
      <c r="C345" s="7">
        <v>29944</v>
      </c>
      <c r="D345" s="8" t="s">
        <v>2800</v>
      </c>
      <c r="E345" s="8" t="s">
        <v>4757</v>
      </c>
      <c r="F345" s="8" t="s">
        <v>3554</v>
      </c>
      <c r="G345" s="8" t="s">
        <v>504</v>
      </c>
      <c r="I345" t="s">
        <v>3136</v>
      </c>
      <c r="J345" s="8" t="s">
        <v>3554</v>
      </c>
      <c r="K345" s="8" t="s">
        <v>2903</v>
      </c>
      <c r="L345" t="s">
        <v>3136</v>
      </c>
      <c r="M345" s="8" t="s">
        <v>3554</v>
      </c>
      <c r="N345" s="8" t="s">
        <v>4775</v>
      </c>
    </row>
    <row r="346" ht="12.75">
      <c r="I346" s="6" t="s">
        <v>1411</v>
      </c>
    </row>
    <row r="347" spans="3:27" ht="12.75">
      <c r="C347" s="7"/>
      <c r="Q347" s="8"/>
      <c r="S347" s="7"/>
      <c r="T347" s="8"/>
      <c r="U347"/>
      <c r="V347"/>
      <c r="AA347"/>
    </row>
    <row r="348" spans="3:27" ht="12.75">
      <c r="C348" s="7"/>
      <c r="Q348" s="8"/>
      <c r="S348" s="7"/>
      <c r="T348" s="8"/>
      <c r="U348"/>
      <c r="V348"/>
      <c r="AA348"/>
    </row>
    <row r="349" spans="1:27" ht="18">
      <c r="A349" s="39" t="s">
        <v>136</v>
      </c>
      <c r="C349" s="7"/>
      <c r="I349" s="39"/>
      <c r="Q349" s="8"/>
      <c r="S349" s="7"/>
      <c r="T349" s="8"/>
      <c r="U349"/>
      <c r="V349"/>
      <c r="AA349"/>
    </row>
    <row r="350" spans="1:26" ht="12.75">
      <c r="A350" t="s">
        <v>5</v>
      </c>
      <c r="C350" s="7"/>
      <c r="I350" s="6"/>
      <c r="Z350" s="11"/>
    </row>
    <row r="351" ht="12.75">
      <c r="A351" t="s">
        <v>415</v>
      </c>
    </row>
    <row r="352" spans="1:27" ht="12.75">
      <c r="A352" t="s">
        <v>633</v>
      </c>
      <c r="B352" t="s">
        <v>881</v>
      </c>
      <c r="C352" s="7">
        <v>26563</v>
      </c>
      <c r="E352" s="8" t="s">
        <v>2023</v>
      </c>
      <c r="F352" s="8" t="s">
        <v>3027</v>
      </c>
      <c r="G352" s="8" t="s">
        <v>2498</v>
      </c>
      <c r="I352" t="s">
        <v>633</v>
      </c>
      <c r="J352" s="8" t="s">
        <v>3027</v>
      </c>
      <c r="K352" s="8" t="s">
        <v>3734</v>
      </c>
      <c r="L352" t="s">
        <v>633</v>
      </c>
      <c r="M352" s="8" t="s">
        <v>3380</v>
      </c>
      <c r="N352" s="8" t="s">
        <v>4193</v>
      </c>
      <c r="O352" t="s">
        <v>633</v>
      </c>
      <c r="P352" s="8" t="s">
        <v>3380</v>
      </c>
      <c r="Q352" s="8" t="s">
        <v>882</v>
      </c>
      <c r="R352" t="s">
        <v>633</v>
      </c>
      <c r="S352" s="7" t="s">
        <v>3380</v>
      </c>
      <c r="T352" s="8" t="s">
        <v>883</v>
      </c>
      <c r="U352" t="s">
        <v>633</v>
      </c>
      <c r="V352" t="s">
        <v>3380</v>
      </c>
      <c r="W352" s="5" t="s">
        <v>884</v>
      </c>
      <c r="X352" t="s">
        <v>633</v>
      </c>
      <c r="Y352" s="6" t="s">
        <v>3380</v>
      </c>
      <c r="Z352" s="6" t="s">
        <v>885</v>
      </c>
      <c r="AA352"/>
    </row>
    <row r="353" spans="1:27" ht="12.75">
      <c r="A353" t="s">
        <v>633</v>
      </c>
      <c r="B353" t="s">
        <v>3787</v>
      </c>
      <c r="C353" s="7">
        <v>29539</v>
      </c>
      <c r="D353" s="8" t="s">
        <v>2796</v>
      </c>
      <c r="E353" s="8" t="s">
        <v>3492</v>
      </c>
      <c r="F353" s="8" t="s">
        <v>304</v>
      </c>
      <c r="G353" s="8" t="s">
        <v>543</v>
      </c>
      <c r="H353" s="8" t="s">
        <v>554</v>
      </c>
      <c r="L353" t="s">
        <v>633</v>
      </c>
      <c r="M353" s="8" t="s">
        <v>304</v>
      </c>
      <c r="N353" s="8" t="s">
        <v>4853</v>
      </c>
      <c r="P353" s="5"/>
      <c r="Q353"/>
      <c r="S353" s="5"/>
      <c r="W353"/>
      <c r="X353" s="6"/>
      <c r="Z353" s="10"/>
      <c r="AA353"/>
    </row>
    <row r="354" spans="1:27" ht="12.75">
      <c r="A354" t="s">
        <v>633</v>
      </c>
      <c r="B354" t="s">
        <v>223</v>
      </c>
      <c r="C354" s="7">
        <v>27937</v>
      </c>
      <c r="D354" s="8" t="s">
        <v>2868</v>
      </c>
      <c r="E354" s="8" t="s">
        <v>1103</v>
      </c>
      <c r="F354" s="8" t="s">
        <v>1496</v>
      </c>
      <c r="G354" s="8" t="s">
        <v>2493</v>
      </c>
      <c r="I354" t="s">
        <v>633</v>
      </c>
      <c r="J354" s="8" t="s">
        <v>1496</v>
      </c>
      <c r="K354" s="8" t="s">
        <v>649</v>
      </c>
      <c r="L354" t="s">
        <v>633</v>
      </c>
      <c r="M354" s="8" t="s">
        <v>1496</v>
      </c>
      <c r="N354" s="8" t="s">
        <v>1487</v>
      </c>
      <c r="O354" t="s">
        <v>633</v>
      </c>
      <c r="P354" s="8" t="s">
        <v>1496</v>
      </c>
      <c r="Q354" s="8" t="s">
        <v>431</v>
      </c>
      <c r="R354" t="s">
        <v>633</v>
      </c>
      <c r="S354" s="7" t="s">
        <v>1496</v>
      </c>
      <c r="T354" s="8" t="s">
        <v>3163</v>
      </c>
      <c r="U354" t="s">
        <v>633</v>
      </c>
      <c r="V354" t="s">
        <v>1496</v>
      </c>
      <c r="W354" s="5" t="s">
        <v>3164</v>
      </c>
      <c r="X354" t="s">
        <v>633</v>
      </c>
      <c r="Y354" s="6" t="s">
        <v>1496</v>
      </c>
      <c r="Z354" s="6" t="s">
        <v>3165</v>
      </c>
      <c r="AA354"/>
    </row>
    <row r="356" spans="1:14" ht="12.75">
      <c r="A356" t="s">
        <v>3607</v>
      </c>
      <c r="B356" t="s">
        <v>1739</v>
      </c>
      <c r="C356" s="7">
        <v>29932</v>
      </c>
      <c r="D356" s="8" t="s">
        <v>3056</v>
      </c>
      <c r="E356" s="8" t="s">
        <v>4275</v>
      </c>
      <c r="F356" s="8" t="s">
        <v>3790</v>
      </c>
      <c r="G356" s="8" t="s">
        <v>506</v>
      </c>
      <c r="I356" t="s">
        <v>3607</v>
      </c>
      <c r="J356" s="8" t="s">
        <v>3790</v>
      </c>
      <c r="K356" s="8" t="s">
        <v>1511</v>
      </c>
      <c r="L356" t="s">
        <v>3607</v>
      </c>
      <c r="M356" s="8" t="s">
        <v>3790</v>
      </c>
      <c r="N356" s="8" t="s">
        <v>4702</v>
      </c>
    </row>
    <row r="357" spans="1:27" ht="12.75">
      <c r="A357" t="s">
        <v>3607</v>
      </c>
      <c r="B357" t="s">
        <v>3542</v>
      </c>
      <c r="C357" s="7">
        <v>28731</v>
      </c>
      <c r="D357" s="8" t="s">
        <v>3543</v>
      </c>
      <c r="E357" s="8" t="s">
        <v>498</v>
      </c>
      <c r="F357" s="8" t="s">
        <v>1496</v>
      </c>
      <c r="G357" s="8" t="s">
        <v>505</v>
      </c>
      <c r="I357" t="s">
        <v>3607</v>
      </c>
      <c r="J357" s="8" t="s">
        <v>304</v>
      </c>
      <c r="K357" s="8" t="s">
        <v>3733</v>
      </c>
      <c r="L357" t="s">
        <v>3607</v>
      </c>
      <c r="M357" s="8" t="s">
        <v>304</v>
      </c>
      <c r="N357" s="8" t="s">
        <v>3116</v>
      </c>
      <c r="O357" t="s">
        <v>3607</v>
      </c>
      <c r="P357" s="8" t="s">
        <v>304</v>
      </c>
      <c r="Q357" s="8" t="s">
        <v>4887</v>
      </c>
      <c r="R357" t="s">
        <v>4937</v>
      </c>
      <c r="S357" s="7" t="s">
        <v>2328</v>
      </c>
      <c r="T357" s="8" t="s">
        <v>4888</v>
      </c>
      <c r="U357" t="s">
        <v>3607</v>
      </c>
      <c r="V357" t="s">
        <v>2461</v>
      </c>
      <c r="W357" s="5" t="s">
        <v>4889</v>
      </c>
      <c r="X357" t="s">
        <v>3607</v>
      </c>
      <c r="Y357" s="6" t="s">
        <v>2461</v>
      </c>
      <c r="Z357" s="6" t="s">
        <v>5119</v>
      </c>
      <c r="AA357"/>
    </row>
    <row r="358" spans="1:27" ht="12.75">
      <c r="A358" t="s">
        <v>4667</v>
      </c>
      <c r="B358" t="s">
        <v>124</v>
      </c>
      <c r="C358" s="7">
        <v>28561</v>
      </c>
      <c r="D358" s="8" t="s">
        <v>3307</v>
      </c>
      <c r="E358" s="8" t="s">
        <v>1129</v>
      </c>
      <c r="F358" s="8" t="s">
        <v>2461</v>
      </c>
      <c r="G358" s="8" t="s">
        <v>2455</v>
      </c>
      <c r="I358" t="s">
        <v>4667</v>
      </c>
      <c r="J358" s="8" t="s">
        <v>3615</v>
      </c>
      <c r="K358" s="8" t="s">
        <v>1334</v>
      </c>
      <c r="L358" t="s">
        <v>4667</v>
      </c>
      <c r="M358" s="8" t="s">
        <v>3615</v>
      </c>
      <c r="N358" s="8" t="s">
        <v>5130</v>
      </c>
      <c r="O358" t="s">
        <v>4667</v>
      </c>
      <c r="P358" s="8" t="s">
        <v>3615</v>
      </c>
      <c r="Q358" s="8" t="s">
        <v>125</v>
      </c>
      <c r="R358" t="s">
        <v>4667</v>
      </c>
      <c r="S358" s="7" t="s">
        <v>3024</v>
      </c>
      <c r="T358" s="8" t="s">
        <v>126</v>
      </c>
      <c r="U358" t="s">
        <v>4667</v>
      </c>
      <c r="V358" t="s">
        <v>3024</v>
      </c>
      <c r="W358" s="5" t="s">
        <v>127</v>
      </c>
      <c r="X358" t="s">
        <v>4667</v>
      </c>
      <c r="Y358" s="6" t="s">
        <v>3024</v>
      </c>
      <c r="Z358" s="6" t="s">
        <v>3940</v>
      </c>
      <c r="AA358"/>
    </row>
    <row r="359" spans="1:20" ht="12.75">
      <c r="A359" t="s">
        <v>4669</v>
      </c>
      <c r="B359" t="s">
        <v>4217</v>
      </c>
      <c r="C359" s="7">
        <v>29488</v>
      </c>
      <c r="D359" s="8" t="s">
        <v>3614</v>
      </c>
      <c r="E359" s="8" t="s">
        <v>2025</v>
      </c>
      <c r="F359" s="8" t="s">
        <v>937</v>
      </c>
      <c r="G359" s="8" t="s">
        <v>4448</v>
      </c>
      <c r="H359" s="8" t="s">
        <v>354</v>
      </c>
      <c r="I359" t="s">
        <v>4669</v>
      </c>
      <c r="J359" s="8" t="s">
        <v>937</v>
      </c>
      <c r="K359" s="8" t="s">
        <v>3385</v>
      </c>
      <c r="L359" t="s">
        <v>3607</v>
      </c>
      <c r="M359" s="8" t="s">
        <v>937</v>
      </c>
      <c r="N359" s="8" t="s">
        <v>2097</v>
      </c>
      <c r="O359" t="s">
        <v>3607</v>
      </c>
      <c r="P359" s="8" t="s">
        <v>937</v>
      </c>
      <c r="Q359" s="5" t="s">
        <v>4218</v>
      </c>
      <c r="R359" t="s">
        <v>4937</v>
      </c>
      <c r="S359" t="s">
        <v>937</v>
      </c>
      <c r="T359" s="5" t="s">
        <v>603</v>
      </c>
    </row>
    <row r="361" spans="1:27" ht="12.75">
      <c r="A361" t="s">
        <v>1478</v>
      </c>
      <c r="B361" t="s">
        <v>3642</v>
      </c>
      <c r="C361" s="7">
        <v>27046</v>
      </c>
      <c r="E361" s="8" t="s">
        <v>1114</v>
      </c>
      <c r="F361" s="8" t="s">
        <v>1689</v>
      </c>
      <c r="G361" s="8" t="s">
        <v>2457</v>
      </c>
      <c r="I361" t="s">
        <v>2135</v>
      </c>
      <c r="J361" s="8" t="s">
        <v>1689</v>
      </c>
      <c r="K361" s="8" t="s">
        <v>2124</v>
      </c>
      <c r="L361" t="s">
        <v>2135</v>
      </c>
      <c r="M361" s="8" t="s">
        <v>1689</v>
      </c>
      <c r="N361" s="8" t="s">
        <v>378</v>
      </c>
      <c r="O361" t="s">
        <v>1153</v>
      </c>
      <c r="P361" s="8" t="s">
        <v>3610</v>
      </c>
      <c r="Q361" s="8" t="s">
        <v>1500</v>
      </c>
      <c r="R361" t="s">
        <v>1478</v>
      </c>
      <c r="S361" s="7" t="s">
        <v>3610</v>
      </c>
      <c r="T361" s="8" t="s">
        <v>1947</v>
      </c>
      <c r="U361" s="6" t="s">
        <v>1465</v>
      </c>
      <c r="V361" t="s">
        <v>3610</v>
      </c>
      <c r="W361" s="5" t="s">
        <v>1948</v>
      </c>
      <c r="X361" t="s">
        <v>1949</v>
      </c>
      <c r="Y361" s="6" t="s">
        <v>3610</v>
      </c>
      <c r="Z361" s="6" t="s">
        <v>1781</v>
      </c>
      <c r="AA361"/>
    </row>
    <row r="362" spans="1:27" ht="12.75">
      <c r="A362" t="s">
        <v>3555</v>
      </c>
      <c r="B362" t="s">
        <v>763</v>
      </c>
      <c r="C362" s="7">
        <v>28481</v>
      </c>
      <c r="D362" s="8" t="s">
        <v>960</v>
      </c>
      <c r="E362" s="8" t="s">
        <v>1124</v>
      </c>
      <c r="F362" s="8" t="s">
        <v>937</v>
      </c>
      <c r="G362" s="8" t="s">
        <v>3222</v>
      </c>
      <c r="I362" t="s">
        <v>1035</v>
      </c>
      <c r="J362" s="8" t="s">
        <v>3615</v>
      </c>
      <c r="K362" s="8" t="s">
        <v>3562</v>
      </c>
      <c r="L362" t="s">
        <v>1035</v>
      </c>
      <c r="M362" s="8" t="s">
        <v>3615</v>
      </c>
      <c r="N362" s="8" t="s">
        <v>4481</v>
      </c>
      <c r="O362" t="s">
        <v>3555</v>
      </c>
      <c r="P362" s="8" t="s">
        <v>3615</v>
      </c>
      <c r="Q362" s="8" t="s">
        <v>764</v>
      </c>
      <c r="R362" t="s">
        <v>1035</v>
      </c>
      <c r="S362" s="7" t="s">
        <v>3615</v>
      </c>
      <c r="T362" s="8" t="s">
        <v>2892</v>
      </c>
      <c r="U362" s="6" t="s">
        <v>1035</v>
      </c>
      <c r="V362" t="s">
        <v>3615</v>
      </c>
      <c r="W362" s="5" t="s">
        <v>2893</v>
      </c>
      <c r="X362" t="s">
        <v>81</v>
      </c>
      <c r="Y362" s="6" t="s">
        <v>3615</v>
      </c>
      <c r="Z362" s="11" t="s">
        <v>1177</v>
      </c>
      <c r="AA362"/>
    </row>
    <row r="363" spans="1:27" ht="12.75">
      <c r="A363" t="s">
        <v>1463</v>
      </c>
      <c r="B363" t="s">
        <v>4849</v>
      </c>
      <c r="C363" s="7">
        <v>29299</v>
      </c>
      <c r="D363" s="8" t="s">
        <v>4850</v>
      </c>
      <c r="E363" s="8" t="s">
        <v>4764</v>
      </c>
      <c r="F363" s="8" t="s">
        <v>1480</v>
      </c>
      <c r="G363" s="8" t="s">
        <v>2019</v>
      </c>
      <c r="I363" t="s">
        <v>3029</v>
      </c>
      <c r="J363" s="8" t="s">
        <v>1480</v>
      </c>
      <c r="K363" s="8" t="s">
        <v>2191</v>
      </c>
      <c r="L363" t="s">
        <v>1807</v>
      </c>
      <c r="M363" s="8" t="s">
        <v>3554</v>
      </c>
      <c r="N363" s="8" t="s">
        <v>2847</v>
      </c>
      <c r="O363" t="s">
        <v>1478</v>
      </c>
      <c r="P363" s="8" t="s">
        <v>1965</v>
      </c>
      <c r="Q363" s="8" t="s">
        <v>3757</v>
      </c>
      <c r="R363" t="s">
        <v>1478</v>
      </c>
      <c r="S363" s="7" t="s">
        <v>1965</v>
      </c>
      <c r="T363" s="8" t="s">
        <v>3758</v>
      </c>
      <c r="U363" s="6" t="s">
        <v>1478</v>
      </c>
      <c r="V363" t="s">
        <v>1965</v>
      </c>
      <c r="W363" s="5" t="s">
        <v>2470</v>
      </c>
      <c r="X363" t="s">
        <v>1478</v>
      </c>
      <c r="Y363" s="6" t="s">
        <v>1965</v>
      </c>
      <c r="Z363" s="11" t="s">
        <v>2471</v>
      </c>
      <c r="AA363"/>
    </row>
    <row r="364" spans="1:27" ht="12.75">
      <c r="A364" t="s">
        <v>1478</v>
      </c>
      <c r="B364" t="s">
        <v>462</v>
      </c>
      <c r="C364" s="7">
        <v>27972</v>
      </c>
      <c r="D364" s="8" t="s">
        <v>4</v>
      </c>
      <c r="E364" s="8" t="s">
        <v>1128</v>
      </c>
      <c r="F364" s="8" t="s">
        <v>3790</v>
      </c>
      <c r="G364" s="8" t="s">
        <v>2456</v>
      </c>
      <c r="I364" t="s">
        <v>1478</v>
      </c>
      <c r="J364" s="8" t="s">
        <v>3790</v>
      </c>
      <c r="K364" s="8" t="s">
        <v>848</v>
      </c>
      <c r="L364" t="s">
        <v>1478</v>
      </c>
      <c r="M364" s="8" t="s">
        <v>3790</v>
      </c>
      <c r="N364" s="8" t="s">
        <v>941</v>
      </c>
      <c r="O364" t="s">
        <v>1478</v>
      </c>
      <c r="P364" s="8" t="s">
        <v>3790</v>
      </c>
      <c r="Q364" s="8" t="s">
        <v>2069</v>
      </c>
      <c r="R364" t="s">
        <v>2135</v>
      </c>
      <c r="S364" s="7" t="s">
        <v>304</v>
      </c>
      <c r="T364" s="8" t="s">
        <v>2070</v>
      </c>
      <c r="U364" s="6" t="s">
        <v>1478</v>
      </c>
      <c r="V364" t="s">
        <v>304</v>
      </c>
      <c r="W364" s="5" t="s">
        <v>366</v>
      </c>
      <c r="X364" t="s">
        <v>2135</v>
      </c>
      <c r="Y364" s="6" t="s">
        <v>304</v>
      </c>
      <c r="Z364" s="11" t="s">
        <v>1373</v>
      </c>
      <c r="AA364"/>
    </row>
    <row r="365" spans="1:27" ht="12.75">
      <c r="A365" t="s">
        <v>2129</v>
      </c>
      <c r="B365" t="s">
        <v>3134</v>
      </c>
      <c r="C365" s="7">
        <v>30946</v>
      </c>
      <c r="D365" s="8" t="s">
        <v>3404</v>
      </c>
      <c r="E365" s="8" t="s">
        <v>4757</v>
      </c>
      <c r="F365" s="8" t="s">
        <v>3790</v>
      </c>
      <c r="G365" s="8" t="s">
        <v>2458</v>
      </c>
      <c r="I365" t="s">
        <v>2129</v>
      </c>
      <c r="J365" s="8" t="s">
        <v>3790</v>
      </c>
      <c r="K365" s="8" t="s">
        <v>850</v>
      </c>
      <c r="Q365" s="8"/>
      <c r="S365" s="7"/>
      <c r="T365" s="8"/>
      <c r="U365" s="6"/>
      <c r="V365"/>
      <c r="X365" s="6"/>
      <c r="Z365" s="11"/>
      <c r="AA365"/>
    </row>
    <row r="366" spans="1:27" ht="12.75">
      <c r="A366" t="s">
        <v>306</v>
      </c>
      <c r="B366" t="s">
        <v>3979</v>
      </c>
      <c r="C366" s="7">
        <v>29464</v>
      </c>
      <c r="D366" s="8" t="s">
        <v>303</v>
      </c>
      <c r="E366" s="8" t="s">
        <v>3490</v>
      </c>
      <c r="F366" s="8" t="s">
        <v>1480</v>
      </c>
      <c r="G366" s="8" t="s">
        <v>3980</v>
      </c>
      <c r="H366" s="8" t="s">
        <v>1982</v>
      </c>
      <c r="L366" t="s">
        <v>306</v>
      </c>
      <c r="M366" s="8" t="s">
        <v>1480</v>
      </c>
      <c r="N366" s="8" t="s">
        <v>3981</v>
      </c>
      <c r="O366" t="s">
        <v>306</v>
      </c>
      <c r="P366" s="8" t="s">
        <v>3790</v>
      </c>
      <c r="Q366" s="5" t="s">
        <v>1737</v>
      </c>
      <c r="R366" t="s">
        <v>306</v>
      </c>
      <c r="S366" t="s">
        <v>3790</v>
      </c>
      <c r="T366" s="5" t="s">
        <v>3982</v>
      </c>
      <c r="AA366"/>
    </row>
    <row r="367" spans="1:27" ht="12.75">
      <c r="A367" t="s">
        <v>306</v>
      </c>
      <c r="B367" t="s">
        <v>139</v>
      </c>
      <c r="C367" s="7">
        <v>28239</v>
      </c>
      <c r="D367" s="8" t="s">
        <v>3659</v>
      </c>
      <c r="E367" s="8" t="s">
        <v>4760</v>
      </c>
      <c r="F367" s="8" t="s">
        <v>3024</v>
      </c>
      <c r="G367" s="8" t="s">
        <v>2017</v>
      </c>
      <c r="I367" t="s">
        <v>306</v>
      </c>
      <c r="J367" s="8" t="s">
        <v>3024</v>
      </c>
      <c r="K367" s="8" t="s">
        <v>140</v>
      </c>
      <c r="O367" t="s">
        <v>306</v>
      </c>
      <c r="P367" s="8" t="s">
        <v>1146</v>
      </c>
      <c r="Q367" s="8" t="s">
        <v>141</v>
      </c>
      <c r="R367" t="s">
        <v>306</v>
      </c>
      <c r="S367" s="7" t="s">
        <v>1146</v>
      </c>
      <c r="T367" s="8" t="s">
        <v>1788</v>
      </c>
      <c r="U367" s="6" t="s">
        <v>306</v>
      </c>
      <c r="V367" t="s">
        <v>1146</v>
      </c>
      <c r="W367" s="5" t="s">
        <v>868</v>
      </c>
      <c r="AA367"/>
    </row>
    <row r="368" spans="1:27" ht="12.75" customHeight="1">
      <c r="A368" t="s">
        <v>306</v>
      </c>
      <c r="B368" t="s">
        <v>4372</v>
      </c>
      <c r="C368" s="7">
        <v>30568</v>
      </c>
      <c r="D368" s="8" t="s">
        <v>3404</v>
      </c>
      <c r="E368" s="8" t="s">
        <v>1123</v>
      </c>
      <c r="F368" s="8" t="s">
        <v>2461</v>
      </c>
      <c r="G368" s="8" t="s">
        <v>2016</v>
      </c>
      <c r="I368" t="s">
        <v>306</v>
      </c>
      <c r="J368" s="8" t="s">
        <v>2461</v>
      </c>
      <c r="K368" s="8" t="s">
        <v>4371</v>
      </c>
      <c r="Q368" s="8"/>
      <c r="S368" s="7"/>
      <c r="T368" s="8"/>
      <c r="U368" s="6"/>
      <c r="V368"/>
      <c r="X368" s="6"/>
      <c r="Z368" s="11"/>
      <c r="AA368"/>
    </row>
    <row r="369" spans="3:26" ht="12.75">
      <c r="C369" s="7"/>
      <c r="Z369" s="11"/>
    </row>
    <row r="370" spans="1:26" ht="12.75">
      <c r="A370" t="s">
        <v>4877</v>
      </c>
      <c r="B370" t="s">
        <v>13</v>
      </c>
      <c r="C370" s="7">
        <v>28348</v>
      </c>
      <c r="D370" s="8" t="s">
        <v>3307</v>
      </c>
      <c r="E370" s="8" t="s">
        <v>1113</v>
      </c>
      <c r="F370" s="8" t="s">
        <v>4789</v>
      </c>
      <c r="G370" s="8" t="s">
        <v>955</v>
      </c>
      <c r="I370" t="s">
        <v>4877</v>
      </c>
      <c r="J370" s="8" t="s">
        <v>4883</v>
      </c>
      <c r="K370" s="8" t="s">
        <v>263</v>
      </c>
      <c r="L370" t="s">
        <v>4877</v>
      </c>
      <c r="M370" s="8" t="s">
        <v>4883</v>
      </c>
      <c r="N370" s="8" t="s">
        <v>955</v>
      </c>
      <c r="O370" t="s">
        <v>953</v>
      </c>
      <c r="P370" s="8" t="s">
        <v>4883</v>
      </c>
      <c r="Q370" s="8" t="s">
        <v>4549</v>
      </c>
      <c r="R370" t="s">
        <v>1897</v>
      </c>
      <c r="S370" s="7" t="s">
        <v>4883</v>
      </c>
      <c r="T370" s="8" t="s">
        <v>1692</v>
      </c>
      <c r="U370" s="6" t="s">
        <v>1137</v>
      </c>
      <c r="V370" t="s">
        <v>4883</v>
      </c>
      <c r="W370" s="5" t="s">
        <v>1141</v>
      </c>
      <c r="X370" s="6" t="s">
        <v>1137</v>
      </c>
      <c r="Y370" s="6" t="s">
        <v>4883</v>
      </c>
      <c r="Z370" s="11" t="s">
        <v>1692</v>
      </c>
    </row>
    <row r="371" spans="1:27" ht="12.75">
      <c r="A371" t="s">
        <v>4877</v>
      </c>
      <c r="B371" t="s">
        <v>3496</v>
      </c>
      <c r="C371" s="7">
        <v>30751</v>
      </c>
      <c r="D371" s="8" t="s">
        <v>3497</v>
      </c>
      <c r="E371" s="8" t="s">
        <v>4576</v>
      </c>
      <c r="F371" s="8" t="s">
        <v>1689</v>
      </c>
      <c r="G371" s="8" t="s">
        <v>1142</v>
      </c>
      <c r="H371" s="8" t="s">
        <v>2705</v>
      </c>
      <c r="L371" s="8"/>
      <c r="N371"/>
      <c r="O371" s="8"/>
      <c r="P371" s="5"/>
      <c r="Q371"/>
      <c r="S371" s="5"/>
      <c r="W371"/>
      <c r="X371" s="6"/>
      <c r="Z371" s="10"/>
      <c r="AA371"/>
    </row>
    <row r="372" spans="1:27" ht="12.75">
      <c r="A372" t="s">
        <v>4880</v>
      </c>
      <c r="B372" t="s">
        <v>3893</v>
      </c>
      <c r="C372" s="7">
        <v>30924</v>
      </c>
      <c r="D372" s="8" t="s">
        <v>3894</v>
      </c>
      <c r="E372" s="8" t="s">
        <v>4577</v>
      </c>
      <c r="F372" s="8" t="s">
        <v>4668</v>
      </c>
      <c r="G372" s="8" t="s">
        <v>1142</v>
      </c>
      <c r="H372" s="8" t="s">
        <v>2705</v>
      </c>
      <c r="L372" s="8"/>
      <c r="N372"/>
      <c r="O372" s="8"/>
      <c r="P372" s="5"/>
      <c r="Q372"/>
      <c r="S372" s="5"/>
      <c r="W372"/>
      <c r="X372" s="6"/>
      <c r="Z372" s="10"/>
      <c r="AA372"/>
    </row>
    <row r="373" spans="1:27" ht="12.75">
      <c r="A373" t="s">
        <v>4880</v>
      </c>
      <c r="B373" t="s">
        <v>2966</v>
      </c>
      <c r="C373" s="7">
        <v>30127</v>
      </c>
      <c r="D373" s="8" t="s">
        <v>3409</v>
      </c>
      <c r="E373" s="8" t="s">
        <v>1115</v>
      </c>
      <c r="F373" s="8" t="s">
        <v>4883</v>
      </c>
      <c r="G373" s="8" t="s">
        <v>4876</v>
      </c>
      <c r="I373" t="s">
        <v>4873</v>
      </c>
      <c r="J373" s="8" t="s">
        <v>4883</v>
      </c>
      <c r="K373" s="8" t="s">
        <v>4876</v>
      </c>
      <c r="Q373" s="8"/>
      <c r="S373" s="7"/>
      <c r="T373" s="8"/>
      <c r="U373" s="6"/>
      <c r="V373"/>
      <c r="X373" s="6"/>
      <c r="Z373" s="11"/>
      <c r="AA373"/>
    </row>
    <row r="374" spans="1:27" ht="12.75">
      <c r="A374" t="s">
        <v>4877</v>
      </c>
      <c r="B374" t="s">
        <v>4878</v>
      </c>
      <c r="C374" s="7">
        <v>27550</v>
      </c>
      <c r="E374" s="8" t="s">
        <v>1120</v>
      </c>
      <c r="F374" s="8" t="s">
        <v>3610</v>
      </c>
      <c r="G374" s="8" t="s">
        <v>4879</v>
      </c>
      <c r="I374" t="s">
        <v>4877</v>
      </c>
      <c r="J374" s="8" t="s">
        <v>3610</v>
      </c>
      <c r="K374" s="8" t="s">
        <v>4879</v>
      </c>
      <c r="L374" t="s">
        <v>4877</v>
      </c>
      <c r="M374" s="8" t="s">
        <v>3610</v>
      </c>
      <c r="N374" s="8" t="s">
        <v>263</v>
      </c>
      <c r="O374" t="s">
        <v>4877</v>
      </c>
      <c r="P374" s="8" t="s">
        <v>3610</v>
      </c>
      <c r="Q374" s="8" t="s">
        <v>263</v>
      </c>
      <c r="R374" t="s">
        <v>4877</v>
      </c>
      <c r="S374" s="7" t="s">
        <v>3610</v>
      </c>
      <c r="T374" s="8" t="s">
        <v>4879</v>
      </c>
      <c r="U374" s="6" t="s">
        <v>4877</v>
      </c>
      <c r="V374" t="s">
        <v>3610</v>
      </c>
      <c r="W374" s="5" t="s">
        <v>4879</v>
      </c>
      <c r="X374" s="6" t="s">
        <v>4877</v>
      </c>
      <c r="Y374" s="6" t="s">
        <v>3610</v>
      </c>
      <c r="Z374" s="11" t="s">
        <v>4879</v>
      </c>
      <c r="AA374"/>
    </row>
    <row r="375" spans="1:27" ht="12.75">
      <c r="A375" t="s">
        <v>4873</v>
      </c>
      <c r="B375" t="s">
        <v>2863</v>
      </c>
      <c r="C375" s="7">
        <v>30637</v>
      </c>
      <c r="D375" s="8" t="s">
        <v>3480</v>
      </c>
      <c r="E375" s="8" t="s">
        <v>4575</v>
      </c>
      <c r="F375" s="8" t="s">
        <v>1372</v>
      </c>
      <c r="G375" s="8" t="s">
        <v>4879</v>
      </c>
      <c r="H375" s="8" t="s">
        <v>673</v>
      </c>
      <c r="L375" s="8"/>
      <c r="N375"/>
      <c r="O375" s="8"/>
      <c r="P375" s="5"/>
      <c r="Q375"/>
      <c r="S375" s="5"/>
      <c r="W375"/>
      <c r="X375" s="6"/>
      <c r="Z375" s="10"/>
      <c r="AA375"/>
    </row>
    <row r="376" spans="1:27" ht="12.75">
      <c r="A376" t="s">
        <v>1138</v>
      </c>
      <c r="B376" t="s">
        <v>3772</v>
      </c>
      <c r="C376" s="7">
        <v>27595</v>
      </c>
      <c r="E376" s="8" t="s">
        <v>1116</v>
      </c>
      <c r="F376" s="8" t="s">
        <v>261</v>
      </c>
      <c r="G376" s="8" t="s">
        <v>265</v>
      </c>
      <c r="I376" t="s">
        <v>1138</v>
      </c>
      <c r="J376" s="8" t="s">
        <v>261</v>
      </c>
      <c r="K376" s="8" t="s">
        <v>1142</v>
      </c>
      <c r="L376" t="s">
        <v>1138</v>
      </c>
      <c r="M376" s="8" t="s">
        <v>261</v>
      </c>
      <c r="N376" s="8" t="s">
        <v>955</v>
      </c>
      <c r="O376" t="s">
        <v>1138</v>
      </c>
      <c r="P376" s="8" t="s">
        <v>261</v>
      </c>
      <c r="Q376" s="8" t="s">
        <v>955</v>
      </c>
      <c r="R376" t="s">
        <v>1138</v>
      </c>
      <c r="S376" s="7" t="s">
        <v>261</v>
      </c>
      <c r="T376" s="8" t="s">
        <v>963</v>
      </c>
      <c r="U376" s="6" t="s">
        <v>1138</v>
      </c>
      <c r="V376" t="s">
        <v>261</v>
      </c>
      <c r="W376" s="5" t="s">
        <v>3794</v>
      </c>
      <c r="X376" s="6" t="s">
        <v>1138</v>
      </c>
      <c r="Y376" s="6" t="s">
        <v>261</v>
      </c>
      <c r="Z376" s="11" t="s">
        <v>4879</v>
      </c>
      <c r="AA376"/>
    </row>
    <row r="377" spans="1:14" ht="12.75">
      <c r="A377" t="s">
        <v>1897</v>
      </c>
      <c r="B377" t="s">
        <v>580</v>
      </c>
      <c r="C377" s="7">
        <v>30320</v>
      </c>
      <c r="D377" s="8" t="s">
        <v>2805</v>
      </c>
      <c r="E377" s="8" t="s">
        <v>4763</v>
      </c>
      <c r="F377" s="8" t="s">
        <v>4730</v>
      </c>
      <c r="G377" s="8" t="s">
        <v>956</v>
      </c>
      <c r="I377" t="s">
        <v>1897</v>
      </c>
      <c r="J377" s="8" t="s">
        <v>4730</v>
      </c>
      <c r="K377" s="8" t="s">
        <v>1692</v>
      </c>
      <c r="L377" t="s">
        <v>1897</v>
      </c>
      <c r="M377" s="8" t="s">
        <v>4730</v>
      </c>
      <c r="N377" s="8" t="s">
        <v>956</v>
      </c>
    </row>
    <row r="378" spans="1:27" ht="12.75">
      <c r="A378" t="s">
        <v>1405</v>
      </c>
      <c r="B378" t="s">
        <v>986</v>
      </c>
      <c r="C378" s="7">
        <v>30304</v>
      </c>
      <c r="D378" s="8" t="s">
        <v>3404</v>
      </c>
      <c r="E378" s="8" t="s">
        <v>1119</v>
      </c>
      <c r="F378" s="8" t="s">
        <v>1480</v>
      </c>
      <c r="G378" s="8" t="s">
        <v>3611</v>
      </c>
      <c r="I378" t="s">
        <v>1405</v>
      </c>
      <c r="J378" s="8" t="s">
        <v>1480</v>
      </c>
      <c r="K378" s="8" t="s">
        <v>3611</v>
      </c>
      <c r="Q378" s="8"/>
      <c r="S378" s="7"/>
      <c r="T378" s="8"/>
      <c r="U378" s="6"/>
      <c r="V378"/>
      <c r="X378" s="6"/>
      <c r="Z378" s="11"/>
      <c r="AA378"/>
    </row>
    <row r="379" spans="1:27" ht="12.75">
      <c r="A379" t="s">
        <v>953</v>
      </c>
      <c r="B379" t="s">
        <v>3195</v>
      </c>
      <c r="C379" s="7">
        <v>31162</v>
      </c>
      <c r="D379" s="8" t="s">
        <v>3489</v>
      </c>
      <c r="E379" s="8" t="s">
        <v>2025</v>
      </c>
      <c r="F379" s="8" t="s">
        <v>1496</v>
      </c>
      <c r="G379" s="8" t="s">
        <v>3616</v>
      </c>
      <c r="H379" s="8" t="s">
        <v>2707</v>
      </c>
      <c r="L379" s="8"/>
      <c r="N379"/>
      <c r="O379" s="8"/>
      <c r="P379" s="5"/>
      <c r="Q379"/>
      <c r="S379" s="5"/>
      <c r="W379"/>
      <c r="X379" s="6"/>
      <c r="Z379" s="10"/>
      <c r="AA379"/>
    </row>
    <row r="380" spans="1:27" ht="12.75">
      <c r="A380" t="s">
        <v>953</v>
      </c>
      <c r="B380" t="s">
        <v>4259</v>
      </c>
      <c r="C380" s="7">
        <v>29876</v>
      </c>
      <c r="D380" s="8" t="s">
        <v>2800</v>
      </c>
      <c r="E380" s="8" t="s">
        <v>4761</v>
      </c>
      <c r="F380" s="8" t="s">
        <v>4792</v>
      </c>
      <c r="G380" s="8" t="s">
        <v>3616</v>
      </c>
      <c r="I380" t="s">
        <v>4877</v>
      </c>
      <c r="J380" s="8" t="s">
        <v>4792</v>
      </c>
      <c r="K380" s="8" t="s">
        <v>3616</v>
      </c>
      <c r="Q380" s="8"/>
      <c r="S380" s="7"/>
      <c r="T380" s="8"/>
      <c r="U380" s="6"/>
      <c r="V380"/>
      <c r="X380" s="6"/>
      <c r="Z380" s="11"/>
      <c r="AA380"/>
    </row>
    <row r="381" spans="1:27" ht="12.75">
      <c r="A381" t="s">
        <v>1138</v>
      </c>
      <c r="B381" t="s">
        <v>1674</v>
      </c>
      <c r="C381" s="7">
        <v>30264</v>
      </c>
      <c r="D381" s="8" t="s">
        <v>3409</v>
      </c>
      <c r="E381" s="8" t="s">
        <v>3481</v>
      </c>
      <c r="F381" s="8" t="s">
        <v>261</v>
      </c>
      <c r="G381" s="8" t="s">
        <v>3616</v>
      </c>
      <c r="H381" s="8" t="s">
        <v>4419</v>
      </c>
      <c r="I381" t="s">
        <v>1138</v>
      </c>
      <c r="J381" s="8" t="s">
        <v>261</v>
      </c>
      <c r="K381" s="8" t="s">
        <v>3616</v>
      </c>
      <c r="Q381" s="8"/>
      <c r="S381" s="7"/>
      <c r="T381" s="8"/>
      <c r="U381" s="6"/>
      <c r="V381"/>
      <c r="X381" s="6"/>
      <c r="Z381" s="11"/>
      <c r="AA381"/>
    </row>
    <row r="382" spans="1:27" ht="12.75" customHeight="1">
      <c r="A382" t="s">
        <v>1277</v>
      </c>
      <c r="B382" t="s">
        <v>1388</v>
      </c>
      <c r="C382" s="7">
        <v>27609</v>
      </c>
      <c r="E382" s="8" t="s">
        <v>1109</v>
      </c>
      <c r="I382" t="s">
        <v>3792</v>
      </c>
      <c r="J382" s="8" t="s">
        <v>1689</v>
      </c>
      <c r="K382" s="8" t="s">
        <v>1900</v>
      </c>
      <c r="L382" t="s">
        <v>1935</v>
      </c>
      <c r="M382" s="8" t="s">
        <v>4883</v>
      </c>
      <c r="N382" s="8" t="s">
        <v>955</v>
      </c>
      <c r="Q382" s="8"/>
      <c r="R382" t="s">
        <v>3792</v>
      </c>
      <c r="S382" s="7" t="s">
        <v>4883</v>
      </c>
      <c r="T382" s="8" t="s">
        <v>1389</v>
      </c>
      <c r="U382" s="6" t="s">
        <v>965</v>
      </c>
      <c r="V382" t="s">
        <v>4883</v>
      </c>
      <c r="W382" s="5" t="s">
        <v>4539</v>
      </c>
      <c r="X382" s="6" t="s">
        <v>962</v>
      </c>
      <c r="Y382" s="6" t="s">
        <v>4883</v>
      </c>
      <c r="Z382" s="11" t="s">
        <v>14</v>
      </c>
      <c r="AA382"/>
    </row>
    <row r="383" spans="3:27" ht="12.75" customHeight="1">
      <c r="C383" s="7"/>
      <c r="Q383" s="8"/>
      <c r="S383" s="7"/>
      <c r="T383" s="8"/>
      <c r="U383" s="6"/>
      <c r="V383"/>
      <c r="X383" s="6"/>
      <c r="Z383" s="11"/>
      <c r="AA383"/>
    </row>
    <row r="384" spans="1:27" ht="12.75">
      <c r="A384" t="s">
        <v>965</v>
      </c>
      <c r="B384" t="s">
        <v>1972</v>
      </c>
      <c r="C384" s="7">
        <v>27859</v>
      </c>
      <c r="D384" s="8" t="s">
        <v>4124</v>
      </c>
      <c r="E384" s="8" t="s">
        <v>1105</v>
      </c>
      <c r="F384" s="8" t="s">
        <v>4730</v>
      </c>
      <c r="G384" s="8" t="s">
        <v>5140</v>
      </c>
      <c r="I384" t="s">
        <v>965</v>
      </c>
      <c r="J384" s="8" t="s">
        <v>4730</v>
      </c>
      <c r="K384" s="8" t="s">
        <v>1898</v>
      </c>
      <c r="L384" t="s">
        <v>965</v>
      </c>
      <c r="M384" s="8" t="s">
        <v>4730</v>
      </c>
      <c r="N384" s="8" t="s">
        <v>3102</v>
      </c>
      <c r="O384" t="s">
        <v>965</v>
      </c>
      <c r="P384" s="8" t="s">
        <v>4730</v>
      </c>
      <c r="Q384" s="8" t="s">
        <v>5139</v>
      </c>
      <c r="R384" t="s">
        <v>965</v>
      </c>
      <c r="S384" s="7" t="s">
        <v>4730</v>
      </c>
      <c r="T384" s="8" t="s">
        <v>1142</v>
      </c>
      <c r="U384" s="6" t="s">
        <v>965</v>
      </c>
      <c r="V384" t="s">
        <v>4730</v>
      </c>
      <c r="W384" s="5" t="s">
        <v>263</v>
      </c>
      <c r="X384" s="6" t="s">
        <v>965</v>
      </c>
      <c r="Y384" s="6" t="s">
        <v>4730</v>
      </c>
      <c r="Z384" s="11" t="s">
        <v>3798</v>
      </c>
      <c r="AA384"/>
    </row>
    <row r="385" spans="1:27" ht="12.75">
      <c r="A385" t="s">
        <v>1691</v>
      </c>
      <c r="B385" t="s">
        <v>3954</v>
      </c>
      <c r="C385" s="7">
        <v>27878</v>
      </c>
      <c r="D385" s="8" t="s">
        <v>1000</v>
      </c>
      <c r="E385" s="8" t="s">
        <v>1102</v>
      </c>
      <c r="F385" s="8" t="s">
        <v>4026</v>
      </c>
      <c r="G385" s="8" t="s">
        <v>4923</v>
      </c>
      <c r="I385" t="s">
        <v>1691</v>
      </c>
      <c r="J385" s="8" t="s">
        <v>4026</v>
      </c>
      <c r="K385" s="8" t="s">
        <v>5140</v>
      </c>
      <c r="L385" t="s">
        <v>1691</v>
      </c>
      <c r="M385" s="8" t="s">
        <v>4026</v>
      </c>
      <c r="N385" s="8" t="s">
        <v>4198</v>
      </c>
      <c r="O385" t="s">
        <v>1691</v>
      </c>
      <c r="P385" s="8" t="s">
        <v>4026</v>
      </c>
      <c r="Q385" s="8" t="s">
        <v>5140</v>
      </c>
      <c r="R385" t="s">
        <v>958</v>
      </c>
      <c r="S385" s="7" t="s">
        <v>4026</v>
      </c>
      <c r="T385" s="8" t="s">
        <v>3102</v>
      </c>
      <c r="U385" s="6" t="s">
        <v>958</v>
      </c>
      <c r="V385" t="s">
        <v>4026</v>
      </c>
      <c r="W385" s="5" t="s">
        <v>1142</v>
      </c>
      <c r="AA385"/>
    </row>
    <row r="386" spans="1:27" ht="12.75">
      <c r="A386" t="s">
        <v>1693</v>
      </c>
      <c r="B386" t="s">
        <v>1279</v>
      </c>
      <c r="C386" s="7">
        <v>28714</v>
      </c>
      <c r="D386" s="8" t="s">
        <v>3550</v>
      </c>
      <c r="E386" s="8" t="s">
        <v>1104</v>
      </c>
      <c r="F386" s="8" t="s">
        <v>4789</v>
      </c>
      <c r="G386" s="8" t="s">
        <v>3795</v>
      </c>
      <c r="I386" t="s">
        <v>1693</v>
      </c>
      <c r="J386" s="8" t="s">
        <v>4789</v>
      </c>
      <c r="K386" s="8" t="s">
        <v>4012</v>
      </c>
      <c r="L386" t="s">
        <v>1693</v>
      </c>
      <c r="M386" s="8" t="s">
        <v>4789</v>
      </c>
      <c r="N386" s="8" t="s">
        <v>1280</v>
      </c>
      <c r="O386" t="s">
        <v>1693</v>
      </c>
      <c r="P386" s="8" t="s">
        <v>2131</v>
      </c>
      <c r="Q386" s="8" t="s">
        <v>4879</v>
      </c>
      <c r="S386" s="7"/>
      <c r="T386" s="8"/>
      <c r="U386" s="6" t="s">
        <v>1695</v>
      </c>
      <c r="V386" t="s">
        <v>2131</v>
      </c>
      <c r="W386" s="5" t="s">
        <v>3616</v>
      </c>
      <c r="X386" s="6" t="s">
        <v>1695</v>
      </c>
      <c r="Y386" s="6" t="s">
        <v>2131</v>
      </c>
      <c r="Z386" s="11" t="s">
        <v>1697</v>
      </c>
      <c r="AA386"/>
    </row>
    <row r="387" spans="1:27" ht="12.75">
      <c r="A387" t="s">
        <v>965</v>
      </c>
      <c r="B387" t="s">
        <v>3807</v>
      </c>
      <c r="C387" s="7">
        <v>29853</v>
      </c>
      <c r="D387" s="8" t="s">
        <v>2050</v>
      </c>
      <c r="E387" s="8" t="s">
        <v>1122</v>
      </c>
      <c r="F387" s="8" t="s">
        <v>3610</v>
      </c>
      <c r="G387" s="8" t="s">
        <v>1084</v>
      </c>
      <c r="I387" t="s">
        <v>1695</v>
      </c>
      <c r="J387" s="8" t="s">
        <v>3610</v>
      </c>
      <c r="K387" s="8" t="s">
        <v>1702</v>
      </c>
      <c r="L387" t="s">
        <v>1695</v>
      </c>
      <c r="M387" s="8" t="s">
        <v>3610</v>
      </c>
      <c r="N387" s="8" t="s">
        <v>3618</v>
      </c>
      <c r="O387" t="s">
        <v>1695</v>
      </c>
      <c r="P387" s="8" t="s">
        <v>3610</v>
      </c>
      <c r="Q387" s="8" t="s">
        <v>1141</v>
      </c>
      <c r="S387" s="7"/>
      <c r="T387" s="8"/>
      <c r="U387" s="6"/>
      <c r="V387"/>
      <c r="X387" s="6"/>
      <c r="Z387" s="11"/>
      <c r="AA387"/>
    </row>
    <row r="388" spans="1:20" ht="12.75">
      <c r="A388" t="s">
        <v>1691</v>
      </c>
      <c r="B388" t="s">
        <v>3004</v>
      </c>
      <c r="C388" s="7">
        <v>29460</v>
      </c>
      <c r="D388" s="8" t="s">
        <v>303</v>
      </c>
      <c r="E388" s="8" t="s">
        <v>1125</v>
      </c>
      <c r="F388" s="8" t="s">
        <v>4668</v>
      </c>
      <c r="G388" s="8" t="s">
        <v>954</v>
      </c>
      <c r="I388" t="s">
        <v>1698</v>
      </c>
      <c r="J388" s="8" t="s">
        <v>1689</v>
      </c>
      <c r="K388" s="8" t="s">
        <v>3616</v>
      </c>
      <c r="L388" t="s">
        <v>1698</v>
      </c>
      <c r="M388" s="8" t="s">
        <v>1689</v>
      </c>
      <c r="N388" s="8" t="s">
        <v>1692</v>
      </c>
      <c r="O388" t="s">
        <v>1691</v>
      </c>
      <c r="P388" s="8" t="s">
        <v>1689</v>
      </c>
      <c r="Q388" s="5" t="s">
        <v>3616</v>
      </c>
      <c r="R388" t="s">
        <v>1691</v>
      </c>
      <c r="S388" t="s">
        <v>1689</v>
      </c>
      <c r="T388" s="5" t="s">
        <v>3616</v>
      </c>
    </row>
    <row r="389" spans="1:27" ht="12.75">
      <c r="A389" t="s">
        <v>1695</v>
      </c>
      <c r="B389" t="s">
        <v>1387</v>
      </c>
      <c r="C389" s="7">
        <v>28867</v>
      </c>
      <c r="D389" s="8" t="s">
        <v>4025</v>
      </c>
      <c r="E389" s="8" t="s">
        <v>1124</v>
      </c>
      <c r="F389" s="8" t="s">
        <v>3551</v>
      </c>
      <c r="G389" s="8" t="s">
        <v>1697</v>
      </c>
      <c r="I389" t="s">
        <v>1695</v>
      </c>
      <c r="J389" s="8" t="s">
        <v>3551</v>
      </c>
      <c r="K389" s="8" t="s">
        <v>1694</v>
      </c>
      <c r="L389" t="s">
        <v>1695</v>
      </c>
      <c r="M389" s="8" t="s">
        <v>3551</v>
      </c>
      <c r="N389" s="8" t="s">
        <v>265</v>
      </c>
      <c r="O389" t="s">
        <v>1695</v>
      </c>
      <c r="P389" s="8" t="s">
        <v>3551</v>
      </c>
      <c r="Q389" s="8" t="s">
        <v>1141</v>
      </c>
      <c r="R389" t="s">
        <v>1808</v>
      </c>
      <c r="S389" s="7" t="s">
        <v>3551</v>
      </c>
      <c r="T389" s="8" t="s">
        <v>1692</v>
      </c>
      <c r="U389" s="6" t="s">
        <v>1695</v>
      </c>
      <c r="V389" t="s">
        <v>3551</v>
      </c>
      <c r="W389" s="5" t="s">
        <v>1141</v>
      </c>
      <c r="AA389"/>
    </row>
    <row r="390" spans="1:14" ht="12.75">
      <c r="A390" t="s">
        <v>965</v>
      </c>
      <c r="B390" t="s">
        <v>3154</v>
      </c>
      <c r="C390" s="7">
        <v>29880</v>
      </c>
      <c r="D390" s="8" t="s">
        <v>1407</v>
      </c>
      <c r="E390" s="8" t="s">
        <v>1126</v>
      </c>
      <c r="F390" s="8" t="s">
        <v>2461</v>
      </c>
      <c r="G390" s="8" t="s">
        <v>3611</v>
      </c>
      <c r="I390" t="s">
        <v>1390</v>
      </c>
      <c r="J390" s="8" t="s">
        <v>2461</v>
      </c>
      <c r="K390" s="8" t="s">
        <v>3618</v>
      </c>
      <c r="L390" t="s">
        <v>1695</v>
      </c>
      <c r="M390" s="8" t="s">
        <v>2461</v>
      </c>
      <c r="N390" s="8" t="s">
        <v>3618</v>
      </c>
    </row>
    <row r="391" spans="1:27" ht="12.75">
      <c r="A391" t="s">
        <v>1695</v>
      </c>
      <c r="B391" t="s">
        <v>1775</v>
      </c>
      <c r="C391" s="7">
        <v>30335</v>
      </c>
      <c r="D391" s="8" t="s">
        <v>3478</v>
      </c>
      <c r="E391" s="8" t="s">
        <v>2023</v>
      </c>
      <c r="F391" s="8" t="s">
        <v>1372</v>
      </c>
      <c r="G391" s="8" t="s">
        <v>1141</v>
      </c>
      <c r="H391" s="8" t="s">
        <v>251</v>
      </c>
      <c r="L391" s="8"/>
      <c r="N391"/>
      <c r="O391" s="8"/>
      <c r="P391" s="5"/>
      <c r="Q391"/>
      <c r="S391" s="5"/>
      <c r="W391"/>
      <c r="X391" s="6"/>
      <c r="Z391" s="10"/>
      <c r="AA391"/>
    </row>
    <row r="392" spans="1:26" ht="12.75">
      <c r="A392" t="s">
        <v>1808</v>
      </c>
      <c r="B392" t="s">
        <v>4067</v>
      </c>
      <c r="C392" s="7">
        <v>27278</v>
      </c>
      <c r="D392" s="8" t="s">
        <v>4570</v>
      </c>
      <c r="E392" s="8" t="s">
        <v>4766</v>
      </c>
      <c r="F392" s="8" t="s">
        <v>4730</v>
      </c>
      <c r="G392" s="8" t="s">
        <v>1692</v>
      </c>
      <c r="I392" t="s">
        <v>1808</v>
      </c>
      <c r="J392" s="8" t="s">
        <v>4730</v>
      </c>
      <c r="K392" s="8" t="s">
        <v>1692</v>
      </c>
      <c r="L392" t="s">
        <v>1808</v>
      </c>
      <c r="M392" s="8" t="s">
        <v>4730</v>
      </c>
      <c r="N392" s="8" t="s">
        <v>29</v>
      </c>
      <c r="O392" t="s">
        <v>1808</v>
      </c>
      <c r="P392" s="8" t="s">
        <v>4730</v>
      </c>
      <c r="Q392" s="5" t="s">
        <v>956</v>
      </c>
      <c r="R392" t="s">
        <v>958</v>
      </c>
      <c r="S392" t="s">
        <v>4668</v>
      </c>
      <c r="T392" s="5" t="s">
        <v>1141</v>
      </c>
      <c r="U392" s="6" t="s">
        <v>1698</v>
      </c>
      <c r="V392" t="s">
        <v>3027</v>
      </c>
      <c r="W392" s="5" t="s">
        <v>3616</v>
      </c>
      <c r="X392" s="6" t="s">
        <v>1698</v>
      </c>
      <c r="Y392" s="6" t="s">
        <v>3027</v>
      </c>
      <c r="Z392" s="11" t="s">
        <v>3616</v>
      </c>
    </row>
    <row r="393" spans="3:27" ht="12.75">
      <c r="C393" s="7"/>
      <c r="Q393" s="8"/>
      <c r="S393" s="7"/>
      <c r="T393" s="8"/>
      <c r="U393" s="6"/>
      <c r="V393"/>
      <c r="AA393"/>
    </row>
    <row r="394" spans="1:27" ht="12.75">
      <c r="A394" t="s">
        <v>1703</v>
      </c>
      <c r="B394" t="s">
        <v>3194</v>
      </c>
      <c r="C394" s="7">
        <v>28699</v>
      </c>
      <c r="D394" s="8" t="s">
        <v>18</v>
      </c>
      <c r="E394" s="8" t="s">
        <v>498</v>
      </c>
      <c r="F394" s="8" t="s">
        <v>1965</v>
      </c>
      <c r="G394" s="8" t="s">
        <v>391</v>
      </c>
      <c r="I394" t="s">
        <v>1703</v>
      </c>
      <c r="J394" s="8" t="s">
        <v>1965</v>
      </c>
      <c r="K394" s="8" t="s">
        <v>930</v>
      </c>
      <c r="L394" t="s">
        <v>5168</v>
      </c>
      <c r="M394" s="8" t="s">
        <v>4668</v>
      </c>
      <c r="N394" s="8" t="s">
        <v>3798</v>
      </c>
      <c r="Q394" s="8"/>
      <c r="R394" t="s">
        <v>5145</v>
      </c>
      <c r="S394" s="7" t="s">
        <v>4668</v>
      </c>
      <c r="T394" s="8" t="s">
        <v>2336</v>
      </c>
      <c r="U394" s="6" t="s">
        <v>5145</v>
      </c>
      <c r="V394" t="s">
        <v>4668</v>
      </c>
      <c r="W394" s="5" t="s">
        <v>2900</v>
      </c>
      <c r="X394" s="6" t="s">
        <v>5145</v>
      </c>
      <c r="Y394" s="6" t="s">
        <v>4668</v>
      </c>
      <c r="Z394" s="11" t="s">
        <v>4876</v>
      </c>
      <c r="AA394"/>
    </row>
    <row r="395" spans="1:23" ht="12.75">
      <c r="A395" t="s">
        <v>2334</v>
      </c>
      <c r="B395" t="s">
        <v>1350</v>
      </c>
      <c r="C395" s="7">
        <v>29384</v>
      </c>
      <c r="D395" s="8" t="s">
        <v>4025</v>
      </c>
      <c r="E395" s="8" t="s">
        <v>1108</v>
      </c>
      <c r="F395" s="8" t="s">
        <v>4730</v>
      </c>
      <c r="G395" s="8" t="s">
        <v>1536</v>
      </c>
      <c r="I395" t="s">
        <v>2334</v>
      </c>
      <c r="J395" s="8" t="s">
        <v>4730</v>
      </c>
      <c r="K395" s="8" t="s">
        <v>1536</v>
      </c>
      <c r="L395" t="s">
        <v>2334</v>
      </c>
      <c r="M395" s="8" t="s">
        <v>4730</v>
      </c>
      <c r="N395" s="8" t="s">
        <v>4876</v>
      </c>
      <c r="O395" t="s">
        <v>2334</v>
      </c>
      <c r="P395" s="8" t="s">
        <v>4730</v>
      </c>
      <c r="Q395" s="5" t="s">
        <v>3798</v>
      </c>
      <c r="R395" t="s">
        <v>4103</v>
      </c>
      <c r="S395" t="s">
        <v>4730</v>
      </c>
      <c r="T395" s="5" t="s">
        <v>3616</v>
      </c>
      <c r="U395" s="6" t="s">
        <v>4103</v>
      </c>
      <c r="V395" t="s">
        <v>4730</v>
      </c>
      <c r="W395" s="5" t="s">
        <v>3616</v>
      </c>
    </row>
    <row r="396" spans="1:27" ht="12.75">
      <c r="A396" t="s">
        <v>5142</v>
      </c>
      <c r="B396" t="s">
        <v>2439</v>
      </c>
      <c r="C396" s="7">
        <v>27533</v>
      </c>
      <c r="E396" s="8" t="s">
        <v>1110</v>
      </c>
      <c r="F396" s="8" t="s">
        <v>961</v>
      </c>
      <c r="G396" s="8" t="s">
        <v>950</v>
      </c>
      <c r="I396" t="s">
        <v>5142</v>
      </c>
      <c r="J396" s="8" t="s">
        <v>5143</v>
      </c>
      <c r="K396" s="8" t="s">
        <v>263</v>
      </c>
      <c r="L396" t="s">
        <v>5142</v>
      </c>
      <c r="M396" s="8" t="s">
        <v>5143</v>
      </c>
      <c r="N396" s="8" t="s">
        <v>5144</v>
      </c>
      <c r="O396" t="s">
        <v>5142</v>
      </c>
      <c r="P396" s="8" t="s">
        <v>5143</v>
      </c>
      <c r="Q396" s="8" t="s">
        <v>963</v>
      </c>
      <c r="R396" t="s">
        <v>5142</v>
      </c>
      <c r="S396" s="7" t="s">
        <v>5143</v>
      </c>
      <c r="T396" s="8" t="s">
        <v>263</v>
      </c>
      <c r="U396" s="6" t="s">
        <v>5142</v>
      </c>
      <c r="V396" t="s">
        <v>5143</v>
      </c>
      <c r="W396" s="5" t="s">
        <v>3791</v>
      </c>
      <c r="X396" s="6" t="s">
        <v>5142</v>
      </c>
      <c r="Y396" s="6" t="s">
        <v>3617</v>
      </c>
      <c r="Z396" s="11" t="s">
        <v>3791</v>
      </c>
      <c r="AA396"/>
    </row>
    <row r="397" spans="1:27" ht="12.75">
      <c r="A397" t="s">
        <v>5145</v>
      </c>
      <c r="B397" t="s">
        <v>3641</v>
      </c>
      <c r="C397" s="7">
        <v>28206</v>
      </c>
      <c r="D397" s="8" t="s">
        <v>4</v>
      </c>
      <c r="E397" s="8" t="s">
        <v>1112</v>
      </c>
      <c r="F397" s="8" t="s">
        <v>3790</v>
      </c>
      <c r="G397" s="8" t="s">
        <v>4924</v>
      </c>
      <c r="I397" t="s">
        <v>2329</v>
      </c>
      <c r="J397" s="8" t="s">
        <v>4730</v>
      </c>
      <c r="K397" s="8" t="s">
        <v>2934</v>
      </c>
      <c r="L397" t="s">
        <v>2329</v>
      </c>
      <c r="M397" s="8" t="s">
        <v>4730</v>
      </c>
      <c r="N397" s="8" t="s">
        <v>1280</v>
      </c>
      <c r="O397" t="s">
        <v>2329</v>
      </c>
      <c r="P397" s="8" t="s">
        <v>4730</v>
      </c>
      <c r="Q397" s="8" t="s">
        <v>110</v>
      </c>
      <c r="R397" t="s">
        <v>2329</v>
      </c>
      <c r="S397" s="7" t="s">
        <v>4730</v>
      </c>
      <c r="T397" s="8" t="s">
        <v>1900</v>
      </c>
      <c r="U397" s="6" t="s">
        <v>2329</v>
      </c>
      <c r="V397" t="s">
        <v>4730</v>
      </c>
      <c r="W397" s="5" t="s">
        <v>4914</v>
      </c>
      <c r="X397" s="6" t="s">
        <v>2329</v>
      </c>
      <c r="Y397" s="6" t="s">
        <v>4730</v>
      </c>
      <c r="Z397" s="11" t="s">
        <v>4398</v>
      </c>
      <c r="AA397"/>
    </row>
    <row r="398" spans="1:14" ht="12.75">
      <c r="A398" t="s">
        <v>5142</v>
      </c>
      <c r="B398" t="s">
        <v>4649</v>
      </c>
      <c r="C398" s="7">
        <v>30091</v>
      </c>
      <c r="D398" s="8" t="s">
        <v>4569</v>
      </c>
      <c r="E398" s="8" t="s">
        <v>4756</v>
      </c>
      <c r="F398" s="8" t="s">
        <v>3610</v>
      </c>
      <c r="G398" s="8" t="s">
        <v>954</v>
      </c>
      <c r="I398" t="s">
        <v>4103</v>
      </c>
      <c r="J398" s="8" t="s">
        <v>4874</v>
      </c>
      <c r="K398" s="8" t="s">
        <v>3616</v>
      </c>
      <c r="L398" t="s">
        <v>4103</v>
      </c>
      <c r="M398" s="8" t="s">
        <v>4874</v>
      </c>
      <c r="N398" s="8" t="s">
        <v>3616</v>
      </c>
    </row>
    <row r="399" spans="1:27" ht="12.75">
      <c r="A399" t="s">
        <v>4103</v>
      </c>
      <c r="B399" t="s">
        <v>2300</v>
      </c>
      <c r="C399" s="7">
        <v>25222</v>
      </c>
      <c r="E399" s="8" t="s">
        <v>1118</v>
      </c>
      <c r="F399" s="8" t="s">
        <v>3551</v>
      </c>
      <c r="G399" s="8" t="s">
        <v>1701</v>
      </c>
      <c r="I399" t="s">
        <v>3571</v>
      </c>
      <c r="J399" s="8" t="s">
        <v>3551</v>
      </c>
      <c r="K399" s="8" t="s">
        <v>1142</v>
      </c>
      <c r="O399" t="s">
        <v>1703</v>
      </c>
      <c r="P399" s="8" t="s">
        <v>3790</v>
      </c>
      <c r="Q399" s="8" t="s">
        <v>4876</v>
      </c>
      <c r="R399" t="s">
        <v>1703</v>
      </c>
      <c r="S399" s="7" t="s">
        <v>3790</v>
      </c>
      <c r="T399" s="8" t="s">
        <v>1536</v>
      </c>
      <c r="U399" s="6" t="s">
        <v>1703</v>
      </c>
      <c r="V399" t="s">
        <v>4026</v>
      </c>
      <c r="W399" s="5" t="s">
        <v>3819</v>
      </c>
      <c r="X399" s="6" t="s">
        <v>1703</v>
      </c>
      <c r="Y399" s="6" t="s">
        <v>4026</v>
      </c>
      <c r="Z399" s="11" t="s">
        <v>5140</v>
      </c>
      <c r="AA399"/>
    </row>
    <row r="400" spans="1:27" ht="12.75">
      <c r="A400" t="s">
        <v>5141</v>
      </c>
      <c r="B400" t="s">
        <v>4710</v>
      </c>
      <c r="C400" s="7">
        <v>30761</v>
      </c>
      <c r="D400" s="8" t="s">
        <v>3481</v>
      </c>
      <c r="E400" s="8" t="s">
        <v>2024</v>
      </c>
      <c r="F400" s="8" t="s">
        <v>3790</v>
      </c>
      <c r="G400" s="8" t="s">
        <v>3616</v>
      </c>
      <c r="H400" s="8" t="s">
        <v>354</v>
      </c>
      <c r="L400" s="8"/>
      <c r="N400"/>
      <c r="O400" s="8"/>
      <c r="P400" s="5"/>
      <c r="Q400"/>
      <c r="S400" s="5"/>
      <c r="W400"/>
      <c r="X400" s="6"/>
      <c r="Z400" s="10"/>
      <c r="AA400"/>
    </row>
    <row r="402" spans="1:27" ht="12.75">
      <c r="A402" t="s">
        <v>3082</v>
      </c>
      <c r="B402" t="s">
        <v>2305</v>
      </c>
      <c r="C402" s="7">
        <v>27370</v>
      </c>
      <c r="E402" s="8" t="s">
        <v>1106</v>
      </c>
      <c r="F402" s="8" t="s">
        <v>1480</v>
      </c>
      <c r="G402" s="8" t="s">
        <v>309</v>
      </c>
      <c r="I402" t="s">
        <v>3082</v>
      </c>
      <c r="J402" s="8" t="s">
        <v>1480</v>
      </c>
      <c r="K402" s="8" t="s">
        <v>2738</v>
      </c>
      <c r="L402" t="s">
        <v>3082</v>
      </c>
      <c r="M402" s="8" t="s">
        <v>1480</v>
      </c>
      <c r="N402" s="8" t="s">
        <v>2738</v>
      </c>
      <c r="O402" t="s">
        <v>1442</v>
      </c>
      <c r="P402" s="8" t="s">
        <v>1480</v>
      </c>
      <c r="Q402" s="8" t="s">
        <v>2738</v>
      </c>
      <c r="R402" t="s">
        <v>3082</v>
      </c>
      <c r="S402" s="7" t="s">
        <v>1480</v>
      </c>
      <c r="T402" s="8" t="s">
        <v>3083</v>
      </c>
      <c r="U402" s="6" t="s">
        <v>4780</v>
      </c>
      <c r="V402" t="s">
        <v>2131</v>
      </c>
      <c r="W402" s="5" t="s">
        <v>2738</v>
      </c>
      <c r="X402" s="6" t="s">
        <v>353</v>
      </c>
      <c r="Y402" s="6" t="s">
        <v>2131</v>
      </c>
      <c r="Z402" s="11" t="s">
        <v>3083</v>
      </c>
      <c r="AA402"/>
    </row>
    <row r="403" spans="1:27" ht="12.75">
      <c r="A403" t="s">
        <v>356</v>
      </c>
      <c r="B403" t="s">
        <v>335</v>
      </c>
      <c r="C403" s="7">
        <v>30548</v>
      </c>
      <c r="D403" s="8" t="s">
        <v>2802</v>
      </c>
      <c r="E403" s="8" t="s">
        <v>1127</v>
      </c>
      <c r="F403" s="8" t="s">
        <v>4883</v>
      </c>
      <c r="G403" s="8" t="s">
        <v>3083</v>
      </c>
      <c r="I403" t="s">
        <v>353</v>
      </c>
      <c r="J403" s="8" t="s">
        <v>4883</v>
      </c>
      <c r="K403" s="8" t="s">
        <v>354</v>
      </c>
      <c r="Q403" s="8"/>
      <c r="S403" s="7"/>
      <c r="T403" s="8"/>
      <c r="U403" s="6"/>
      <c r="V403"/>
      <c r="X403" s="6"/>
      <c r="Z403" s="11"/>
      <c r="AA403"/>
    </row>
    <row r="404" spans="1:27" ht="12.75">
      <c r="A404" t="s">
        <v>3082</v>
      </c>
      <c r="B404" t="s">
        <v>2987</v>
      </c>
      <c r="C404" s="7">
        <v>30681</v>
      </c>
      <c r="D404" s="8" t="s">
        <v>3490</v>
      </c>
      <c r="E404" s="8" t="s">
        <v>3480</v>
      </c>
      <c r="F404" s="8" t="s">
        <v>1146</v>
      </c>
      <c r="G404" s="8" t="s">
        <v>3083</v>
      </c>
      <c r="H404" s="8" t="s">
        <v>2708</v>
      </c>
      <c r="L404" s="8"/>
      <c r="N404"/>
      <c r="O404" s="8"/>
      <c r="P404" s="5"/>
      <c r="Q404"/>
      <c r="S404" s="5"/>
      <c r="W404"/>
      <c r="X404" s="6"/>
      <c r="Z404" s="10"/>
      <c r="AA404"/>
    </row>
    <row r="405" spans="1:14" ht="12.75">
      <c r="A405" t="s">
        <v>353</v>
      </c>
      <c r="B405" t="s">
        <v>2084</v>
      </c>
      <c r="C405" s="7">
        <v>30402</v>
      </c>
      <c r="D405" s="8" t="s">
        <v>2799</v>
      </c>
      <c r="E405" s="8" t="s">
        <v>1117</v>
      </c>
      <c r="F405" s="8" t="s">
        <v>4883</v>
      </c>
      <c r="G405" s="8" t="s">
        <v>3083</v>
      </c>
      <c r="I405" t="s">
        <v>353</v>
      </c>
      <c r="J405" s="8" t="s">
        <v>4883</v>
      </c>
      <c r="K405" s="8" t="s">
        <v>3083</v>
      </c>
      <c r="L405" t="s">
        <v>3082</v>
      </c>
      <c r="M405" s="8" t="s">
        <v>4883</v>
      </c>
      <c r="N405" s="8" t="s">
        <v>3083</v>
      </c>
    </row>
    <row r="406" spans="1:27" ht="12.75">
      <c r="A406" t="s">
        <v>3025</v>
      </c>
      <c r="B406" t="s">
        <v>3133</v>
      </c>
      <c r="C406" s="7">
        <v>30974</v>
      </c>
      <c r="D406" s="8" t="s">
        <v>3408</v>
      </c>
      <c r="E406" s="8" t="s">
        <v>1111</v>
      </c>
      <c r="F406" s="8" t="s">
        <v>261</v>
      </c>
      <c r="G406" s="8" t="s">
        <v>3083</v>
      </c>
      <c r="I406" t="s">
        <v>353</v>
      </c>
      <c r="J406" s="8" t="s">
        <v>261</v>
      </c>
      <c r="K406" s="8" t="s">
        <v>3083</v>
      </c>
      <c r="Q406" s="8"/>
      <c r="S406" s="7"/>
      <c r="T406" s="8"/>
      <c r="U406" s="6"/>
      <c r="V406"/>
      <c r="X406" s="6"/>
      <c r="Z406" s="11"/>
      <c r="AA406"/>
    </row>
    <row r="407" spans="1:27" ht="12.75">
      <c r="A407" t="s">
        <v>4778</v>
      </c>
      <c r="B407" t="s">
        <v>4916</v>
      </c>
      <c r="C407" s="7">
        <v>30622</v>
      </c>
      <c r="D407" s="8" t="s">
        <v>3408</v>
      </c>
      <c r="E407" s="8" t="s">
        <v>4767</v>
      </c>
      <c r="F407" s="8" t="s">
        <v>3551</v>
      </c>
      <c r="G407" s="8" t="s">
        <v>2018</v>
      </c>
      <c r="I407" t="s">
        <v>353</v>
      </c>
      <c r="J407" s="8" t="s">
        <v>3551</v>
      </c>
      <c r="K407" s="8" t="s">
        <v>354</v>
      </c>
      <c r="Q407" s="8"/>
      <c r="S407" s="7"/>
      <c r="T407" s="8"/>
      <c r="U407" s="6"/>
      <c r="V407"/>
      <c r="X407" s="6"/>
      <c r="Z407" s="11"/>
      <c r="AA407"/>
    </row>
    <row r="408" spans="1:27" ht="12.75">
      <c r="A408" t="s">
        <v>353</v>
      </c>
      <c r="B408" t="s">
        <v>1774</v>
      </c>
      <c r="C408" s="7">
        <v>30999</v>
      </c>
      <c r="D408" s="8" t="s">
        <v>3478</v>
      </c>
      <c r="E408" s="8" t="s">
        <v>2159</v>
      </c>
      <c r="F408" s="8" t="s">
        <v>1372</v>
      </c>
      <c r="G408" s="8" t="s">
        <v>354</v>
      </c>
      <c r="H408" s="8" t="s">
        <v>2721</v>
      </c>
      <c r="L408" s="8"/>
      <c r="N408"/>
      <c r="O408" s="8"/>
      <c r="P408" s="5"/>
      <c r="Q408"/>
      <c r="S408" s="5"/>
      <c r="W408"/>
      <c r="X408" s="6"/>
      <c r="Z408" s="10"/>
      <c r="AA408"/>
    </row>
    <row r="409" spans="1:27" ht="12.75">
      <c r="A409" t="s">
        <v>356</v>
      </c>
      <c r="B409" t="s">
        <v>998</v>
      </c>
      <c r="C409" s="7">
        <v>30315</v>
      </c>
      <c r="D409" s="8" t="s">
        <v>3406</v>
      </c>
      <c r="E409" s="8" t="s">
        <v>1113</v>
      </c>
      <c r="F409" s="8" t="s">
        <v>1689</v>
      </c>
      <c r="G409" s="8" t="s">
        <v>354</v>
      </c>
      <c r="I409" t="s">
        <v>356</v>
      </c>
      <c r="J409" s="8" t="s">
        <v>1689</v>
      </c>
      <c r="K409" s="8" t="s">
        <v>3083</v>
      </c>
      <c r="Q409" s="8"/>
      <c r="S409" s="7"/>
      <c r="T409" s="8"/>
      <c r="U409" s="6"/>
      <c r="V409"/>
      <c r="X409" s="6"/>
      <c r="Z409" s="11"/>
      <c r="AA409"/>
    </row>
    <row r="411" spans="1:26" ht="12.75">
      <c r="A411" t="s">
        <v>3030</v>
      </c>
      <c r="B411" t="s">
        <v>514</v>
      </c>
      <c r="C411" s="7">
        <v>26408</v>
      </c>
      <c r="E411" s="8" t="s">
        <v>4758</v>
      </c>
      <c r="F411" s="8" t="s">
        <v>3617</v>
      </c>
      <c r="G411" s="8" t="s">
        <v>2020</v>
      </c>
      <c r="I411" t="s">
        <v>3030</v>
      </c>
      <c r="J411" s="8" t="s">
        <v>3617</v>
      </c>
      <c r="K411" s="8" t="s">
        <v>474</v>
      </c>
      <c r="L411" t="s">
        <v>3030</v>
      </c>
      <c r="M411" s="8" t="s">
        <v>3617</v>
      </c>
      <c r="N411" s="8" t="s">
        <v>1066</v>
      </c>
      <c r="O411" t="s">
        <v>3030</v>
      </c>
      <c r="P411" s="8" t="s">
        <v>3617</v>
      </c>
      <c r="Q411" s="5" t="s">
        <v>515</v>
      </c>
      <c r="R411" t="s">
        <v>3030</v>
      </c>
      <c r="S411" t="s">
        <v>3617</v>
      </c>
      <c r="T411" s="5" t="s">
        <v>4930</v>
      </c>
      <c r="U411" s="6" t="s">
        <v>3030</v>
      </c>
      <c r="V411" t="s">
        <v>3617</v>
      </c>
      <c r="W411" s="5" t="s">
        <v>144</v>
      </c>
      <c r="X411" t="s">
        <v>3030</v>
      </c>
      <c r="Y411" s="6" t="s">
        <v>3617</v>
      </c>
      <c r="Z411" s="6" t="s">
        <v>145</v>
      </c>
    </row>
    <row r="412" spans="1:27" ht="12.75">
      <c r="A412" t="s">
        <v>3136</v>
      </c>
      <c r="B412" t="s">
        <v>3298</v>
      </c>
      <c r="C412" s="7">
        <v>27795</v>
      </c>
      <c r="D412" s="8" t="s">
        <v>260</v>
      </c>
      <c r="E412" s="8" t="s">
        <v>4759</v>
      </c>
      <c r="F412" s="8" t="s">
        <v>5143</v>
      </c>
      <c r="G412" s="8" t="s">
        <v>2909</v>
      </c>
      <c r="I412" t="s">
        <v>3136</v>
      </c>
      <c r="J412" s="8" t="s">
        <v>5143</v>
      </c>
      <c r="K412" s="8" t="s">
        <v>1968</v>
      </c>
      <c r="L412" t="s">
        <v>3136</v>
      </c>
      <c r="M412" s="8" t="s">
        <v>5143</v>
      </c>
      <c r="N412" s="8" t="s">
        <v>4913</v>
      </c>
      <c r="O412" t="s">
        <v>3136</v>
      </c>
      <c r="P412" s="8" t="s">
        <v>5143</v>
      </c>
      <c r="Q412" s="8" t="s">
        <v>3282</v>
      </c>
      <c r="R412" t="s">
        <v>3136</v>
      </c>
      <c r="S412" s="7" t="s">
        <v>5143</v>
      </c>
      <c r="T412" s="8" t="s">
        <v>3283</v>
      </c>
      <c r="U412" s="6" t="s">
        <v>3136</v>
      </c>
      <c r="V412" t="s">
        <v>5143</v>
      </c>
      <c r="W412" s="5" t="s">
        <v>3284</v>
      </c>
      <c r="X412" t="s">
        <v>3136</v>
      </c>
      <c r="Y412" s="6" t="s">
        <v>5143</v>
      </c>
      <c r="Z412" s="6" t="s">
        <v>4274</v>
      </c>
      <c r="AA412"/>
    </row>
    <row r="413" ht="12.75">
      <c r="I413" s="6" t="s">
        <v>1530</v>
      </c>
    </row>
    <row r="416" spans="1:9" ht="18">
      <c r="A416" s="39" t="s">
        <v>1178</v>
      </c>
      <c r="I416" s="39"/>
    </row>
    <row r="417" spans="1:9" ht="12.75">
      <c r="A417" t="s">
        <v>4581</v>
      </c>
      <c r="I417" s="6"/>
    </row>
    <row r="418" ht="12.75">
      <c r="A418" t="s">
        <v>199</v>
      </c>
    </row>
    <row r="419" spans="1:26" ht="12.75">
      <c r="A419" t="s">
        <v>633</v>
      </c>
      <c r="B419" t="s">
        <v>4075</v>
      </c>
      <c r="C419" s="7">
        <v>26242</v>
      </c>
      <c r="D419" s="8" t="s">
        <v>4739</v>
      </c>
      <c r="E419" s="8" t="s">
        <v>3490</v>
      </c>
      <c r="F419" s="8" t="s">
        <v>961</v>
      </c>
      <c r="G419" s="8" t="s">
        <v>827</v>
      </c>
      <c r="H419" s="8" t="s">
        <v>2704</v>
      </c>
      <c r="L419" t="s">
        <v>633</v>
      </c>
      <c r="M419" s="8" t="s">
        <v>261</v>
      </c>
      <c r="N419" s="8" t="s">
        <v>1578</v>
      </c>
      <c r="O419" t="s">
        <v>633</v>
      </c>
      <c r="P419" s="8" t="s">
        <v>261</v>
      </c>
      <c r="Q419" s="5" t="s">
        <v>4945</v>
      </c>
      <c r="R419" t="s">
        <v>633</v>
      </c>
      <c r="S419" t="s">
        <v>261</v>
      </c>
      <c r="T419" s="5" t="s">
        <v>4076</v>
      </c>
      <c r="U419" t="s">
        <v>633</v>
      </c>
      <c r="V419" t="s">
        <v>261</v>
      </c>
      <c r="W419" s="5" t="s">
        <v>4077</v>
      </c>
      <c r="X419" t="s">
        <v>633</v>
      </c>
      <c r="Y419" s="6" t="s">
        <v>261</v>
      </c>
      <c r="Z419" s="6" t="s">
        <v>4078</v>
      </c>
    </row>
    <row r="420" spans="1:27" ht="12.75">
      <c r="A420" t="s">
        <v>633</v>
      </c>
      <c r="B420" t="s">
        <v>1014</v>
      </c>
      <c r="C420" s="7">
        <v>28153</v>
      </c>
      <c r="D420" s="8" t="s">
        <v>1019</v>
      </c>
      <c r="E420" s="8" t="s">
        <v>1126</v>
      </c>
      <c r="F420" s="8" t="s">
        <v>4789</v>
      </c>
      <c r="G420" s="8" t="s">
        <v>2520</v>
      </c>
      <c r="I420" t="s">
        <v>633</v>
      </c>
      <c r="J420" s="8" t="s">
        <v>3790</v>
      </c>
      <c r="K420" s="8" t="s">
        <v>1054</v>
      </c>
      <c r="L420" t="s">
        <v>633</v>
      </c>
      <c r="M420" s="8" t="s">
        <v>3554</v>
      </c>
      <c r="N420" s="8" t="s">
        <v>4134</v>
      </c>
      <c r="O420" t="s">
        <v>633</v>
      </c>
      <c r="P420" s="8" t="s">
        <v>3554</v>
      </c>
      <c r="Q420" s="8" t="s">
        <v>1020</v>
      </c>
      <c r="R420" t="s">
        <v>633</v>
      </c>
      <c r="S420" s="7" t="s">
        <v>3554</v>
      </c>
      <c r="T420" s="8" t="s">
        <v>1021</v>
      </c>
      <c r="U420" t="s">
        <v>633</v>
      </c>
      <c r="V420" t="s">
        <v>3554</v>
      </c>
      <c r="W420" s="5" t="s">
        <v>1022</v>
      </c>
      <c r="X420" t="s">
        <v>633</v>
      </c>
      <c r="Y420" s="6" t="s">
        <v>3554</v>
      </c>
      <c r="Z420" s="6" t="s">
        <v>1023</v>
      </c>
      <c r="AA420"/>
    </row>
    <row r="421" spans="1:26" ht="12.75">
      <c r="A421" t="s">
        <v>633</v>
      </c>
      <c r="B421" t="s">
        <v>3946</v>
      </c>
      <c r="C421" s="7">
        <v>29234</v>
      </c>
      <c r="D421" s="8" t="s">
        <v>3947</v>
      </c>
      <c r="E421" s="8" t="s">
        <v>1122</v>
      </c>
      <c r="F421" s="8" t="s">
        <v>4792</v>
      </c>
      <c r="G421" s="8" t="s">
        <v>1239</v>
      </c>
      <c r="I421" t="s">
        <v>633</v>
      </c>
      <c r="J421" s="8" t="s">
        <v>937</v>
      </c>
      <c r="K421" s="8" t="s">
        <v>4967</v>
      </c>
      <c r="L421" t="s">
        <v>633</v>
      </c>
      <c r="M421" s="8" t="s">
        <v>937</v>
      </c>
      <c r="N421" s="8" t="s">
        <v>4039</v>
      </c>
      <c r="O421" t="s">
        <v>633</v>
      </c>
      <c r="P421" s="8" t="s">
        <v>937</v>
      </c>
      <c r="Q421" s="5" t="s">
        <v>247</v>
      </c>
      <c r="R421" t="s">
        <v>633</v>
      </c>
      <c r="S421" t="s">
        <v>937</v>
      </c>
      <c r="T421" s="5" t="s">
        <v>248</v>
      </c>
      <c r="Z421" s="11"/>
    </row>
    <row r="423" spans="1:27" ht="12.75">
      <c r="A423" t="s">
        <v>4937</v>
      </c>
      <c r="B423" t="s">
        <v>104</v>
      </c>
      <c r="C423" s="7">
        <v>31129</v>
      </c>
      <c r="D423" s="8" t="s">
        <v>3403</v>
      </c>
      <c r="E423" s="8" t="s">
        <v>2677</v>
      </c>
      <c r="F423" s="8" t="s">
        <v>937</v>
      </c>
      <c r="G423" s="8" t="s">
        <v>1240</v>
      </c>
      <c r="I423" t="s">
        <v>2923</v>
      </c>
      <c r="J423" s="8" t="s">
        <v>937</v>
      </c>
      <c r="K423" s="8" t="s">
        <v>4959</v>
      </c>
      <c r="Q423" s="8"/>
      <c r="S423" s="7"/>
      <c r="T423" s="8"/>
      <c r="U423" s="6"/>
      <c r="V423"/>
      <c r="X423" s="6"/>
      <c r="Z423" s="11"/>
      <c r="AA423"/>
    </row>
    <row r="424" spans="1:27" ht="12.75">
      <c r="A424" t="s">
        <v>4669</v>
      </c>
      <c r="B424" t="s">
        <v>2860</v>
      </c>
      <c r="C424" s="7">
        <v>29416</v>
      </c>
      <c r="D424" s="8" t="s">
        <v>3478</v>
      </c>
      <c r="E424" s="8" t="s">
        <v>3489</v>
      </c>
      <c r="F424" s="8" t="s">
        <v>1372</v>
      </c>
      <c r="G424" s="8" t="s">
        <v>4216</v>
      </c>
      <c r="H424" s="8" t="s">
        <v>354</v>
      </c>
      <c r="L424" s="8"/>
      <c r="N424"/>
      <c r="O424" s="8"/>
      <c r="P424" s="5"/>
      <c r="Q424"/>
      <c r="S424" s="5"/>
      <c r="W424"/>
      <c r="X424" s="6"/>
      <c r="Z424" s="10"/>
      <c r="AA424"/>
    </row>
    <row r="425" spans="1:20" ht="12.75">
      <c r="A425" t="s">
        <v>4667</v>
      </c>
      <c r="B425" t="s">
        <v>491</v>
      </c>
      <c r="C425" s="7">
        <v>29452</v>
      </c>
      <c r="D425" s="8" t="s">
        <v>3609</v>
      </c>
      <c r="E425" s="8" t="s">
        <v>4763</v>
      </c>
      <c r="F425" s="8" t="s">
        <v>2328</v>
      </c>
      <c r="G425" s="8" t="s">
        <v>1241</v>
      </c>
      <c r="I425" t="s">
        <v>4667</v>
      </c>
      <c r="J425" s="8" t="s">
        <v>1496</v>
      </c>
      <c r="K425" s="8" t="s">
        <v>4717</v>
      </c>
      <c r="L425" t="s">
        <v>4667</v>
      </c>
      <c r="M425" s="8" t="s">
        <v>1496</v>
      </c>
      <c r="N425" s="8" t="s">
        <v>596</v>
      </c>
      <c r="O425" t="s">
        <v>4667</v>
      </c>
      <c r="P425" s="8" t="s">
        <v>1496</v>
      </c>
      <c r="Q425" s="5" t="s">
        <v>492</v>
      </c>
      <c r="R425" t="s">
        <v>4667</v>
      </c>
      <c r="S425" t="s">
        <v>1496</v>
      </c>
      <c r="T425" s="5" t="s">
        <v>9</v>
      </c>
    </row>
    <row r="426" spans="1:27" ht="12.75">
      <c r="A426" t="s">
        <v>4669</v>
      </c>
      <c r="B426" t="s">
        <v>2568</v>
      </c>
      <c r="C426" s="7">
        <v>30469</v>
      </c>
      <c r="D426" s="8" t="s">
        <v>3490</v>
      </c>
      <c r="E426" s="8" t="s">
        <v>4701</v>
      </c>
      <c r="F426" s="8" t="s">
        <v>5143</v>
      </c>
      <c r="G426" s="8" t="s">
        <v>2569</v>
      </c>
      <c r="H426" s="8" t="s">
        <v>354</v>
      </c>
      <c r="L426" s="8"/>
      <c r="N426"/>
      <c r="O426" s="8"/>
      <c r="P426" s="5"/>
      <c r="Q426"/>
      <c r="S426" s="5"/>
      <c r="W426"/>
      <c r="X426" s="6"/>
      <c r="Z426" s="10"/>
      <c r="AA426"/>
    </row>
    <row r="428" spans="1:14" ht="12.75">
      <c r="A428" t="s">
        <v>1478</v>
      </c>
      <c r="B428" t="s">
        <v>2072</v>
      </c>
      <c r="C428" s="7">
        <v>29892</v>
      </c>
      <c r="D428" s="8" t="s">
        <v>2801</v>
      </c>
      <c r="E428" s="8" t="s">
        <v>1110</v>
      </c>
      <c r="F428" s="8" t="s">
        <v>4792</v>
      </c>
      <c r="G428" s="8" t="s">
        <v>1242</v>
      </c>
      <c r="I428" t="s">
        <v>2129</v>
      </c>
      <c r="J428" s="8" t="s">
        <v>4792</v>
      </c>
      <c r="K428" s="8" t="s">
        <v>2123</v>
      </c>
      <c r="L428" t="s">
        <v>2129</v>
      </c>
      <c r="M428" s="8" t="s">
        <v>4792</v>
      </c>
      <c r="N428" s="8" t="s">
        <v>377</v>
      </c>
    </row>
    <row r="429" spans="1:27" ht="12.75">
      <c r="A429" t="s">
        <v>2135</v>
      </c>
      <c r="B429" t="s">
        <v>3375</v>
      </c>
      <c r="C429" s="7">
        <v>28688</v>
      </c>
      <c r="D429" s="8" t="s">
        <v>3609</v>
      </c>
      <c r="E429" s="8" t="s">
        <v>1115</v>
      </c>
      <c r="F429" s="8" t="s">
        <v>2131</v>
      </c>
      <c r="G429" s="8" t="s">
        <v>4073</v>
      </c>
      <c r="I429" t="s">
        <v>2129</v>
      </c>
      <c r="J429" s="8" t="s">
        <v>3617</v>
      </c>
      <c r="K429" s="8" t="s">
        <v>3161</v>
      </c>
      <c r="L429" t="s">
        <v>2129</v>
      </c>
      <c r="M429" s="8" t="s">
        <v>3617</v>
      </c>
      <c r="N429" s="8" t="s">
        <v>258</v>
      </c>
      <c r="O429" t="s">
        <v>2129</v>
      </c>
      <c r="P429" s="8" t="s">
        <v>3617</v>
      </c>
      <c r="Q429" s="8" t="s">
        <v>3376</v>
      </c>
      <c r="S429" s="7"/>
      <c r="T429" s="8"/>
      <c r="U429" s="6"/>
      <c r="V429"/>
      <c r="X429" s="6"/>
      <c r="Z429" s="11"/>
      <c r="AA429"/>
    </row>
    <row r="430" spans="1:27" ht="12.75">
      <c r="A430" t="s">
        <v>2135</v>
      </c>
      <c r="B430" t="s">
        <v>4713</v>
      </c>
      <c r="C430" s="7">
        <v>31656</v>
      </c>
      <c r="D430" s="8" t="s">
        <v>3480</v>
      </c>
      <c r="E430" s="8" t="s">
        <v>3490</v>
      </c>
      <c r="F430" s="8" t="s">
        <v>3554</v>
      </c>
      <c r="G430" s="8" t="s">
        <v>1942</v>
      </c>
      <c r="H430" s="8" t="s">
        <v>563</v>
      </c>
      <c r="L430" s="8"/>
      <c r="N430"/>
      <c r="O430" s="8"/>
      <c r="P430" s="5"/>
      <c r="Q430"/>
      <c r="S430" s="5"/>
      <c r="W430"/>
      <c r="X430" s="6"/>
      <c r="Z430" s="10"/>
      <c r="AA430"/>
    </row>
    <row r="431" spans="1:27" ht="12.75">
      <c r="A431" t="s">
        <v>2129</v>
      </c>
      <c r="B431" t="s">
        <v>3760</v>
      </c>
      <c r="C431" s="7">
        <v>30237</v>
      </c>
      <c r="D431" s="8" t="s">
        <v>3761</v>
      </c>
      <c r="E431" s="8" t="s">
        <v>4762</v>
      </c>
      <c r="F431" s="8" t="s">
        <v>2328</v>
      </c>
      <c r="G431" s="8" t="s">
        <v>1244</v>
      </c>
      <c r="I431" t="s">
        <v>2135</v>
      </c>
      <c r="J431" s="8" t="s">
        <v>2328</v>
      </c>
      <c r="K431" s="8" t="s">
        <v>4633</v>
      </c>
      <c r="L431" t="s">
        <v>2135</v>
      </c>
      <c r="M431" s="8" t="s">
        <v>2328</v>
      </c>
      <c r="N431" s="8" t="s">
        <v>3260</v>
      </c>
      <c r="O431" t="s">
        <v>1478</v>
      </c>
      <c r="P431" s="8" t="s">
        <v>2328</v>
      </c>
      <c r="Q431" s="8" t="s">
        <v>1282</v>
      </c>
      <c r="S431" s="7"/>
      <c r="T431" s="8"/>
      <c r="U431" s="6"/>
      <c r="V431"/>
      <c r="X431" s="6"/>
      <c r="Z431" s="11"/>
      <c r="AA431"/>
    </row>
    <row r="432" spans="1:14" ht="12.75">
      <c r="A432" t="s">
        <v>2129</v>
      </c>
      <c r="B432" t="s">
        <v>2789</v>
      </c>
      <c r="C432" s="7">
        <v>30230</v>
      </c>
      <c r="D432" s="8" t="s">
        <v>2799</v>
      </c>
      <c r="E432" s="8" t="s">
        <v>4760</v>
      </c>
      <c r="F432" s="8" t="s">
        <v>3610</v>
      </c>
      <c r="G432" s="8" t="s">
        <v>1243</v>
      </c>
      <c r="I432" t="s">
        <v>1478</v>
      </c>
      <c r="J432" s="8" t="s">
        <v>3610</v>
      </c>
      <c r="K432" s="8" t="s">
        <v>4636</v>
      </c>
      <c r="L432" t="s">
        <v>1478</v>
      </c>
      <c r="M432" s="8" t="s">
        <v>3610</v>
      </c>
      <c r="N432" s="8" t="s">
        <v>3264</v>
      </c>
    </row>
    <row r="433" spans="1:27" ht="12.75">
      <c r="A433" t="s">
        <v>1277</v>
      </c>
      <c r="B433" t="s">
        <v>865</v>
      </c>
      <c r="C433" s="7">
        <v>31112</v>
      </c>
      <c r="D433" s="8" t="s">
        <v>3403</v>
      </c>
      <c r="E433" s="8" t="s">
        <v>4761</v>
      </c>
      <c r="I433" t="s">
        <v>2129</v>
      </c>
      <c r="J433" s="8" t="s">
        <v>3551</v>
      </c>
      <c r="K433" s="8" t="s">
        <v>864</v>
      </c>
      <c r="Q433" s="8"/>
      <c r="S433" s="7"/>
      <c r="T433" s="8"/>
      <c r="U433" s="6"/>
      <c r="V433"/>
      <c r="X433" s="6"/>
      <c r="Z433" s="11"/>
      <c r="AA433"/>
    </row>
    <row r="434" spans="1:27" ht="12.75">
      <c r="A434" t="s">
        <v>306</v>
      </c>
      <c r="B434" t="s">
        <v>858</v>
      </c>
      <c r="C434" s="7">
        <v>30518</v>
      </c>
      <c r="D434" s="8" t="s">
        <v>4037</v>
      </c>
      <c r="E434" s="8" t="s">
        <v>498</v>
      </c>
      <c r="F434" s="8" t="s">
        <v>3615</v>
      </c>
      <c r="G434" s="8" t="s">
        <v>1245</v>
      </c>
      <c r="I434" t="s">
        <v>306</v>
      </c>
      <c r="J434" s="8" t="s">
        <v>3615</v>
      </c>
      <c r="K434" s="8" t="s">
        <v>4036</v>
      </c>
      <c r="Q434" s="8"/>
      <c r="S434" s="7"/>
      <c r="T434" s="8"/>
      <c r="U434" s="6"/>
      <c r="V434"/>
      <c r="X434" s="6"/>
      <c r="Z434" s="11"/>
      <c r="AA434"/>
    </row>
    <row r="435" spans="1:27" ht="12.75">
      <c r="A435" t="s">
        <v>306</v>
      </c>
      <c r="B435" t="s">
        <v>496</v>
      </c>
      <c r="C435" s="7">
        <v>28875</v>
      </c>
      <c r="D435" s="8" t="s">
        <v>4731</v>
      </c>
      <c r="E435" s="8" t="s">
        <v>4770</v>
      </c>
      <c r="F435" s="8" t="s">
        <v>1146</v>
      </c>
      <c r="G435" s="8" t="s">
        <v>1246</v>
      </c>
      <c r="I435" t="s">
        <v>306</v>
      </c>
      <c r="J435" s="8" t="s">
        <v>1146</v>
      </c>
      <c r="K435" s="8" t="s">
        <v>3272</v>
      </c>
      <c r="L435" t="s">
        <v>306</v>
      </c>
      <c r="M435" s="8" t="s">
        <v>4883</v>
      </c>
      <c r="N435" s="8" t="s">
        <v>4642</v>
      </c>
      <c r="O435" t="s">
        <v>306</v>
      </c>
      <c r="P435" s="8" t="s">
        <v>4883</v>
      </c>
      <c r="Q435" s="8" t="s">
        <v>4732</v>
      </c>
      <c r="S435" s="7"/>
      <c r="T435" s="8"/>
      <c r="U435" s="6"/>
      <c r="V435"/>
      <c r="X435" s="6"/>
      <c r="Z435" s="11"/>
      <c r="AA435"/>
    </row>
    <row r="437" spans="1:27" ht="12.75">
      <c r="A437" t="s">
        <v>4873</v>
      </c>
      <c r="B437" t="s">
        <v>3142</v>
      </c>
      <c r="C437" s="7">
        <v>30636</v>
      </c>
      <c r="D437" s="8" t="s">
        <v>3403</v>
      </c>
      <c r="E437" s="8" t="s">
        <v>1105</v>
      </c>
      <c r="F437" s="8" t="s">
        <v>4026</v>
      </c>
      <c r="G437" s="8" t="s">
        <v>963</v>
      </c>
      <c r="I437" t="s">
        <v>4873</v>
      </c>
      <c r="J437" s="8" t="s">
        <v>4026</v>
      </c>
      <c r="K437" s="8" t="s">
        <v>263</v>
      </c>
      <c r="Q437" s="8"/>
      <c r="S437" s="7"/>
      <c r="T437" s="8"/>
      <c r="U437" s="6"/>
      <c r="V437"/>
      <c r="X437" s="6"/>
      <c r="Z437" s="11"/>
      <c r="AA437"/>
    </row>
    <row r="438" spans="1:27" ht="12.75">
      <c r="A438" t="s">
        <v>4873</v>
      </c>
      <c r="B438" t="s">
        <v>23</v>
      </c>
      <c r="C438" s="7">
        <v>29780</v>
      </c>
      <c r="D438" s="8" t="s">
        <v>24</v>
      </c>
      <c r="E438" s="8" t="s">
        <v>1108</v>
      </c>
      <c r="F438" s="8" t="s">
        <v>3790</v>
      </c>
      <c r="G438" s="8" t="s">
        <v>263</v>
      </c>
      <c r="I438" t="s">
        <v>4880</v>
      </c>
      <c r="J438" s="8" t="s">
        <v>3790</v>
      </c>
      <c r="K438" s="8" t="s">
        <v>263</v>
      </c>
      <c r="L438" t="s">
        <v>4880</v>
      </c>
      <c r="M438" s="8" t="s">
        <v>3790</v>
      </c>
      <c r="N438" s="8" t="s">
        <v>263</v>
      </c>
      <c r="O438" t="s">
        <v>1137</v>
      </c>
      <c r="P438" s="8" t="s">
        <v>3790</v>
      </c>
      <c r="Q438" s="8" t="s">
        <v>3616</v>
      </c>
      <c r="S438" s="7"/>
      <c r="T438" s="8"/>
      <c r="U438" s="6"/>
      <c r="V438"/>
      <c r="X438" s="6"/>
      <c r="Z438" s="11"/>
      <c r="AA438"/>
    </row>
    <row r="439" spans="1:27" ht="12.75">
      <c r="A439" t="s">
        <v>1138</v>
      </c>
      <c r="B439" t="s">
        <v>1032</v>
      </c>
      <c r="C439" s="7">
        <v>29349</v>
      </c>
      <c r="D439" s="8" t="s">
        <v>1011</v>
      </c>
      <c r="E439" s="8" t="s">
        <v>1116</v>
      </c>
      <c r="F439" s="8" t="s">
        <v>2131</v>
      </c>
      <c r="G439" s="8" t="s">
        <v>1142</v>
      </c>
      <c r="I439" t="s">
        <v>1138</v>
      </c>
      <c r="J439" s="8" t="s">
        <v>2131</v>
      </c>
      <c r="K439" s="8" t="s">
        <v>956</v>
      </c>
      <c r="L439" t="s">
        <v>1138</v>
      </c>
      <c r="M439" s="8" t="s">
        <v>2131</v>
      </c>
      <c r="N439" s="8" t="s">
        <v>3616</v>
      </c>
      <c r="Q439" s="8"/>
      <c r="S439" s="7"/>
      <c r="T439" s="8"/>
      <c r="U439" s="6"/>
      <c r="V439"/>
      <c r="X439" s="6"/>
      <c r="Z439" s="11"/>
      <c r="AA439"/>
    </row>
    <row r="440" spans="1:27" ht="12.75">
      <c r="A440" t="s">
        <v>1138</v>
      </c>
      <c r="B440" t="s">
        <v>4709</v>
      </c>
      <c r="C440" s="7">
        <v>31015</v>
      </c>
      <c r="D440" s="8" t="s">
        <v>3480</v>
      </c>
      <c r="E440" s="8" t="s">
        <v>3492</v>
      </c>
      <c r="F440" s="8" t="s">
        <v>3790</v>
      </c>
      <c r="G440" s="8" t="s">
        <v>956</v>
      </c>
      <c r="H440" s="8" t="s">
        <v>2705</v>
      </c>
      <c r="L440" s="8"/>
      <c r="N440"/>
      <c r="O440" s="8"/>
      <c r="P440" s="5"/>
      <c r="Q440"/>
      <c r="S440" s="5"/>
      <c r="W440"/>
      <c r="X440" s="6"/>
      <c r="Z440" s="10"/>
      <c r="AA440"/>
    </row>
    <row r="441" spans="1:14" ht="12.75">
      <c r="A441" t="s">
        <v>4873</v>
      </c>
      <c r="B441" t="s">
        <v>4164</v>
      </c>
      <c r="C441" s="7">
        <v>30222</v>
      </c>
      <c r="D441" s="8" t="s">
        <v>1251</v>
      </c>
      <c r="E441" s="8" t="s">
        <v>1120</v>
      </c>
      <c r="F441" s="8" t="s">
        <v>3617</v>
      </c>
      <c r="G441" s="8" t="s">
        <v>3611</v>
      </c>
      <c r="I441" t="s">
        <v>4880</v>
      </c>
      <c r="J441" s="8" t="s">
        <v>3617</v>
      </c>
      <c r="K441" s="8" t="s">
        <v>956</v>
      </c>
      <c r="L441" t="s">
        <v>4880</v>
      </c>
      <c r="M441" s="8" t="s">
        <v>3617</v>
      </c>
      <c r="N441" s="8" t="s">
        <v>265</v>
      </c>
    </row>
    <row r="442" spans="1:27" ht="12.75">
      <c r="A442" t="s">
        <v>4877</v>
      </c>
      <c r="B442" t="s">
        <v>4200</v>
      </c>
      <c r="C442" s="7">
        <v>27266</v>
      </c>
      <c r="E442" s="8" t="s">
        <v>350</v>
      </c>
      <c r="F442" s="8" t="s">
        <v>961</v>
      </c>
      <c r="G442" s="8" t="s">
        <v>1692</v>
      </c>
      <c r="I442" t="s">
        <v>1137</v>
      </c>
      <c r="J442" s="8" t="s">
        <v>4874</v>
      </c>
      <c r="K442" s="8" t="s">
        <v>3616</v>
      </c>
      <c r="L442" t="s">
        <v>4880</v>
      </c>
      <c r="M442" s="8" t="s">
        <v>1496</v>
      </c>
      <c r="N442" s="8" t="s">
        <v>3616</v>
      </c>
      <c r="O442" t="s">
        <v>4873</v>
      </c>
      <c r="P442" s="8" t="s">
        <v>1496</v>
      </c>
      <c r="Q442" s="8" t="s">
        <v>263</v>
      </c>
      <c r="R442" t="s">
        <v>4873</v>
      </c>
      <c r="S442" s="7" t="s">
        <v>1496</v>
      </c>
      <c r="T442" s="8" t="s">
        <v>263</v>
      </c>
      <c r="U442" s="6" t="s">
        <v>4873</v>
      </c>
      <c r="V442" t="s">
        <v>1496</v>
      </c>
      <c r="W442" s="5" t="s">
        <v>955</v>
      </c>
      <c r="X442" s="6" t="s">
        <v>4873</v>
      </c>
      <c r="Y442" s="6" t="s">
        <v>1496</v>
      </c>
      <c r="Z442" s="11" t="s">
        <v>963</v>
      </c>
      <c r="AA442"/>
    </row>
    <row r="443" spans="1:20" ht="12.75">
      <c r="A443" t="s">
        <v>1137</v>
      </c>
      <c r="B443" t="s">
        <v>4881</v>
      </c>
      <c r="C443" s="7">
        <v>29381</v>
      </c>
      <c r="D443" s="8" t="s">
        <v>4882</v>
      </c>
      <c r="E443" s="8" t="s">
        <v>1130</v>
      </c>
      <c r="F443" s="8" t="s">
        <v>3027</v>
      </c>
      <c r="G443" s="8" t="s">
        <v>3616</v>
      </c>
      <c r="I443" t="s">
        <v>4880</v>
      </c>
      <c r="J443" s="8" t="s">
        <v>4883</v>
      </c>
      <c r="K443" s="8" t="s">
        <v>3611</v>
      </c>
      <c r="L443" t="s">
        <v>4880</v>
      </c>
      <c r="M443" s="8" t="s">
        <v>4883</v>
      </c>
      <c r="N443" s="8" t="s">
        <v>4884</v>
      </c>
      <c r="O443" t="s">
        <v>4880</v>
      </c>
      <c r="P443" s="8" t="s">
        <v>4883</v>
      </c>
      <c r="Q443" s="5" t="s">
        <v>4884</v>
      </c>
      <c r="R443" t="s">
        <v>1137</v>
      </c>
      <c r="S443" t="s">
        <v>4883</v>
      </c>
      <c r="T443" s="5" t="s">
        <v>3618</v>
      </c>
    </row>
    <row r="444" spans="1:14" ht="12.75">
      <c r="A444" t="s">
        <v>1897</v>
      </c>
      <c r="B444" t="s">
        <v>1423</v>
      </c>
      <c r="C444" s="7">
        <v>29891</v>
      </c>
      <c r="D444" s="8" t="s">
        <v>2799</v>
      </c>
      <c r="E444" s="8" t="s">
        <v>4756</v>
      </c>
      <c r="F444" s="8" t="s">
        <v>1857</v>
      </c>
      <c r="G444" s="8" t="s">
        <v>3616</v>
      </c>
      <c r="I444" t="s">
        <v>4877</v>
      </c>
      <c r="J444" s="8" t="s">
        <v>1857</v>
      </c>
      <c r="K444" s="8" t="s">
        <v>3611</v>
      </c>
      <c r="L444" t="s">
        <v>1897</v>
      </c>
      <c r="M444" s="8" t="s">
        <v>1857</v>
      </c>
      <c r="N444" s="8" t="s">
        <v>1141</v>
      </c>
    </row>
    <row r="445" spans="1:27" ht="12.75">
      <c r="A445" t="s">
        <v>953</v>
      </c>
      <c r="B445" t="s">
        <v>5062</v>
      </c>
      <c r="C445" s="7">
        <v>25903</v>
      </c>
      <c r="E445" s="8" t="s">
        <v>351</v>
      </c>
      <c r="F445" s="8" t="s">
        <v>3617</v>
      </c>
      <c r="G445" s="8" t="s">
        <v>3616</v>
      </c>
      <c r="H445" s="8" t="s">
        <v>354</v>
      </c>
      <c r="I445" t="s">
        <v>951</v>
      </c>
      <c r="J445" s="8" t="s">
        <v>3617</v>
      </c>
      <c r="K445" s="8" t="s">
        <v>1692</v>
      </c>
      <c r="L445" t="s">
        <v>1137</v>
      </c>
      <c r="M445" s="8" t="s">
        <v>2328</v>
      </c>
      <c r="N445" s="8" t="s">
        <v>1692</v>
      </c>
      <c r="O445" t="s">
        <v>1137</v>
      </c>
      <c r="P445" s="8" t="s">
        <v>2328</v>
      </c>
      <c r="Q445" s="8" t="s">
        <v>1141</v>
      </c>
      <c r="R445" t="s">
        <v>4873</v>
      </c>
      <c r="S445" s="7" t="s">
        <v>1857</v>
      </c>
      <c r="T445" s="8" t="s">
        <v>4879</v>
      </c>
      <c r="U445" s="6" t="s">
        <v>4873</v>
      </c>
      <c r="V445" t="s">
        <v>1857</v>
      </c>
      <c r="W445" s="12" t="s">
        <v>265</v>
      </c>
      <c r="X445" s="6" t="s">
        <v>4873</v>
      </c>
      <c r="Y445" s="6" t="s">
        <v>1857</v>
      </c>
      <c r="Z445" s="11" t="s">
        <v>4884</v>
      </c>
      <c r="AA445"/>
    </row>
    <row r="446" spans="1:27" ht="12.75">
      <c r="A446" t="s">
        <v>1277</v>
      </c>
      <c r="B446" t="s">
        <v>714</v>
      </c>
      <c r="C446" s="7">
        <v>30502</v>
      </c>
      <c r="D446" s="8" t="s">
        <v>2799</v>
      </c>
      <c r="E446" s="8" t="s">
        <v>1127</v>
      </c>
      <c r="I446" t="s">
        <v>1894</v>
      </c>
      <c r="J446" s="8" t="s">
        <v>3617</v>
      </c>
      <c r="K446" s="8" t="s">
        <v>265</v>
      </c>
      <c r="Q446" s="8"/>
      <c r="S446" s="7"/>
      <c r="T446" s="8"/>
      <c r="U446" s="6"/>
      <c r="V446"/>
      <c r="X446" s="6"/>
      <c r="Z446" s="11"/>
      <c r="AA446"/>
    </row>
    <row r="447" spans="3:27" ht="12.75">
      <c r="C447" s="7"/>
      <c r="Q447" s="8"/>
      <c r="S447" s="7"/>
      <c r="T447" s="8"/>
      <c r="U447" s="6"/>
      <c r="V447"/>
      <c r="X447" s="6"/>
      <c r="Z447" s="11"/>
      <c r="AA447"/>
    </row>
    <row r="448" spans="1:27" ht="12.75">
      <c r="A448" t="s">
        <v>958</v>
      </c>
      <c r="B448" t="s">
        <v>2464</v>
      </c>
      <c r="C448" s="7">
        <v>29733</v>
      </c>
      <c r="D448" s="8" t="s">
        <v>3797</v>
      </c>
      <c r="E448" s="8" t="s">
        <v>1103</v>
      </c>
      <c r="F448" s="8" t="s">
        <v>2461</v>
      </c>
      <c r="G448" s="8" t="s">
        <v>5139</v>
      </c>
      <c r="I448" t="s">
        <v>962</v>
      </c>
      <c r="J448" s="8" t="s">
        <v>2461</v>
      </c>
      <c r="K448" s="8" t="s">
        <v>1142</v>
      </c>
      <c r="L448" t="s">
        <v>962</v>
      </c>
      <c r="M448" s="8" t="s">
        <v>2461</v>
      </c>
      <c r="N448" s="8" t="s">
        <v>29</v>
      </c>
      <c r="O448" t="s">
        <v>962</v>
      </c>
      <c r="P448" s="8" t="s">
        <v>2461</v>
      </c>
      <c r="Q448" s="8" t="s">
        <v>4879</v>
      </c>
      <c r="S448" s="7"/>
      <c r="T448" s="8"/>
      <c r="U448" s="6"/>
      <c r="V448"/>
      <c r="X448" s="6"/>
      <c r="Z448" s="11"/>
      <c r="AA448"/>
    </row>
    <row r="449" spans="1:27" ht="12.75">
      <c r="A449" t="s">
        <v>965</v>
      </c>
      <c r="B449" t="s">
        <v>2156</v>
      </c>
      <c r="C449" s="7">
        <v>29361</v>
      </c>
      <c r="D449" s="8" t="s">
        <v>2050</v>
      </c>
      <c r="E449" s="8" t="s">
        <v>1104</v>
      </c>
      <c r="F449" s="8" t="s">
        <v>4026</v>
      </c>
      <c r="G449" s="8" t="s">
        <v>5140</v>
      </c>
      <c r="I449" t="s">
        <v>1693</v>
      </c>
      <c r="J449" s="8" t="s">
        <v>4026</v>
      </c>
      <c r="K449" s="8" t="s">
        <v>3100</v>
      </c>
      <c r="L449" t="s">
        <v>1693</v>
      </c>
      <c r="M449" s="8" t="s">
        <v>4026</v>
      </c>
      <c r="N449" s="8" t="s">
        <v>1142</v>
      </c>
      <c r="O449" t="s">
        <v>965</v>
      </c>
      <c r="P449" s="8" t="s">
        <v>4026</v>
      </c>
      <c r="Q449" s="8" t="s">
        <v>246</v>
      </c>
      <c r="S449" s="7"/>
      <c r="T449" s="8"/>
      <c r="U449" s="6"/>
      <c r="V449"/>
      <c r="X449" s="6"/>
      <c r="Z449" s="11"/>
      <c r="AA449"/>
    </row>
    <row r="450" spans="1:14" ht="12.75">
      <c r="A450" t="s">
        <v>958</v>
      </c>
      <c r="B450" t="s">
        <v>4162</v>
      </c>
      <c r="C450" s="7">
        <v>30560</v>
      </c>
      <c r="D450" s="8" t="s">
        <v>1250</v>
      </c>
      <c r="E450" s="8" t="s">
        <v>1109</v>
      </c>
      <c r="F450" s="8" t="s">
        <v>2131</v>
      </c>
      <c r="G450" s="8" t="s">
        <v>263</v>
      </c>
      <c r="I450" t="s">
        <v>958</v>
      </c>
      <c r="J450" s="8" t="s">
        <v>2131</v>
      </c>
      <c r="K450" s="8" t="s">
        <v>265</v>
      </c>
      <c r="L450" t="s">
        <v>1698</v>
      </c>
      <c r="M450" s="8" t="s">
        <v>2131</v>
      </c>
      <c r="N450" s="8" t="s">
        <v>4876</v>
      </c>
    </row>
    <row r="451" spans="1:14" ht="12.75">
      <c r="A451" t="s">
        <v>1693</v>
      </c>
      <c r="B451" t="s">
        <v>4866</v>
      </c>
      <c r="C451" s="7">
        <v>30265</v>
      </c>
      <c r="D451" s="8" t="s">
        <v>2796</v>
      </c>
      <c r="E451" s="8" t="s">
        <v>1112</v>
      </c>
      <c r="F451" s="8" t="s">
        <v>4874</v>
      </c>
      <c r="G451" s="8" t="s">
        <v>1142</v>
      </c>
      <c r="I451" t="s">
        <v>1693</v>
      </c>
      <c r="J451" s="8" t="s">
        <v>4874</v>
      </c>
      <c r="K451" s="8" t="s">
        <v>956</v>
      </c>
      <c r="L451" t="s">
        <v>1695</v>
      </c>
      <c r="M451" s="8" t="s">
        <v>4874</v>
      </c>
      <c r="N451" s="8" t="s">
        <v>1141</v>
      </c>
    </row>
    <row r="452" spans="1:27" ht="12.75">
      <c r="A452" t="s">
        <v>1695</v>
      </c>
      <c r="B452" t="s">
        <v>1347</v>
      </c>
      <c r="C452" s="7">
        <v>31228</v>
      </c>
      <c r="D452" s="8" t="s">
        <v>3480</v>
      </c>
      <c r="E452" s="8" t="s">
        <v>2025</v>
      </c>
      <c r="F452" s="8" t="s">
        <v>4883</v>
      </c>
      <c r="G452" s="8" t="s">
        <v>1701</v>
      </c>
      <c r="H452" s="8" t="s">
        <v>1601</v>
      </c>
      <c r="L452" s="8"/>
      <c r="N452"/>
      <c r="O452" s="8"/>
      <c r="P452" s="5"/>
      <c r="Q452"/>
      <c r="S452" s="5"/>
      <c r="W452"/>
      <c r="X452" s="6"/>
      <c r="Z452" s="10"/>
      <c r="AA452"/>
    </row>
    <row r="453" spans="1:27" ht="12.75">
      <c r="A453" t="s">
        <v>1698</v>
      </c>
      <c r="B453" t="s">
        <v>2061</v>
      </c>
      <c r="C453" s="7">
        <v>30547</v>
      </c>
      <c r="D453" s="8" t="s">
        <v>2062</v>
      </c>
      <c r="E453" s="8" t="s">
        <v>2024</v>
      </c>
      <c r="F453" s="8" t="s">
        <v>5143</v>
      </c>
      <c r="G453" s="8" t="s">
        <v>1141</v>
      </c>
      <c r="H453" s="8" t="s">
        <v>1987</v>
      </c>
      <c r="L453" s="8"/>
      <c r="N453"/>
      <c r="O453" s="8"/>
      <c r="P453" s="5"/>
      <c r="Q453"/>
      <c r="S453" s="5"/>
      <c r="W453"/>
      <c r="X453" s="6"/>
      <c r="Z453" s="10"/>
      <c r="AA453"/>
    </row>
    <row r="454" spans="1:27" ht="12.75">
      <c r="A454" t="s">
        <v>1698</v>
      </c>
      <c r="B454" t="s">
        <v>3479</v>
      </c>
      <c r="C454" s="7">
        <v>31045</v>
      </c>
      <c r="D454" s="8" t="s">
        <v>3480</v>
      </c>
      <c r="E454" s="8" t="s">
        <v>2023</v>
      </c>
      <c r="F454" s="8" t="s">
        <v>2461</v>
      </c>
      <c r="G454" s="8" t="s">
        <v>3616</v>
      </c>
      <c r="H454" s="8" t="s">
        <v>2717</v>
      </c>
      <c r="L454" s="8"/>
      <c r="N454"/>
      <c r="O454" s="8"/>
      <c r="P454" s="5"/>
      <c r="Q454"/>
      <c r="S454" s="5"/>
      <c r="W454"/>
      <c r="X454" s="6"/>
      <c r="Z454" s="10"/>
      <c r="AA454"/>
    </row>
    <row r="455" spans="1:20" ht="12.75">
      <c r="A455" t="s">
        <v>1700</v>
      </c>
      <c r="B455" t="s">
        <v>1351</v>
      </c>
      <c r="C455" s="7">
        <v>29179</v>
      </c>
      <c r="D455" s="8" t="s">
        <v>1352</v>
      </c>
      <c r="E455" s="8" t="s">
        <v>4766</v>
      </c>
      <c r="F455" s="8" t="s">
        <v>4789</v>
      </c>
      <c r="G455" s="8" t="s">
        <v>3616</v>
      </c>
      <c r="I455" t="s">
        <v>965</v>
      </c>
      <c r="J455" s="8" t="s">
        <v>4789</v>
      </c>
      <c r="K455" s="8" t="s">
        <v>954</v>
      </c>
      <c r="L455" t="s">
        <v>1441</v>
      </c>
      <c r="M455" s="8" t="s">
        <v>4789</v>
      </c>
      <c r="N455" s="8" t="s">
        <v>3618</v>
      </c>
      <c r="O455" t="s">
        <v>1392</v>
      </c>
      <c r="P455" s="8" t="s">
        <v>4789</v>
      </c>
      <c r="Q455" s="5" t="s">
        <v>3657</v>
      </c>
      <c r="R455" t="s">
        <v>1693</v>
      </c>
      <c r="S455" t="s">
        <v>4789</v>
      </c>
      <c r="T455" s="5" t="s">
        <v>3611</v>
      </c>
    </row>
    <row r="456" spans="1:27" ht="12.75">
      <c r="A456" t="s">
        <v>1700</v>
      </c>
      <c r="B456" t="s">
        <v>2161</v>
      </c>
      <c r="C456" s="7">
        <v>29648</v>
      </c>
      <c r="D456" s="8" t="s">
        <v>3404</v>
      </c>
      <c r="E456" s="8" t="s">
        <v>3481</v>
      </c>
      <c r="F456" s="8" t="s">
        <v>304</v>
      </c>
      <c r="G456" s="8" t="s">
        <v>3616</v>
      </c>
      <c r="H456" s="8" t="s">
        <v>3967</v>
      </c>
      <c r="L456" s="8"/>
      <c r="N456"/>
      <c r="O456" s="8"/>
      <c r="P456" s="5"/>
      <c r="Q456"/>
      <c r="S456" s="5"/>
      <c r="W456"/>
      <c r="X456" s="6"/>
      <c r="Z456" s="10"/>
      <c r="AA456"/>
    </row>
    <row r="458" spans="1:14" ht="12.75">
      <c r="A458" t="s">
        <v>5142</v>
      </c>
      <c r="B458" t="s">
        <v>384</v>
      </c>
      <c r="C458" s="7">
        <v>30270</v>
      </c>
      <c r="D458" s="8" t="s">
        <v>2797</v>
      </c>
      <c r="E458" s="8" t="s">
        <v>4275</v>
      </c>
      <c r="F458" s="8" t="s">
        <v>1965</v>
      </c>
      <c r="G458" s="8" t="s">
        <v>5140</v>
      </c>
      <c r="I458" t="s">
        <v>5142</v>
      </c>
      <c r="J458" s="8" t="s">
        <v>1965</v>
      </c>
      <c r="K458" s="8" t="s">
        <v>1898</v>
      </c>
      <c r="L458" t="s">
        <v>5142</v>
      </c>
      <c r="M458" s="8" t="s">
        <v>1965</v>
      </c>
      <c r="N458" s="8" t="s">
        <v>2036</v>
      </c>
    </row>
    <row r="459" spans="1:20" ht="12.75">
      <c r="A459" t="s">
        <v>5145</v>
      </c>
      <c r="B459" t="s">
        <v>4550</v>
      </c>
      <c r="C459" s="7">
        <v>29522</v>
      </c>
      <c r="D459" s="8" t="s">
        <v>4551</v>
      </c>
      <c r="E459" s="8" t="s">
        <v>1118</v>
      </c>
      <c r="F459" s="8" t="s">
        <v>2461</v>
      </c>
      <c r="G459" s="8" t="s">
        <v>3795</v>
      </c>
      <c r="I459" t="s">
        <v>1390</v>
      </c>
      <c r="J459" s="8" t="s">
        <v>2461</v>
      </c>
      <c r="K459" s="8" t="s">
        <v>1692</v>
      </c>
      <c r="L459" t="s">
        <v>1700</v>
      </c>
      <c r="M459" s="8" t="s">
        <v>2461</v>
      </c>
      <c r="N459" s="8" t="s">
        <v>1692</v>
      </c>
      <c r="O459" t="s">
        <v>965</v>
      </c>
      <c r="P459" s="8" t="s">
        <v>2461</v>
      </c>
      <c r="Q459" s="5" t="s">
        <v>3611</v>
      </c>
      <c r="R459" t="s">
        <v>1693</v>
      </c>
      <c r="S459" t="s">
        <v>2461</v>
      </c>
      <c r="T459" s="5" t="s">
        <v>956</v>
      </c>
    </row>
    <row r="460" spans="1:27" ht="12.75">
      <c r="A460" t="s">
        <v>5145</v>
      </c>
      <c r="B460" t="s">
        <v>4178</v>
      </c>
      <c r="C460" s="7">
        <v>30511</v>
      </c>
      <c r="D460" s="8" t="s">
        <v>3403</v>
      </c>
      <c r="E460" s="8" t="s">
        <v>1107</v>
      </c>
      <c r="F460" s="8" t="s">
        <v>4789</v>
      </c>
      <c r="G460" s="8" t="s">
        <v>263</v>
      </c>
      <c r="I460" t="s">
        <v>1703</v>
      </c>
      <c r="J460" s="8" t="s">
        <v>4789</v>
      </c>
      <c r="K460" s="8" t="s">
        <v>954</v>
      </c>
      <c r="Q460" s="8"/>
      <c r="S460" s="7"/>
      <c r="T460" s="8"/>
      <c r="U460" s="6"/>
      <c r="V460"/>
      <c r="X460" s="6"/>
      <c r="Z460" s="11"/>
      <c r="AA460"/>
    </row>
    <row r="461" spans="1:27" ht="12.75">
      <c r="A461" t="s">
        <v>3571</v>
      </c>
      <c r="B461" t="s">
        <v>2296</v>
      </c>
      <c r="C461" s="7">
        <v>26824</v>
      </c>
      <c r="E461" s="8" t="s">
        <v>1128</v>
      </c>
      <c r="F461" s="8" t="s">
        <v>3551</v>
      </c>
      <c r="G461" s="8" t="s">
        <v>4879</v>
      </c>
      <c r="I461" t="s">
        <v>2334</v>
      </c>
      <c r="J461" s="8" t="s">
        <v>3551</v>
      </c>
      <c r="K461" s="8" t="s">
        <v>4879</v>
      </c>
      <c r="L461" t="s">
        <v>2334</v>
      </c>
      <c r="M461" s="8" t="s">
        <v>3551</v>
      </c>
      <c r="N461" s="8" t="s">
        <v>955</v>
      </c>
      <c r="O461" t="s">
        <v>2334</v>
      </c>
      <c r="P461" s="8" t="s">
        <v>3551</v>
      </c>
      <c r="Q461" s="8" t="s">
        <v>3794</v>
      </c>
      <c r="R461" t="s">
        <v>2334</v>
      </c>
      <c r="S461" s="7" t="s">
        <v>3551</v>
      </c>
      <c r="T461" s="8" t="s">
        <v>1898</v>
      </c>
      <c r="U461" s="6" t="s">
        <v>5142</v>
      </c>
      <c r="V461" t="s">
        <v>3551</v>
      </c>
      <c r="W461" s="5" t="s">
        <v>5144</v>
      </c>
      <c r="X461" s="6" t="s">
        <v>5142</v>
      </c>
      <c r="Y461" s="6" t="s">
        <v>3551</v>
      </c>
      <c r="Z461" s="11" t="s">
        <v>955</v>
      </c>
      <c r="AA461"/>
    </row>
    <row r="462" spans="1:27" ht="12.75">
      <c r="A462" t="s">
        <v>1703</v>
      </c>
      <c r="B462" t="s">
        <v>1810</v>
      </c>
      <c r="C462" s="7">
        <v>28111</v>
      </c>
      <c r="D462" s="8" t="s">
        <v>1811</v>
      </c>
      <c r="E462" s="8" t="s">
        <v>1124</v>
      </c>
      <c r="F462" s="8" t="s">
        <v>2131</v>
      </c>
      <c r="G462" s="8" t="s">
        <v>265</v>
      </c>
      <c r="I462" t="s">
        <v>1703</v>
      </c>
      <c r="J462" s="8" t="s">
        <v>5143</v>
      </c>
      <c r="K462" s="8" t="s">
        <v>4879</v>
      </c>
      <c r="O462" t="s">
        <v>1703</v>
      </c>
      <c r="P462" s="8" t="s">
        <v>5143</v>
      </c>
      <c r="Q462" s="8" t="s">
        <v>2898</v>
      </c>
      <c r="R462" t="s">
        <v>1703</v>
      </c>
      <c r="S462" s="7" t="s">
        <v>5143</v>
      </c>
      <c r="T462" s="8" t="s">
        <v>4875</v>
      </c>
      <c r="U462" s="6" t="s">
        <v>1703</v>
      </c>
      <c r="V462" t="s">
        <v>3380</v>
      </c>
      <c r="W462" s="5" t="s">
        <v>263</v>
      </c>
      <c r="X462" s="6" t="s">
        <v>1703</v>
      </c>
      <c r="Y462" s="6" t="s">
        <v>3380</v>
      </c>
      <c r="Z462" s="11" t="s">
        <v>5138</v>
      </c>
      <c r="AA462"/>
    </row>
    <row r="463" spans="1:27" ht="12.75">
      <c r="A463" t="s">
        <v>2332</v>
      </c>
      <c r="B463" t="s">
        <v>1345</v>
      </c>
      <c r="C463" s="7">
        <v>30704</v>
      </c>
      <c r="D463" s="8" t="s">
        <v>1346</v>
      </c>
      <c r="E463" s="8" t="s">
        <v>2159</v>
      </c>
      <c r="F463" s="8" t="s">
        <v>4874</v>
      </c>
      <c r="G463" s="8" t="s">
        <v>3611</v>
      </c>
      <c r="H463" s="8" t="s">
        <v>664</v>
      </c>
      <c r="L463" s="8"/>
      <c r="N463"/>
      <c r="O463" s="8"/>
      <c r="P463" s="5"/>
      <c r="Q463"/>
      <c r="S463" s="5"/>
      <c r="W463"/>
      <c r="X463" s="6"/>
      <c r="Z463" s="10"/>
      <c r="AA463"/>
    </row>
    <row r="464" spans="1:27" ht="12.75">
      <c r="A464" t="s">
        <v>1703</v>
      </c>
      <c r="B464" t="s">
        <v>1885</v>
      </c>
      <c r="C464" s="7">
        <v>28543</v>
      </c>
      <c r="D464" s="8" t="s">
        <v>2099</v>
      </c>
      <c r="E464" s="8" t="s">
        <v>1125</v>
      </c>
      <c r="F464" s="8" t="s">
        <v>3380</v>
      </c>
      <c r="G464" s="8" t="s">
        <v>1141</v>
      </c>
      <c r="I464" t="s">
        <v>5145</v>
      </c>
      <c r="J464" s="8" t="s">
        <v>2131</v>
      </c>
      <c r="K464" s="8" t="s">
        <v>265</v>
      </c>
      <c r="L464" t="s">
        <v>5145</v>
      </c>
      <c r="M464" s="8" t="s">
        <v>2131</v>
      </c>
      <c r="N464" s="8" t="s">
        <v>954</v>
      </c>
      <c r="O464" t="s">
        <v>5145</v>
      </c>
      <c r="P464" s="8" t="s">
        <v>2131</v>
      </c>
      <c r="Q464" s="8" t="s">
        <v>3102</v>
      </c>
      <c r="R464" t="s">
        <v>1703</v>
      </c>
      <c r="S464" s="7" t="s">
        <v>964</v>
      </c>
      <c r="T464" s="8" t="s">
        <v>3798</v>
      </c>
      <c r="U464" s="6" t="s">
        <v>1703</v>
      </c>
      <c r="V464" t="s">
        <v>964</v>
      </c>
      <c r="W464" s="5" t="s">
        <v>954</v>
      </c>
      <c r="X464" s="6" t="s">
        <v>5141</v>
      </c>
      <c r="Y464" s="6" t="s">
        <v>964</v>
      </c>
      <c r="Z464" s="11" t="s">
        <v>3616</v>
      </c>
      <c r="AA464"/>
    </row>
    <row r="465" spans="1:27" ht="12.75">
      <c r="A465" t="s">
        <v>5141</v>
      </c>
      <c r="B465" t="s">
        <v>4862</v>
      </c>
      <c r="C465" s="7">
        <v>29467</v>
      </c>
      <c r="D465" s="8" t="s">
        <v>3797</v>
      </c>
      <c r="E465" s="8" t="s">
        <v>351</v>
      </c>
      <c r="F465" s="8" t="s">
        <v>3380</v>
      </c>
      <c r="G465" s="8" t="s">
        <v>3616</v>
      </c>
      <c r="I465" t="s">
        <v>5141</v>
      </c>
      <c r="J465" s="8" t="s">
        <v>3380</v>
      </c>
      <c r="K465" s="8" t="s">
        <v>1141</v>
      </c>
      <c r="L465" t="s">
        <v>5141</v>
      </c>
      <c r="M465" s="8" t="s">
        <v>3380</v>
      </c>
      <c r="N465" s="8" t="s">
        <v>3616</v>
      </c>
      <c r="O465" t="s">
        <v>5141</v>
      </c>
      <c r="P465" s="8" t="s">
        <v>3380</v>
      </c>
      <c r="Q465" s="8" t="s">
        <v>3616</v>
      </c>
      <c r="S465" s="7"/>
      <c r="T465" s="8"/>
      <c r="U465" s="6"/>
      <c r="V465"/>
      <c r="X465" s="6"/>
      <c r="Z465" s="11"/>
      <c r="AA465"/>
    </row>
    <row r="467" spans="1:20" ht="12.75">
      <c r="A467" t="s">
        <v>1442</v>
      </c>
      <c r="B467" t="s">
        <v>362</v>
      </c>
      <c r="C467" s="7">
        <v>29592</v>
      </c>
      <c r="D467" s="8" t="s">
        <v>3614</v>
      </c>
      <c r="E467" s="8" t="s">
        <v>1102</v>
      </c>
      <c r="F467" s="8" t="s">
        <v>3551</v>
      </c>
      <c r="G467" s="8" t="s">
        <v>309</v>
      </c>
      <c r="I467" t="s">
        <v>1442</v>
      </c>
      <c r="J467" s="8" t="s">
        <v>3551</v>
      </c>
      <c r="K467" s="8" t="s">
        <v>2738</v>
      </c>
      <c r="L467" t="s">
        <v>1442</v>
      </c>
      <c r="M467" s="8" t="s">
        <v>3551</v>
      </c>
      <c r="N467" s="8" t="s">
        <v>3083</v>
      </c>
      <c r="O467" t="s">
        <v>3082</v>
      </c>
      <c r="P467" s="8" t="s">
        <v>3551</v>
      </c>
      <c r="Q467" s="5" t="s">
        <v>3083</v>
      </c>
      <c r="R467" t="s">
        <v>353</v>
      </c>
      <c r="S467" t="s">
        <v>3551</v>
      </c>
      <c r="T467" s="5" t="s">
        <v>3083</v>
      </c>
    </row>
    <row r="468" spans="1:27" ht="12.75">
      <c r="A468" t="s">
        <v>1328</v>
      </c>
      <c r="B468" t="s">
        <v>4380</v>
      </c>
      <c r="C468" s="7">
        <v>31051</v>
      </c>
      <c r="D468" s="8" t="s">
        <v>4381</v>
      </c>
      <c r="E468" s="8" t="s">
        <v>4578</v>
      </c>
      <c r="F468" s="8" t="s">
        <v>3610</v>
      </c>
      <c r="G468" s="8" t="s">
        <v>1329</v>
      </c>
      <c r="H468" s="8" t="s">
        <v>2705</v>
      </c>
      <c r="L468" s="8"/>
      <c r="N468"/>
      <c r="O468" s="8"/>
      <c r="P468" s="5"/>
      <c r="Q468"/>
      <c r="S468" s="5"/>
      <c r="W468"/>
      <c r="X468" s="6"/>
      <c r="Z468" s="10"/>
      <c r="AA468"/>
    </row>
    <row r="469" spans="1:27" ht="12.75">
      <c r="A469" t="s">
        <v>3082</v>
      </c>
      <c r="B469" t="s">
        <v>3257</v>
      </c>
      <c r="C469" s="7">
        <v>30788</v>
      </c>
      <c r="D469" s="8" t="s">
        <v>872</v>
      </c>
      <c r="E469" s="8" t="s">
        <v>1111</v>
      </c>
      <c r="F469" s="8" t="s">
        <v>3380</v>
      </c>
      <c r="G469" s="8" t="s">
        <v>3083</v>
      </c>
      <c r="I469" t="s">
        <v>1442</v>
      </c>
      <c r="J469" s="8" t="s">
        <v>3380</v>
      </c>
      <c r="K469" s="8" t="s">
        <v>3083</v>
      </c>
      <c r="Q469" s="8"/>
      <c r="S469" s="7"/>
      <c r="T469" s="8"/>
      <c r="U469" s="6"/>
      <c r="V469"/>
      <c r="X469" s="6"/>
      <c r="Z469" s="11"/>
      <c r="AA469"/>
    </row>
    <row r="470" spans="1:14" ht="12.75">
      <c r="A470" t="s">
        <v>3025</v>
      </c>
      <c r="B470" t="s">
        <v>5170</v>
      </c>
      <c r="C470" s="7">
        <v>30826</v>
      </c>
      <c r="D470" s="8" t="s">
        <v>2797</v>
      </c>
      <c r="E470" s="8" t="s">
        <v>1114</v>
      </c>
      <c r="F470" s="8" t="s">
        <v>3615</v>
      </c>
      <c r="G470" s="8" t="s">
        <v>3083</v>
      </c>
      <c r="I470" t="s">
        <v>353</v>
      </c>
      <c r="J470" s="8" t="s">
        <v>3615</v>
      </c>
      <c r="K470" s="8" t="s">
        <v>354</v>
      </c>
      <c r="L470" t="s">
        <v>353</v>
      </c>
      <c r="M470" s="8" t="s">
        <v>3615</v>
      </c>
      <c r="N470" s="8" t="s">
        <v>354</v>
      </c>
    </row>
    <row r="471" spans="1:27" ht="12.75">
      <c r="A471" t="s">
        <v>4780</v>
      </c>
      <c r="B471" t="s">
        <v>162</v>
      </c>
      <c r="C471" s="7">
        <v>30301</v>
      </c>
      <c r="D471" s="8" t="s">
        <v>85</v>
      </c>
      <c r="E471" s="8" t="s">
        <v>1121</v>
      </c>
      <c r="F471" s="8" t="s">
        <v>2461</v>
      </c>
      <c r="G471" s="8" t="s">
        <v>3083</v>
      </c>
      <c r="I471" t="s">
        <v>1442</v>
      </c>
      <c r="J471" s="8" t="s">
        <v>2461</v>
      </c>
      <c r="K471" s="8" t="s">
        <v>354</v>
      </c>
      <c r="Q471" s="8"/>
      <c r="S471" s="7"/>
      <c r="T471" s="8"/>
      <c r="U471" s="6"/>
      <c r="V471"/>
      <c r="X471" s="6"/>
      <c r="Z471" s="11"/>
      <c r="AA471"/>
    </row>
    <row r="472" spans="1:14" ht="12.75">
      <c r="A472" t="s">
        <v>3025</v>
      </c>
      <c r="B472" t="s">
        <v>1922</v>
      </c>
      <c r="C472" s="7">
        <v>30631</v>
      </c>
      <c r="D472" s="8" t="s">
        <v>2796</v>
      </c>
      <c r="E472" s="8" t="s">
        <v>1119</v>
      </c>
      <c r="F472" s="8" t="s">
        <v>3551</v>
      </c>
      <c r="G472" s="8" t="s">
        <v>3083</v>
      </c>
      <c r="I472" t="s">
        <v>353</v>
      </c>
      <c r="J472" s="8" t="s">
        <v>3551</v>
      </c>
      <c r="K472" s="8" t="s">
        <v>354</v>
      </c>
      <c r="L472" t="s">
        <v>353</v>
      </c>
      <c r="M472" s="8" t="s">
        <v>3551</v>
      </c>
      <c r="N472" s="8" t="s">
        <v>354</v>
      </c>
    </row>
    <row r="473" spans="1:20" ht="12.75">
      <c r="A473" t="s">
        <v>1442</v>
      </c>
      <c r="B473" t="s">
        <v>517</v>
      </c>
      <c r="C473" s="7">
        <v>29640</v>
      </c>
      <c r="D473" s="8" t="s">
        <v>4722</v>
      </c>
      <c r="E473" s="8" t="s">
        <v>1106</v>
      </c>
      <c r="F473" s="8" t="s">
        <v>304</v>
      </c>
      <c r="G473" s="8" t="s">
        <v>3083</v>
      </c>
      <c r="I473" t="s">
        <v>1442</v>
      </c>
      <c r="J473" s="8" t="s">
        <v>304</v>
      </c>
      <c r="K473" s="8" t="s">
        <v>2738</v>
      </c>
      <c r="L473" t="s">
        <v>1442</v>
      </c>
      <c r="M473" s="8" t="s">
        <v>304</v>
      </c>
      <c r="N473" s="8" t="s">
        <v>3083</v>
      </c>
      <c r="O473" t="s">
        <v>1442</v>
      </c>
      <c r="P473" s="8" t="s">
        <v>304</v>
      </c>
      <c r="Q473" s="5" t="s">
        <v>2738</v>
      </c>
      <c r="R473" t="s">
        <v>1442</v>
      </c>
      <c r="S473" t="s">
        <v>304</v>
      </c>
      <c r="T473" s="5" t="s">
        <v>3083</v>
      </c>
    </row>
    <row r="474" spans="1:27" ht="12.75">
      <c r="A474" t="s">
        <v>3025</v>
      </c>
      <c r="B474" t="s">
        <v>3507</v>
      </c>
      <c r="C474" s="7">
        <v>29758</v>
      </c>
      <c r="D474" s="8" t="s">
        <v>3797</v>
      </c>
      <c r="E474" s="8" t="s">
        <v>1113</v>
      </c>
      <c r="F474" s="8" t="s">
        <v>4789</v>
      </c>
      <c r="G474" s="8" t="s">
        <v>354</v>
      </c>
      <c r="I474" t="s">
        <v>3025</v>
      </c>
      <c r="J474" s="8" t="s">
        <v>4789</v>
      </c>
      <c r="K474" s="8" t="s">
        <v>3083</v>
      </c>
      <c r="L474" t="s">
        <v>3025</v>
      </c>
      <c r="M474" s="8" t="s">
        <v>4789</v>
      </c>
      <c r="N474" s="8" t="s">
        <v>3083</v>
      </c>
      <c r="O474" t="s">
        <v>353</v>
      </c>
      <c r="P474" s="8" t="s">
        <v>4789</v>
      </c>
      <c r="Q474" s="8" t="s">
        <v>354</v>
      </c>
      <c r="S474" s="7"/>
      <c r="T474" s="8"/>
      <c r="U474" s="6"/>
      <c r="V474"/>
      <c r="X474" s="6"/>
      <c r="Z474" s="11"/>
      <c r="AA474"/>
    </row>
    <row r="475" spans="1:27" ht="12.75">
      <c r="A475" t="s">
        <v>4778</v>
      </c>
      <c r="B475" t="s">
        <v>3891</v>
      </c>
      <c r="C475" s="7">
        <v>31117</v>
      </c>
      <c r="D475" s="8" t="s">
        <v>3480</v>
      </c>
      <c r="E475" s="8" t="s">
        <v>3480</v>
      </c>
      <c r="F475" s="8" t="s">
        <v>1965</v>
      </c>
      <c r="G475" s="8" t="s">
        <v>3241</v>
      </c>
      <c r="H475" s="8" t="s">
        <v>677</v>
      </c>
      <c r="L475" s="8"/>
      <c r="N475"/>
      <c r="O475" s="8"/>
      <c r="P475" s="5"/>
      <c r="Q475"/>
      <c r="S475" s="5"/>
      <c r="W475"/>
      <c r="X475" s="6"/>
      <c r="Z475" s="10"/>
      <c r="AA475"/>
    </row>
    <row r="476" spans="1:27" ht="12.75">
      <c r="A476" t="s">
        <v>1277</v>
      </c>
      <c r="B476" t="s">
        <v>1822</v>
      </c>
      <c r="C476" s="7">
        <v>29695</v>
      </c>
      <c r="D476" s="8" t="s">
        <v>2050</v>
      </c>
      <c r="E476" s="8" t="s">
        <v>4764</v>
      </c>
      <c r="I476" t="s">
        <v>1817</v>
      </c>
      <c r="J476" s="8" t="s">
        <v>3380</v>
      </c>
      <c r="K476" s="8" t="s">
        <v>361</v>
      </c>
      <c r="L476" t="s">
        <v>1817</v>
      </c>
      <c r="M476" s="8" t="s">
        <v>3380</v>
      </c>
      <c r="N476" s="8" t="s">
        <v>4478</v>
      </c>
      <c r="O476" t="s">
        <v>2140</v>
      </c>
      <c r="P476" s="8" t="s">
        <v>3380</v>
      </c>
      <c r="Q476" s="8" t="s">
        <v>1823</v>
      </c>
      <c r="S476" s="7"/>
      <c r="T476" s="8"/>
      <c r="U476" s="6"/>
      <c r="V476"/>
      <c r="X476" s="6"/>
      <c r="Z476" s="11"/>
      <c r="AA476"/>
    </row>
    <row r="478" spans="1:7" ht="12.75">
      <c r="A478" t="s">
        <v>4574</v>
      </c>
      <c r="B478" t="s">
        <v>3370</v>
      </c>
      <c r="C478" s="7"/>
      <c r="F478" s="8" t="s">
        <v>3617</v>
      </c>
      <c r="G478" s="8" t="s">
        <v>704</v>
      </c>
    </row>
    <row r="479" spans="1:7" ht="12.75">
      <c r="A479" t="s">
        <v>4574</v>
      </c>
      <c r="B479" t="s">
        <v>3370</v>
      </c>
      <c r="C479" s="7"/>
      <c r="F479" s="8" t="s">
        <v>3617</v>
      </c>
      <c r="G479" s="8" t="s">
        <v>704</v>
      </c>
    </row>
    <row r="480" spans="1:14" ht="12.75">
      <c r="A480" t="s">
        <v>3030</v>
      </c>
      <c r="B480" t="s">
        <v>3357</v>
      </c>
      <c r="C480" s="7">
        <v>28519</v>
      </c>
      <c r="D480" s="8" t="s">
        <v>305</v>
      </c>
      <c r="E480" s="8" t="s">
        <v>1117</v>
      </c>
      <c r="F480" s="8" t="s">
        <v>3610</v>
      </c>
      <c r="G480" s="8" t="s">
        <v>1247</v>
      </c>
      <c r="I480" t="s">
        <v>3030</v>
      </c>
      <c r="J480" s="8" t="s">
        <v>3610</v>
      </c>
      <c r="K480" s="8" t="s">
        <v>4958</v>
      </c>
      <c r="L480" t="s">
        <v>3030</v>
      </c>
      <c r="M480" s="8" t="s">
        <v>3610</v>
      </c>
      <c r="N480" s="8" t="s">
        <v>2671</v>
      </c>
    </row>
    <row r="481" spans="1:26" ht="12.75">
      <c r="A481" t="s">
        <v>3136</v>
      </c>
      <c r="B481" t="s">
        <v>3777</v>
      </c>
      <c r="C481" s="7">
        <v>30174</v>
      </c>
      <c r="D481" s="8" t="s">
        <v>1559</v>
      </c>
      <c r="E481" s="8" t="s">
        <v>1123</v>
      </c>
      <c r="F481" s="8" t="s">
        <v>4668</v>
      </c>
      <c r="G481" s="8" t="s">
        <v>1248</v>
      </c>
      <c r="I481" t="s">
        <v>3136</v>
      </c>
      <c r="J481" s="8" t="s">
        <v>4668</v>
      </c>
      <c r="K481" s="8" t="s">
        <v>131</v>
      </c>
      <c r="L481" t="s">
        <v>3136</v>
      </c>
      <c r="M481" s="8" t="s">
        <v>4668</v>
      </c>
      <c r="N481" s="8" t="s">
        <v>1064</v>
      </c>
      <c r="O481" t="s">
        <v>3136</v>
      </c>
      <c r="P481" s="8" t="s">
        <v>4668</v>
      </c>
      <c r="Q481" s="5" t="s">
        <v>3778</v>
      </c>
      <c r="U481" s="6"/>
      <c r="V481"/>
      <c r="Y481" s="15"/>
      <c r="Z481" s="15"/>
    </row>
    <row r="482" spans="3:26" ht="12.75">
      <c r="C482" s="7"/>
      <c r="I482" s="6" t="s">
        <v>1099</v>
      </c>
      <c r="U482" s="6"/>
      <c r="V482"/>
      <c r="Y482" s="15"/>
      <c r="Z482" s="15"/>
    </row>
    <row r="485" spans="1:9" ht="18">
      <c r="A485" s="39" t="s">
        <v>4062</v>
      </c>
      <c r="I485" s="39"/>
    </row>
    <row r="486" ht="12.75">
      <c r="I486" s="6"/>
    </row>
    <row r="487" ht="12.75">
      <c r="A487" t="s">
        <v>4253</v>
      </c>
    </row>
    <row r="488" spans="1:27" ht="12.75">
      <c r="A488" t="s">
        <v>633</v>
      </c>
      <c r="B488" t="s">
        <v>4544</v>
      </c>
      <c r="C488" s="7">
        <v>28845</v>
      </c>
      <c r="D488" s="8" t="s">
        <v>4545</v>
      </c>
      <c r="E488" s="8" t="s">
        <v>1121</v>
      </c>
      <c r="F488" s="8" t="s">
        <v>4792</v>
      </c>
      <c r="G488" s="8" t="s">
        <v>694</v>
      </c>
      <c r="I488" t="s">
        <v>633</v>
      </c>
      <c r="J488" s="8" t="s">
        <v>3790</v>
      </c>
      <c r="K488" s="8" t="s">
        <v>2153</v>
      </c>
      <c r="L488" t="s">
        <v>633</v>
      </c>
      <c r="M488" s="8" t="s">
        <v>3027</v>
      </c>
      <c r="N488" s="8" t="s">
        <v>835</v>
      </c>
      <c r="O488" t="s">
        <v>633</v>
      </c>
      <c r="P488" s="8" t="s">
        <v>3027</v>
      </c>
      <c r="Q488" s="8" t="s">
        <v>3400</v>
      </c>
      <c r="R488" t="s">
        <v>633</v>
      </c>
      <c r="S488" s="7" t="s">
        <v>3027</v>
      </c>
      <c r="T488" s="8" t="s">
        <v>3401</v>
      </c>
      <c r="U488" t="s">
        <v>633</v>
      </c>
      <c r="V488" t="s">
        <v>3027</v>
      </c>
      <c r="W488" s="5" t="s">
        <v>4629</v>
      </c>
      <c r="AA488"/>
    </row>
    <row r="489" spans="1:27" ht="12.75">
      <c r="A489" t="s">
        <v>633</v>
      </c>
      <c r="B489" t="s">
        <v>3016</v>
      </c>
      <c r="C489" s="7">
        <v>26663</v>
      </c>
      <c r="E489" s="8" t="s">
        <v>1124</v>
      </c>
      <c r="F489" s="8" t="s">
        <v>3610</v>
      </c>
      <c r="G489" s="8" t="s">
        <v>2460</v>
      </c>
      <c r="I489" t="s">
        <v>633</v>
      </c>
      <c r="J489" s="8" t="s">
        <v>3610</v>
      </c>
      <c r="K489" s="8" t="s">
        <v>2951</v>
      </c>
      <c r="L489" t="s">
        <v>633</v>
      </c>
      <c r="M489" s="8" t="s">
        <v>4789</v>
      </c>
      <c r="N489" s="8" t="s">
        <v>476</v>
      </c>
      <c r="O489" t="s">
        <v>633</v>
      </c>
      <c r="P489" s="8" t="s">
        <v>4789</v>
      </c>
      <c r="Q489" s="8" t="s">
        <v>3017</v>
      </c>
      <c r="R489" t="s">
        <v>633</v>
      </c>
      <c r="S489" s="7" t="s">
        <v>964</v>
      </c>
      <c r="T489" s="8" t="s">
        <v>344</v>
      </c>
      <c r="U489" t="s">
        <v>633</v>
      </c>
      <c r="V489" t="s">
        <v>964</v>
      </c>
      <c r="W489" s="5" t="s">
        <v>4107</v>
      </c>
      <c r="X489" t="s">
        <v>633</v>
      </c>
      <c r="Y489" s="6" t="s">
        <v>964</v>
      </c>
      <c r="Z489" s="6" t="s">
        <v>107</v>
      </c>
      <c r="AA489"/>
    </row>
    <row r="491" spans="1:27" ht="12.75">
      <c r="A491" t="s">
        <v>3607</v>
      </c>
      <c r="B491" t="s">
        <v>2978</v>
      </c>
      <c r="C491" s="7">
        <v>30294</v>
      </c>
      <c r="D491" s="8" t="s">
        <v>3478</v>
      </c>
      <c r="E491" s="8" t="s">
        <v>4579</v>
      </c>
      <c r="F491" s="8" t="s">
        <v>1480</v>
      </c>
      <c r="G491" s="8" t="s">
        <v>4696</v>
      </c>
      <c r="H491" s="8" t="s">
        <v>3869</v>
      </c>
      <c r="L491" s="8"/>
      <c r="N491"/>
      <c r="O491" s="8"/>
      <c r="P491" s="5"/>
      <c r="Q491"/>
      <c r="S491" s="5"/>
      <c r="W491"/>
      <c r="X491" s="6"/>
      <c r="Z491" s="10"/>
      <c r="AA491"/>
    </row>
    <row r="492" spans="1:27" ht="12.75">
      <c r="A492" t="s">
        <v>2923</v>
      </c>
      <c r="B492" t="s">
        <v>1538</v>
      </c>
      <c r="C492" s="7">
        <v>30526</v>
      </c>
      <c r="D492" s="8" t="s">
        <v>3404</v>
      </c>
      <c r="E492" s="8" t="s">
        <v>1102</v>
      </c>
      <c r="F492" s="8" t="s">
        <v>4792</v>
      </c>
      <c r="G492" s="8" t="s">
        <v>695</v>
      </c>
      <c r="I492" t="s">
        <v>4937</v>
      </c>
      <c r="J492" s="8" t="s">
        <v>4792</v>
      </c>
      <c r="K492" s="8" t="s">
        <v>1520</v>
      </c>
      <c r="Q492" s="8"/>
      <c r="S492" s="7"/>
      <c r="T492" s="8"/>
      <c r="U492" s="6"/>
      <c r="V492"/>
      <c r="X492" s="6"/>
      <c r="Z492" s="11"/>
      <c r="AA492"/>
    </row>
    <row r="493" spans="1:27" ht="12.75">
      <c r="A493" t="s">
        <v>3607</v>
      </c>
      <c r="B493" t="s">
        <v>2041</v>
      </c>
      <c r="C493" s="7">
        <v>28703</v>
      </c>
      <c r="D493" s="8" t="s">
        <v>2042</v>
      </c>
      <c r="E493" s="8" t="s">
        <v>1112</v>
      </c>
      <c r="F493" s="8" t="s">
        <v>2461</v>
      </c>
      <c r="G493" s="8" t="s">
        <v>696</v>
      </c>
      <c r="I493" t="s">
        <v>3607</v>
      </c>
      <c r="J493" s="8" t="s">
        <v>2461</v>
      </c>
      <c r="K493" s="8" t="s">
        <v>3756</v>
      </c>
      <c r="L493" t="s">
        <v>3607</v>
      </c>
      <c r="M493" s="8" t="s">
        <v>1372</v>
      </c>
      <c r="N493" s="8" t="s">
        <v>4044</v>
      </c>
      <c r="O493" t="s">
        <v>3607</v>
      </c>
      <c r="P493" s="8" t="s">
        <v>1372</v>
      </c>
      <c r="Q493" s="8" t="s">
        <v>2347</v>
      </c>
      <c r="R493" t="s">
        <v>3607</v>
      </c>
      <c r="S493" s="7" t="s">
        <v>1372</v>
      </c>
      <c r="T493" s="8" t="s">
        <v>2348</v>
      </c>
      <c r="U493" t="s">
        <v>3607</v>
      </c>
      <c r="V493" t="s">
        <v>1372</v>
      </c>
      <c r="W493" s="5" t="s">
        <v>2349</v>
      </c>
      <c r="X493" t="s">
        <v>3607</v>
      </c>
      <c r="Y493" s="6" t="s">
        <v>1372</v>
      </c>
      <c r="Z493" s="6" t="s">
        <v>2350</v>
      </c>
      <c r="AA493"/>
    </row>
    <row r="494" spans="1:27" ht="12.75">
      <c r="A494" t="s">
        <v>3607</v>
      </c>
      <c r="B494" t="s">
        <v>3500</v>
      </c>
      <c r="C494" s="7">
        <v>29637</v>
      </c>
      <c r="D494" s="8" t="s">
        <v>3478</v>
      </c>
      <c r="E494" s="8" t="s">
        <v>3490</v>
      </c>
      <c r="F494" s="8" t="s">
        <v>5143</v>
      </c>
      <c r="G494" s="8" t="s">
        <v>4461</v>
      </c>
      <c r="H494" s="8" t="s">
        <v>3035</v>
      </c>
      <c r="L494" s="8"/>
      <c r="N494"/>
      <c r="O494" s="8"/>
      <c r="P494" s="5"/>
      <c r="Q494"/>
      <c r="S494" s="5"/>
      <c r="W494"/>
      <c r="X494" s="6"/>
      <c r="Z494" s="10"/>
      <c r="AA494"/>
    </row>
    <row r="495" spans="1:27" ht="12.75">
      <c r="A495" t="s">
        <v>1340</v>
      </c>
      <c r="B495" t="s">
        <v>3399</v>
      </c>
      <c r="C495" s="7">
        <v>29684</v>
      </c>
      <c r="D495" s="8" t="s">
        <v>1926</v>
      </c>
      <c r="E495" s="8" t="s">
        <v>4763</v>
      </c>
      <c r="F495" s="8" t="s">
        <v>3554</v>
      </c>
      <c r="G495" s="8" t="s">
        <v>699</v>
      </c>
      <c r="I495" t="s">
        <v>1340</v>
      </c>
      <c r="J495" s="8" t="s">
        <v>3554</v>
      </c>
      <c r="K495" s="8" t="s">
        <v>1844</v>
      </c>
      <c r="Q495" s="8"/>
      <c r="S495" s="7"/>
      <c r="T495" s="8"/>
      <c r="U495" s="6"/>
      <c r="V495"/>
      <c r="X495" s="6"/>
      <c r="Z495" s="11"/>
      <c r="AA495"/>
    </row>
    <row r="496" spans="1:26" ht="12.75">
      <c r="A496" t="s">
        <v>4667</v>
      </c>
      <c r="B496" t="s">
        <v>3753</v>
      </c>
      <c r="C496" s="7">
        <v>28657</v>
      </c>
      <c r="D496" s="8" t="s">
        <v>4735</v>
      </c>
      <c r="E496" s="8" t="s">
        <v>4756</v>
      </c>
      <c r="F496" s="8" t="s">
        <v>4668</v>
      </c>
      <c r="G496" s="8" t="s">
        <v>697</v>
      </c>
      <c r="I496" t="s">
        <v>4667</v>
      </c>
      <c r="J496" s="8" t="s">
        <v>4668</v>
      </c>
      <c r="K496" s="8" t="s">
        <v>2067</v>
      </c>
      <c r="L496" t="s">
        <v>4667</v>
      </c>
      <c r="M496" s="8" t="s">
        <v>1146</v>
      </c>
      <c r="N496" s="8" t="s">
        <v>4603</v>
      </c>
      <c r="O496" t="s">
        <v>4667</v>
      </c>
      <c r="P496" s="8" t="s">
        <v>1146</v>
      </c>
      <c r="Q496" s="5" t="s">
        <v>3754</v>
      </c>
      <c r="R496" t="s">
        <v>4667</v>
      </c>
      <c r="S496" t="s">
        <v>1146</v>
      </c>
      <c r="T496" s="5" t="s">
        <v>3755</v>
      </c>
      <c r="U496" t="s">
        <v>4667</v>
      </c>
      <c r="V496" t="s">
        <v>1146</v>
      </c>
      <c r="W496" s="5" t="s">
        <v>4838</v>
      </c>
      <c r="X496" t="s">
        <v>4667</v>
      </c>
      <c r="Y496" s="6" t="s">
        <v>3024</v>
      </c>
      <c r="Z496" s="6" t="s">
        <v>4839</v>
      </c>
    </row>
    <row r="498" spans="1:27" ht="12.75">
      <c r="A498" t="s">
        <v>2135</v>
      </c>
      <c r="B498" t="s">
        <v>4123</v>
      </c>
      <c r="C498" s="7">
        <v>27934</v>
      </c>
      <c r="D498" s="8" t="s">
        <v>4124</v>
      </c>
      <c r="E498" s="8" t="s">
        <v>1126</v>
      </c>
      <c r="F498" s="8" t="s">
        <v>4883</v>
      </c>
      <c r="G498" s="8" t="s">
        <v>702</v>
      </c>
      <c r="I498" t="s">
        <v>2129</v>
      </c>
      <c r="J498" s="8" t="s">
        <v>1372</v>
      </c>
      <c r="K498" s="8" t="s">
        <v>3290</v>
      </c>
      <c r="L498" t="s">
        <v>2129</v>
      </c>
      <c r="M498" s="8" t="s">
        <v>1372</v>
      </c>
      <c r="N498" s="8" t="s">
        <v>1048</v>
      </c>
      <c r="O498" t="s">
        <v>2129</v>
      </c>
      <c r="P498" s="8" t="s">
        <v>1372</v>
      </c>
      <c r="Q498" s="8" t="s">
        <v>4125</v>
      </c>
      <c r="R498" t="s">
        <v>2129</v>
      </c>
      <c r="S498" s="7" t="s">
        <v>1372</v>
      </c>
      <c r="T498" s="8" t="s">
        <v>4126</v>
      </c>
      <c r="U498" s="6" t="s">
        <v>2135</v>
      </c>
      <c r="V498" t="s">
        <v>1689</v>
      </c>
      <c r="W498" s="5" t="s">
        <v>4127</v>
      </c>
      <c r="X498" t="s">
        <v>2129</v>
      </c>
      <c r="Y498" s="6" t="s">
        <v>1689</v>
      </c>
      <c r="Z498" s="11" t="s">
        <v>1342</v>
      </c>
      <c r="AA498"/>
    </row>
    <row r="499" spans="1:27" ht="12.75">
      <c r="A499" t="s">
        <v>1478</v>
      </c>
      <c r="B499" t="s">
        <v>4430</v>
      </c>
      <c r="C499" s="7">
        <v>30330</v>
      </c>
      <c r="D499" s="8" t="s">
        <v>2797</v>
      </c>
      <c r="E499" s="8" t="s">
        <v>1116</v>
      </c>
      <c r="F499" s="8" t="s">
        <v>4026</v>
      </c>
      <c r="G499" s="8" t="s">
        <v>700</v>
      </c>
      <c r="I499" t="s">
        <v>2129</v>
      </c>
      <c r="J499" s="8" t="s">
        <v>4026</v>
      </c>
      <c r="K499" s="8" t="s">
        <v>4429</v>
      </c>
      <c r="Q499" s="8"/>
      <c r="S499" s="7"/>
      <c r="T499" s="8"/>
      <c r="U499" s="6"/>
      <c r="V499"/>
      <c r="X499" s="6"/>
      <c r="Z499" s="11"/>
      <c r="AA499"/>
    </row>
    <row r="500" spans="1:27" ht="12.75">
      <c r="A500" t="s">
        <v>3555</v>
      </c>
      <c r="B500" t="s">
        <v>298</v>
      </c>
      <c r="C500" s="7">
        <v>28952</v>
      </c>
      <c r="D500" s="8" t="s">
        <v>1926</v>
      </c>
      <c r="E500" s="8" t="s">
        <v>1122</v>
      </c>
      <c r="F500" s="8" t="s">
        <v>4874</v>
      </c>
      <c r="G500" s="8" t="s">
        <v>2869</v>
      </c>
      <c r="I500" t="s">
        <v>81</v>
      </c>
      <c r="J500" s="8" t="s">
        <v>4874</v>
      </c>
      <c r="K500" s="8" t="s">
        <v>2813</v>
      </c>
      <c r="L500" t="s">
        <v>81</v>
      </c>
      <c r="M500" s="8" t="s">
        <v>4874</v>
      </c>
      <c r="N500" s="8" t="s">
        <v>1662</v>
      </c>
      <c r="O500" t="s">
        <v>2129</v>
      </c>
      <c r="P500" s="8" t="s">
        <v>4874</v>
      </c>
      <c r="Q500" s="8" t="s">
        <v>299</v>
      </c>
      <c r="S500" s="7"/>
      <c r="T500" s="8"/>
      <c r="U500" s="6"/>
      <c r="V500"/>
      <c r="X500" s="6"/>
      <c r="Z500" s="11"/>
      <c r="AA500"/>
    </row>
    <row r="501" spans="1:27" ht="12.75">
      <c r="A501" t="s">
        <v>1478</v>
      </c>
      <c r="B501" t="s">
        <v>4223</v>
      </c>
      <c r="C501" s="7">
        <v>29610</v>
      </c>
      <c r="D501" s="8" t="s">
        <v>303</v>
      </c>
      <c r="E501" s="8" t="s">
        <v>3492</v>
      </c>
      <c r="F501" s="8" t="s">
        <v>3610</v>
      </c>
      <c r="G501" s="8" t="s">
        <v>4224</v>
      </c>
      <c r="H501" s="8" t="s">
        <v>3863</v>
      </c>
      <c r="L501" t="s">
        <v>2135</v>
      </c>
      <c r="M501" s="8" t="s">
        <v>304</v>
      </c>
      <c r="N501" s="8" t="s">
        <v>4225</v>
      </c>
      <c r="O501" t="s">
        <v>2129</v>
      </c>
      <c r="P501" s="8" t="s">
        <v>304</v>
      </c>
      <c r="Q501" s="5" t="s">
        <v>4226</v>
      </c>
      <c r="R501" t="s">
        <v>2129</v>
      </c>
      <c r="S501" t="s">
        <v>304</v>
      </c>
      <c r="T501" s="5" t="s">
        <v>4227</v>
      </c>
      <c r="W501"/>
      <c r="X501" s="6"/>
      <c r="Z501" s="10"/>
      <c r="AA501"/>
    </row>
    <row r="502" spans="1:27" ht="12.75">
      <c r="A502" t="s">
        <v>1478</v>
      </c>
      <c r="B502" t="s">
        <v>1777</v>
      </c>
      <c r="C502" s="7">
        <v>30943</v>
      </c>
      <c r="D502" s="8" t="s">
        <v>2858</v>
      </c>
      <c r="E502" s="8" t="s">
        <v>3480</v>
      </c>
      <c r="F502" s="8" t="s">
        <v>1372</v>
      </c>
      <c r="G502" s="8" t="s">
        <v>4215</v>
      </c>
      <c r="H502" s="8" t="s">
        <v>3868</v>
      </c>
      <c r="L502" s="8"/>
      <c r="N502"/>
      <c r="O502" s="8"/>
      <c r="P502" s="5"/>
      <c r="Q502"/>
      <c r="S502" s="5"/>
      <c r="W502"/>
      <c r="X502" s="6"/>
      <c r="Z502" s="10"/>
      <c r="AA502"/>
    </row>
    <row r="503" spans="1:27" ht="12.75">
      <c r="A503" t="s">
        <v>1478</v>
      </c>
      <c r="B503" t="s">
        <v>319</v>
      </c>
      <c r="C503" s="7">
        <v>28869</v>
      </c>
      <c r="D503" s="8" t="s">
        <v>3022</v>
      </c>
      <c r="E503" s="8" t="s">
        <v>1128</v>
      </c>
      <c r="F503" s="8" t="s">
        <v>937</v>
      </c>
      <c r="G503" s="8" t="s">
        <v>701</v>
      </c>
      <c r="I503" t="s">
        <v>1478</v>
      </c>
      <c r="J503" s="8" t="s">
        <v>937</v>
      </c>
      <c r="K503" s="8" t="s">
        <v>4596</v>
      </c>
      <c r="L503" t="s">
        <v>2135</v>
      </c>
      <c r="M503" s="8" t="s">
        <v>937</v>
      </c>
      <c r="N503" s="8" t="s">
        <v>1049</v>
      </c>
      <c r="O503" t="s">
        <v>2129</v>
      </c>
      <c r="P503" s="8" t="s">
        <v>937</v>
      </c>
      <c r="Q503" s="8" t="s">
        <v>320</v>
      </c>
      <c r="S503" s="7"/>
      <c r="T503" s="8"/>
      <c r="U503" s="6"/>
      <c r="V503"/>
      <c r="X503" s="6"/>
      <c r="Z503" s="11"/>
      <c r="AA503"/>
    </row>
    <row r="504" spans="1:14" ht="12.75">
      <c r="A504" t="s">
        <v>3309</v>
      </c>
      <c r="B504" t="s">
        <v>795</v>
      </c>
      <c r="C504" s="7">
        <v>29767</v>
      </c>
      <c r="D504" s="8" t="s">
        <v>4569</v>
      </c>
      <c r="E504" s="8" t="s">
        <v>1120</v>
      </c>
      <c r="F504" s="8" t="s">
        <v>1372</v>
      </c>
      <c r="G504" s="8" t="s">
        <v>4228</v>
      </c>
      <c r="I504" t="s">
        <v>3523</v>
      </c>
      <c r="J504" s="8" t="s">
        <v>1372</v>
      </c>
      <c r="K504" s="8" t="s">
        <v>3273</v>
      </c>
      <c r="L504" t="s">
        <v>3523</v>
      </c>
      <c r="M504" s="8" t="s">
        <v>1372</v>
      </c>
      <c r="N504" s="8" t="s">
        <v>4043</v>
      </c>
    </row>
    <row r="505" spans="1:14" ht="12.75">
      <c r="A505" t="s">
        <v>306</v>
      </c>
      <c r="B505" t="s">
        <v>2692</v>
      </c>
      <c r="C505" s="7">
        <v>29592</v>
      </c>
      <c r="D505" s="8" t="s">
        <v>2805</v>
      </c>
      <c r="E505" s="8" t="s">
        <v>1113</v>
      </c>
      <c r="F505" s="8" t="s">
        <v>3610</v>
      </c>
      <c r="G505" s="8" t="s">
        <v>703</v>
      </c>
      <c r="I505" t="s">
        <v>306</v>
      </c>
      <c r="J505" s="8" t="s">
        <v>3610</v>
      </c>
      <c r="K505" s="8" t="s">
        <v>4920</v>
      </c>
      <c r="L505" t="s">
        <v>3523</v>
      </c>
      <c r="M505" s="8" t="s">
        <v>3610</v>
      </c>
      <c r="N505" s="8" t="s">
        <v>1148</v>
      </c>
    </row>
    <row r="507" spans="1:27" ht="12.75">
      <c r="A507" t="s">
        <v>4873</v>
      </c>
      <c r="B507" t="s">
        <v>915</v>
      </c>
      <c r="C507" s="7">
        <v>27532</v>
      </c>
      <c r="E507" s="8" t="s">
        <v>1105</v>
      </c>
      <c r="F507" s="8" t="s">
        <v>4874</v>
      </c>
      <c r="G507" s="8" t="s">
        <v>963</v>
      </c>
      <c r="I507" t="s">
        <v>4873</v>
      </c>
      <c r="J507" s="8" t="s">
        <v>4874</v>
      </c>
      <c r="K507" s="8" t="s">
        <v>263</v>
      </c>
      <c r="O507" t="s">
        <v>4873</v>
      </c>
      <c r="P507" s="8" t="s">
        <v>4874</v>
      </c>
      <c r="Q507" s="8" t="s">
        <v>263</v>
      </c>
      <c r="R507" t="s">
        <v>4873</v>
      </c>
      <c r="S507" s="7" t="s">
        <v>4874</v>
      </c>
      <c r="T507" s="8" t="s">
        <v>4875</v>
      </c>
      <c r="U507" s="6" t="s">
        <v>4873</v>
      </c>
      <c r="V507" t="s">
        <v>4874</v>
      </c>
      <c r="W507" s="12" t="s">
        <v>4876</v>
      </c>
      <c r="X507" s="6" t="s">
        <v>4873</v>
      </c>
      <c r="Y507" s="6" t="s">
        <v>4874</v>
      </c>
      <c r="Z507" s="11" t="s">
        <v>265</v>
      </c>
      <c r="AA507"/>
    </row>
    <row r="508" spans="1:27" ht="12.75">
      <c r="A508" t="s">
        <v>2742</v>
      </c>
      <c r="B508" t="s">
        <v>970</v>
      </c>
      <c r="C508" s="7">
        <v>29620</v>
      </c>
      <c r="D508" s="8" t="s">
        <v>1011</v>
      </c>
      <c r="E508" s="8" t="s">
        <v>1104</v>
      </c>
      <c r="F508" s="8" t="s">
        <v>4026</v>
      </c>
      <c r="G508" s="8" t="s">
        <v>963</v>
      </c>
      <c r="I508" t="s">
        <v>2742</v>
      </c>
      <c r="J508" s="8" t="s">
        <v>4026</v>
      </c>
      <c r="K508" s="8" t="s">
        <v>3794</v>
      </c>
      <c r="L508" t="s">
        <v>2742</v>
      </c>
      <c r="M508" s="8" t="s">
        <v>4026</v>
      </c>
      <c r="N508" s="8" t="s">
        <v>955</v>
      </c>
      <c r="O508" t="s">
        <v>1897</v>
      </c>
      <c r="P508" s="8" t="s">
        <v>4026</v>
      </c>
      <c r="Q508" s="8" t="s">
        <v>3616</v>
      </c>
      <c r="S508" s="7"/>
      <c r="T508" s="8"/>
      <c r="U508" s="6"/>
      <c r="V508"/>
      <c r="X508" s="6"/>
      <c r="Z508" s="11"/>
      <c r="AA508"/>
    </row>
    <row r="509" spans="1:14" ht="12.75">
      <c r="A509" t="s">
        <v>1894</v>
      </c>
      <c r="B509" t="s">
        <v>2082</v>
      </c>
      <c r="C509" s="7">
        <v>29844</v>
      </c>
      <c r="D509" s="8" t="s">
        <v>2805</v>
      </c>
      <c r="E509" s="8" t="s">
        <v>1130</v>
      </c>
      <c r="F509" s="8" t="s">
        <v>4883</v>
      </c>
      <c r="G509" s="8" t="s">
        <v>3791</v>
      </c>
      <c r="I509" t="s">
        <v>1138</v>
      </c>
      <c r="J509" s="8" t="s">
        <v>4883</v>
      </c>
      <c r="K509" s="8" t="s">
        <v>1692</v>
      </c>
      <c r="L509" t="s">
        <v>1897</v>
      </c>
      <c r="M509" s="8" t="s">
        <v>4883</v>
      </c>
      <c r="N509" s="8" t="s">
        <v>3616</v>
      </c>
    </row>
    <row r="510" spans="1:27" ht="12.75">
      <c r="A510" t="s">
        <v>4880</v>
      </c>
      <c r="B510" t="s">
        <v>4734</v>
      </c>
      <c r="C510" s="7">
        <v>29037</v>
      </c>
      <c r="D510" s="8" t="s">
        <v>4735</v>
      </c>
      <c r="E510" s="8" t="s">
        <v>1108</v>
      </c>
      <c r="F510" s="8" t="s">
        <v>1372</v>
      </c>
      <c r="G510" s="8" t="s">
        <v>4884</v>
      </c>
      <c r="I510" t="s">
        <v>4880</v>
      </c>
      <c r="J510" s="8" t="s">
        <v>1372</v>
      </c>
      <c r="K510" s="8" t="s">
        <v>4884</v>
      </c>
      <c r="L510" t="s">
        <v>4880</v>
      </c>
      <c r="M510" s="8" t="s">
        <v>1372</v>
      </c>
      <c r="N510" s="8" t="s">
        <v>4879</v>
      </c>
      <c r="O510" t="s">
        <v>4880</v>
      </c>
      <c r="P510" s="8" t="s">
        <v>1372</v>
      </c>
      <c r="Q510" s="8" t="s">
        <v>3791</v>
      </c>
      <c r="R510" t="s">
        <v>4880</v>
      </c>
      <c r="S510" s="7" t="s">
        <v>1372</v>
      </c>
      <c r="T510" s="8" t="s">
        <v>4876</v>
      </c>
      <c r="U510" s="6" t="s">
        <v>4877</v>
      </c>
      <c r="V510" t="s">
        <v>1372</v>
      </c>
      <c r="W510" s="5" t="s">
        <v>3611</v>
      </c>
      <c r="X510" s="6" t="s">
        <v>1897</v>
      </c>
      <c r="Y510" s="6" t="s">
        <v>1372</v>
      </c>
      <c r="Z510" s="11" t="s">
        <v>956</v>
      </c>
      <c r="AA510"/>
    </row>
    <row r="511" spans="1:27" ht="12.75">
      <c r="A511" t="s">
        <v>1138</v>
      </c>
      <c r="B511" t="s">
        <v>838</v>
      </c>
      <c r="C511" s="7">
        <v>29593</v>
      </c>
      <c r="D511" s="8" t="s">
        <v>1926</v>
      </c>
      <c r="E511" s="8" t="s">
        <v>1111</v>
      </c>
      <c r="F511" s="8" t="s">
        <v>1480</v>
      </c>
      <c r="G511" s="8" t="s">
        <v>4884</v>
      </c>
      <c r="I511" t="s">
        <v>1138</v>
      </c>
      <c r="J511" s="8" t="s">
        <v>1480</v>
      </c>
      <c r="K511" s="8" t="s">
        <v>4876</v>
      </c>
      <c r="L511" t="s">
        <v>957</v>
      </c>
      <c r="M511" s="8" t="s">
        <v>1480</v>
      </c>
      <c r="N511" s="8" t="s">
        <v>4876</v>
      </c>
      <c r="O511" t="s">
        <v>1138</v>
      </c>
      <c r="P511" s="8" t="s">
        <v>1480</v>
      </c>
      <c r="Q511" s="8" t="s">
        <v>3616</v>
      </c>
      <c r="S511" s="7"/>
      <c r="T511" s="8"/>
      <c r="U511" s="6"/>
      <c r="V511"/>
      <c r="X511" s="6"/>
      <c r="Z511" s="11"/>
      <c r="AA511"/>
    </row>
    <row r="512" spans="1:27" ht="12.75">
      <c r="A512" t="s">
        <v>2742</v>
      </c>
      <c r="B512" t="s">
        <v>332</v>
      </c>
      <c r="C512" s="7">
        <v>30304</v>
      </c>
      <c r="D512" s="8" t="s">
        <v>3406</v>
      </c>
      <c r="E512" s="8" t="s">
        <v>1123</v>
      </c>
      <c r="F512" s="8" t="s">
        <v>4883</v>
      </c>
      <c r="G512" s="8" t="s">
        <v>4879</v>
      </c>
      <c r="I512" t="s">
        <v>1897</v>
      </c>
      <c r="J512" s="8" t="s">
        <v>4883</v>
      </c>
      <c r="K512" s="8" t="s">
        <v>3616</v>
      </c>
      <c r="Q512" s="8"/>
      <c r="S512" s="7"/>
      <c r="T512" s="8"/>
      <c r="U512" s="6"/>
      <c r="V512"/>
      <c r="X512" s="6"/>
      <c r="Z512" s="11"/>
      <c r="AA512"/>
    </row>
    <row r="513" spans="1:27" ht="12.75">
      <c r="A513" t="s">
        <v>1137</v>
      </c>
      <c r="B513" t="s">
        <v>3711</v>
      </c>
      <c r="C513" s="7">
        <v>28408</v>
      </c>
      <c r="D513" s="8" t="s">
        <v>1856</v>
      </c>
      <c r="E513" s="8" t="s">
        <v>351</v>
      </c>
      <c r="F513" s="8" t="s">
        <v>1965</v>
      </c>
      <c r="G513" s="8" t="s">
        <v>3616</v>
      </c>
      <c r="H513" s="8" t="s">
        <v>354</v>
      </c>
      <c r="I513" t="s">
        <v>1137</v>
      </c>
      <c r="J513" s="8" t="s">
        <v>1965</v>
      </c>
      <c r="K513" s="8" t="s">
        <v>1692</v>
      </c>
      <c r="L513" t="s">
        <v>4880</v>
      </c>
      <c r="M513" s="8" t="s">
        <v>3551</v>
      </c>
      <c r="N513" s="8" t="s">
        <v>4876</v>
      </c>
      <c r="Q513" s="8"/>
      <c r="R513" t="s">
        <v>4880</v>
      </c>
      <c r="S513" s="7" t="s">
        <v>3551</v>
      </c>
      <c r="T513" s="8" t="s">
        <v>4876</v>
      </c>
      <c r="U513" s="6" t="s">
        <v>1137</v>
      </c>
      <c r="V513" t="s">
        <v>3551</v>
      </c>
      <c r="W513" s="5" t="s">
        <v>1141</v>
      </c>
      <c r="AA513"/>
    </row>
    <row r="514" spans="1:27" ht="12.75">
      <c r="A514" t="s">
        <v>1137</v>
      </c>
      <c r="B514" t="s">
        <v>866</v>
      </c>
      <c r="C514" s="7">
        <v>30457</v>
      </c>
      <c r="D514" s="8" t="s">
        <v>3405</v>
      </c>
      <c r="E514" s="8" t="s">
        <v>4764</v>
      </c>
      <c r="F514" s="8" t="s">
        <v>964</v>
      </c>
      <c r="G514" s="8" t="s">
        <v>3616</v>
      </c>
      <c r="I514" t="s">
        <v>1137</v>
      </c>
      <c r="J514" s="8" t="s">
        <v>964</v>
      </c>
      <c r="K514" s="8" t="s">
        <v>3616</v>
      </c>
      <c r="Q514" s="8"/>
      <c r="S514" s="7"/>
      <c r="T514" s="8"/>
      <c r="U514" s="6"/>
      <c r="V514"/>
      <c r="X514" s="6"/>
      <c r="Z514" s="11"/>
      <c r="AA514"/>
    </row>
    <row r="515" spans="1:27" ht="12.75">
      <c r="A515" t="s">
        <v>1277</v>
      </c>
      <c r="B515" t="s">
        <v>3950</v>
      </c>
      <c r="C515" s="7">
        <v>26415</v>
      </c>
      <c r="E515" s="8" t="s">
        <v>4767</v>
      </c>
      <c r="I515" t="s">
        <v>4877</v>
      </c>
      <c r="J515" s="8" t="s">
        <v>4874</v>
      </c>
      <c r="K515" s="8" t="s">
        <v>4879</v>
      </c>
      <c r="L515" t="s">
        <v>4877</v>
      </c>
      <c r="M515" s="8" t="s">
        <v>4874</v>
      </c>
      <c r="N515" s="8" t="s">
        <v>4879</v>
      </c>
      <c r="O515" t="s">
        <v>4877</v>
      </c>
      <c r="P515" s="8" t="s">
        <v>1480</v>
      </c>
      <c r="Q515" s="8" t="s">
        <v>3377</v>
      </c>
      <c r="R515" t="s">
        <v>4877</v>
      </c>
      <c r="S515" s="7" t="s">
        <v>1480</v>
      </c>
      <c r="T515" s="8" t="s">
        <v>99</v>
      </c>
      <c r="U515" s="6" t="s">
        <v>4877</v>
      </c>
      <c r="V515" t="s">
        <v>1480</v>
      </c>
      <c r="W515" s="5" t="s">
        <v>3951</v>
      </c>
      <c r="X515" s="6" t="s">
        <v>4877</v>
      </c>
      <c r="Y515" s="6" t="s">
        <v>1480</v>
      </c>
      <c r="Z515" s="11" t="s">
        <v>3611</v>
      </c>
      <c r="AA515"/>
    </row>
    <row r="516" spans="3:27" ht="12.75">
      <c r="C516" s="7"/>
      <c r="Q516" s="8"/>
      <c r="S516" s="7"/>
      <c r="T516" s="8"/>
      <c r="U516" s="6"/>
      <c r="V516"/>
      <c r="X516" s="6"/>
      <c r="Z516" s="11"/>
      <c r="AA516"/>
    </row>
    <row r="517" spans="1:27" ht="12.75">
      <c r="A517" t="s">
        <v>1693</v>
      </c>
      <c r="B517" t="s">
        <v>108</v>
      </c>
      <c r="C517" s="7">
        <v>27273</v>
      </c>
      <c r="E517" s="8" t="s">
        <v>498</v>
      </c>
      <c r="F517" s="8" t="s">
        <v>3790</v>
      </c>
      <c r="G517" s="8" t="s">
        <v>766</v>
      </c>
      <c r="I517" t="s">
        <v>1693</v>
      </c>
      <c r="J517" s="8" t="s">
        <v>3790</v>
      </c>
      <c r="K517" s="8" t="s">
        <v>391</v>
      </c>
      <c r="L517" t="s">
        <v>1693</v>
      </c>
      <c r="M517" s="8" t="s">
        <v>3790</v>
      </c>
      <c r="N517" s="8" t="s">
        <v>109</v>
      </c>
      <c r="O517" t="s">
        <v>1693</v>
      </c>
      <c r="P517" s="8" t="s">
        <v>3790</v>
      </c>
      <c r="Q517" s="8" t="s">
        <v>110</v>
      </c>
      <c r="R517" t="s">
        <v>1693</v>
      </c>
      <c r="S517" s="7" t="s">
        <v>3790</v>
      </c>
      <c r="T517" s="8" t="s">
        <v>2913</v>
      </c>
      <c r="U517" s="6" t="s">
        <v>1693</v>
      </c>
      <c r="V517" t="s">
        <v>3790</v>
      </c>
      <c r="W517" s="5" t="s">
        <v>111</v>
      </c>
      <c r="X517" s="6" t="s">
        <v>1693</v>
      </c>
      <c r="Y517" s="6" t="s">
        <v>3790</v>
      </c>
      <c r="Z517" s="11" t="s">
        <v>112</v>
      </c>
      <c r="AA517"/>
    </row>
    <row r="518" spans="1:14" ht="12.75">
      <c r="A518" t="s">
        <v>1693</v>
      </c>
      <c r="B518" t="s">
        <v>4161</v>
      </c>
      <c r="C518" s="7">
        <v>30229</v>
      </c>
      <c r="D518" s="8" t="s">
        <v>2798</v>
      </c>
      <c r="E518" s="8" t="s">
        <v>1106</v>
      </c>
      <c r="F518" s="8" t="s">
        <v>2131</v>
      </c>
      <c r="G518" s="8" t="s">
        <v>4012</v>
      </c>
      <c r="I518" t="s">
        <v>965</v>
      </c>
      <c r="J518" s="8" t="s">
        <v>2131</v>
      </c>
      <c r="K518" s="8" t="s">
        <v>3673</v>
      </c>
      <c r="L518" t="s">
        <v>1693</v>
      </c>
      <c r="M518" s="8" t="s">
        <v>2131</v>
      </c>
      <c r="N518" s="8" t="s">
        <v>1701</v>
      </c>
    </row>
    <row r="519" spans="1:27" ht="12.75">
      <c r="A519" t="s">
        <v>962</v>
      </c>
      <c r="B519" t="s">
        <v>756</v>
      </c>
      <c r="C519" s="7">
        <v>30123</v>
      </c>
      <c r="D519" s="8" t="s">
        <v>2805</v>
      </c>
      <c r="E519" s="8" t="s">
        <v>1114</v>
      </c>
      <c r="F519" s="8" t="s">
        <v>2328</v>
      </c>
      <c r="G519" s="8" t="s">
        <v>1900</v>
      </c>
      <c r="I519" t="s">
        <v>1698</v>
      </c>
      <c r="J519" s="8" t="s">
        <v>2328</v>
      </c>
      <c r="K519" s="8" t="s">
        <v>3616</v>
      </c>
      <c r="Q519" s="8"/>
      <c r="S519" s="7"/>
      <c r="T519" s="8"/>
      <c r="U519" s="6"/>
      <c r="V519"/>
      <c r="X519" s="6"/>
      <c r="Z519" s="11"/>
      <c r="AA519"/>
    </row>
    <row r="520" spans="1:14" ht="12.75">
      <c r="A520" t="s">
        <v>962</v>
      </c>
      <c r="B520" t="s">
        <v>510</v>
      </c>
      <c r="C520" s="7">
        <v>30067</v>
      </c>
      <c r="D520" s="8" t="s">
        <v>3052</v>
      </c>
      <c r="E520" s="8" t="s">
        <v>1117</v>
      </c>
      <c r="F520" s="8" t="s">
        <v>1146</v>
      </c>
      <c r="G520" s="8" t="s">
        <v>954</v>
      </c>
      <c r="I520" t="s">
        <v>958</v>
      </c>
      <c r="J520" s="8" t="s">
        <v>1146</v>
      </c>
      <c r="K520" s="8" t="s">
        <v>954</v>
      </c>
      <c r="L520" t="s">
        <v>1695</v>
      </c>
      <c r="M520" s="8" t="s">
        <v>1146</v>
      </c>
      <c r="N520" s="8" t="s">
        <v>1692</v>
      </c>
    </row>
    <row r="521" spans="1:27" ht="12.75">
      <c r="A521" t="s">
        <v>1695</v>
      </c>
      <c r="B521" t="s">
        <v>3977</v>
      </c>
      <c r="C521" s="7">
        <v>28006</v>
      </c>
      <c r="D521" s="8" t="s">
        <v>3978</v>
      </c>
      <c r="E521" s="8" t="s">
        <v>3489</v>
      </c>
      <c r="F521" s="8" t="s">
        <v>2131</v>
      </c>
      <c r="G521" s="8" t="s">
        <v>3611</v>
      </c>
      <c r="H521" s="8" t="s">
        <v>1979</v>
      </c>
      <c r="L521" t="s">
        <v>965</v>
      </c>
      <c r="M521" s="8" t="s">
        <v>2131</v>
      </c>
      <c r="N521" s="8" t="s">
        <v>1899</v>
      </c>
      <c r="O521" t="s">
        <v>965</v>
      </c>
      <c r="P521" s="8" t="s">
        <v>2131</v>
      </c>
      <c r="Q521" s="5" t="s">
        <v>1900</v>
      </c>
      <c r="R521" s="6" t="s">
        <v>1693</v>
      </c>
      <c r="S521" t="s">
        <v>3610</v>
      </c>
      <c r="T521" s="5" t="s">
        <v>1901</v>
      </c>
      <c r="X521" s="6" t="s">
        <v>1693</v>
      </c>
      <c r="Y521" s="6" t="s">
        <v>3610</v>
      </c>
      <c r="Z521" s="11" t="s">
        <v>1900</v>
      </c>
      <c r="AA521"/>
    </row>
    <row r="522" spans="1:27" ht="12.75">
      <c r="A522" t="s">
        <v>1698</v>
      </c>
      <c r="B522" t="s">
        <v>1809</v>
      </c>
      <c r="C522" s="7">
        <v>29932</v>
      </c>
      <c r="D522" s="8" t="s">
        <v>4569</v>
      </c>
      <c r="E522" s="8" t="s">
        <v>4768</v>
      </c>
      <c r="F522" s="8" t="s">
        <v>3554</v>
      </c>
      <c r="G522" s="8" t="s">
        <v>3618</v>
      </c>
      <c r="I522" t="s">
        <v>1698</v>
      </c>
      <c r="J522" s="8" t="s">
        <v>3554</v>
      </c>
      <c r="K522" s="8" t="s">
        <v>3616</v>
      </c>
      <c r="L522" t="s">
        <v>1808</v>
      </c>
      <c r="M522" s="8" t="s">
        <v>3554</v>
      </c>
      <c r="N522" s="8" t="s">
        <v>3616</v>
      </c>
      <c r="O522" t="s">
        <v>962</v>
      </c>
      <c r="P522" s="8" t="s">
        <v>3554</v>
      </c>
      <c r="Q522" s="8" t="s">
        <v>956</v>
      </c>
      <c r="S522" s="7"/>
      <c r="T522" s="8"/>
      <c r="U522" s="6"/>
      <c r="V522"/>
      <c r="X522" s="6"/>
      <c r="Z522" s="11"/>
      <c r="AA522"/>
    </row>
    <row r="523" spans="1:27" ht="12.75">
      <c r="A523" t="s">
        <v>1695</v>
      </c>
      <c r="B523" t="s">
        <v>3873</v>
      </c>
      <c r="C523" s="7">
        <v>30708</v>
      </c>
      <c r="D523" s="8" t="s">
        <v>2159</v>
      </c>
      <c r="E523" s="8" t="s">
        <v>3481</v>
      </c>
      <c r="F523" s="8" t="s">
        <v>4789</v>
      </c>
      <c r="G523" s="8" t="s">
        <v>1141</v>
      </c>
      <c r="H523" s="8" t="s">
        <v>564</v>
      </c>
      <c r="L523" s="8"/>
      <c r="N523"/>
      <c r="O523" s="8"/>
      <c r="P523" s="5"/>
      <c r="Q523"/>
      <c r="S523" s="5"/>
      <c r="W523"/>
      <c r="X523" s="6"/>
      <c r="Z523" s="10"/>
      <c r="AA523"/>
    </row>
    <row r="524" spans="1:27" ht="12.75">
      <c r="A524" t="s">
        <v>1695</v>
      </c>
      <c r="B524" t="s">
        <v>3625</v>
      </c>
      <c r="C524" s="7">
        <v>30145</v>
      </c>
      <c r="D524" s="8" t="s">
        <v>3404</v>
      </c>
      <c r="E524" s="8" t="s">
        <v>4759</v>
      </c>
      <c r="F524" s="8" t="s">
        <v>4874</v>
      </c>
      <c r="G524" s="8" t="s">
        <v>1692</v>
      </c>
      <c r="I524" t="s">
        <v>1695</v>
      </c>
      <c r="J524" s="8" t="s">
        <v>4874</v>
      </c>
      <c r="K524" s="8" t="s">
        <v>3618</v>
      </c>
      <c r="Q524" s="8"/>
      <c r="S524" s="7"/>
      <c r="T524" s="8"/>
      <c r="U524" s="6"/>
      <c r="V524"/>
      <c r="X524" s="6"/>
      <c r="Z524" s="11"/>
      <c r="AA524"/>
    </row>
    <row r="525" spans="1:27" ht="12.75">
      <c r="A525" t="s">
        <v>1698</v>
      </c>
      <c r="B525" t="s">
        <v>457</v>
      </c>
      <c r="C525" s="7">
        <v>30338</v>
      </c>
      <c r="D525" s="8" t="s">
        <v>2797</v>
      </c>
      <c r="E525" s="8" t="s">
        <v>2025</v>
      </c>
      <c r="F525" s="8" t="s">
        <v>3027</v>
      </c>
      <c r="G525" s="8" t="s">
        <v>3616</v>
      </c>
      <c r="H525" s="8" t="s">
        <v>458</v>
      </c>
      <c r="L525" t="s">
        <v>1698</v>
      </c>
      <c r="M525" s="8" t="s">
        <v>3027</v>
      </c>
      <c r="N525" s="8" t="s">
        <v>1141</v>
      </c>
      <c r="Z525" s="10"/>
      <c r="AA525"/>
    </row>
    <row r="526" spans="1:27" ht="12.75">
      <c r="A526" t="s">
        <v>1698</v>
      </c>
      <c r="B526" t="s">
        <v>2980</v>
      </c>
      <c r="C526" s="7">
        <v>30726</v>
      </c>
      <c r="D526" s="8" t="s">
        <v>2981</v>
      </c>
      <c r="E526" s="8" t="s">
        <v>2023</v>
      </c>
      <c r="F526" s="8" t="s">
        <v>1480</v>
      </c>
      <c r="G526" s="8" t="s">
        <v>3616</v>
      </c>
      <c r="H526" s="8" t="s">
        <v>1601</v>
      </c>
      <c r="L526" s="8"/>
      <c r="N526"/>
      <c r="O526" s="8"/>
      <c r="P526" s="5"/>
      <c r="Q526"/>
      <c r="S526" s="5"/>
      <c r="W526"/>
      <c r="X526" s="6"/>
      <c r="Z526" s="10"/>
      <c r="AA526"/>
    </row>
    <row r="527" spans="1:27" ht="12.75">
      <c r="A527" t="s">
        <v>1695</v>
      </c>
      <c r="B527" t="s">
        <v>2170</v>
      </c>
      <c r="C527" s="7">
        <v>30573</v>
      </c>
      <c r="D527" s="8" t="s">
        <v>3404</v>
      </c>
      <c r="E527" s="8" t="s">
        <v>2024</v>
      </c>
      <c r="F527" s="8" t="s">
        <v>3380</v>
      </c>
      <c r="G527" s="8" t="s">
        <v>3616</v>
      </c>
      <c r="H527" s="8" t="s">
        <v>3106</v>
      </c>
      <c r="L527" s="8"/>
      <c r="N527"/>
      <c r="O527" s="8"/>
      <c r="P527" s="5"/>
      <c r="Q527"/>
      <c r="S527" s="5"/>
      <c r="W527"/>
      <c r="X527" s="6"/>
      <c r="Z527" s="10"/>
      <c r="AA527"/>
    </row>
    <row r="528" spans="1:27" ht="12.75">
      <c r="A528" t="s">
        <v>1277</v>
      </c>
      <c r="B528" t="s">
        <v>3098</v>
      </c>
      <c r="C528" s="7">
        <v>28477</v>
      </c>
      <c r="D528" s="8" t="s">
        <v>3099</v>
      </c>
      <c r="E528" s="8" t="s">
        <v>4758</v>
      </c>
      <c r="I528" t="s">
        <v>958</v>
      </c>
      <c r="J528" s="8" t="s">
        <v>1372</v>
      </c>
      <c r="K528" s="8" t="s">
        <v>263</v>
      </c>
      <c r="L528" t="s">
        <v>962</v>
      </c>
      <c r="M528" s="8" t="s">
        <v>2328</v>
      </c>
      <c r="N528" s="8" t="s">
        <v>5140</v>
      </c>
      <c r="O528" t="s">
        <v>962</v>
      </c>
      <c r="P528" s="8" t="s">
        <v>2328</v>
      </c>
      <c r="Q528" s="8" t="s">
        <v>263</v>
      </c>
      <c r="R528" t="s">
        <v>958</v>
      </c>
      <c r="S528" s="7" t="s">
        <v>2328</v>
      </c>
      <c r="T528" s="8" t="s">
        <v>3794</v>
      </c>
      <c r="U528" s="6" t="s">
        <v>962</v>
      </c>
      <c r="V528" t="s">
        <v>2328</v>
      </c>
      <c r="W528" s="5" t="s">
        <v>3100</v>
      </c>
      <c r="X528" s="6" t="s">
        <v>958</v>
      </c>
      <c r="Y528" s="6" t="s">
        <v>2328</v>
      </c>
      <c r="Z528" s="11" t="s">
        <v>263</v>
      </c>
      <c r="AA528"/>
    </row>
    <row r="529" spans="1:27" ht="12.75">
      <c r="A529" t="s">
        <v>1277</v>
      </c>
      <c r="B529" t="s">
        <v>2726</v>
      </c>
      <c r="C529" s="7">
        <v>27944</v>
      </c>
      <c r="D529" s="8" t="s">
        <v>2727</v>
      </c>
      <c r="E529" s="8" t="s">
        <v>4770</v>
      </c>
      <c r="I529" t="s">
        <v>1693</v>
      </c>
      <c r="J529" s="8" t="s">
        <v>1965</v>
      </c>
      <c r="K529" s="8" t="s">
        <v>3798</v>
      </c>
      <c r="L529" t="s">
        <v>1693</v>
      </c>
      <c r="M529" s="8" t="s">
        <v>1965</v>
      </c>
      <c r="N529" s="8" t="s">
        <v>955</v>
      </c>
      <c r="O529" t="s">
        <v>1693</v>
      </c>
      <c r="P529" s="8" t="s">
        <v>1965</v>
      </c>
      <c r="Q529" s="8" t="s">
        <v>263</v>
      </c>
      <c r="R529" t="s">
        <v>1693</v>
      </c>
      <c r="S529" s="7" t="s">
        <v>3617</v>
      </c>
      <c r="T529" s="8" t="s">
        <v>5144</v>
      </c>
      <c r="U529" s="6" t="s">
        <v>1693</v>
      </c>
      <c r="V529" t="s">
        <v>3617</v>
      </c>
      <c r="W529" s="5" t="s">
        <v>3791</v>
      </c>
      <c r="X529" s="6" t="s">
        <v>1693</v>
      </c>
      <c r="Y529" s="6" t="s">
        <v>3617</v>
      </c>
      <c r="Z529" s="11" t="s">
        <v>5138</v>
      </c>
      <c r="AA529"/>
    </row>
    <row r="531" spans="1:14" ht="12.75">
      <c r="A531" t="s">
        <v>2329</v>
      </c>
      <c r="B531" t="s">
        <v>3632</v>
      </c>
      <c r="C531" s="7">
        <v>30163</v>
      </c>
      <c r="D531" s="8" t="s">
        <v>2807</v>
      </c>
      <c r="E531" s="8" t="s">
        <v>2674</v>
      </c>
      <c r="F531" s="8" t="s">
        <v>4874</v>
      </c>
      <c r="G531" s="8" t="s">
        <v>930</v>
      </c>
      <c r="I531" t="s">
        <v>2329</v>
      </c>
      <c r="J531" s="8" t="s">
        <v>4874</v>
      </c>
      <c r="K531" s="8" t="s">
        <v>1529</v>
      </c>
      <c r="L531" t="s">
        <v>2329</v>
      </c>
      <c r="M531" s="8" t="s">
        <v>4874</v>
      </c>
      <c r="N531" s="8" t="s">
        <v>2299</v>
      </c>
    </row>
    <row r="532" spans="1:27" ht="12.75">
      <c r="A532" t="s">
        <v>2329</v>
      </c>
      <c r="B532" t="s">
        <v>5133</v>
      </c>
      <c r="C532" s="7">
        <v>28614</v>
      </c>
      <c r="D532" s="8" t="s">
        <v>305</v>
      </c>
      <c r="E532" s="8" t="s">
        <v>1103</v>
      </c>
      <c r="F532" s="8" t="s">
        <v>4730</v>
      </c>
      <c r="G532" s="8" t="s">
        <v>2913</v>
      </c>
      <c r="I532" t="s">
        <v>2332</v>
      </c>
      <c r="J532" s="8" t="s">
        <v>4730</v>
      </c>
      <c r="K532" s="8" t="s">
        <v>954</v>
      </c>
      <c r="L532" t="s">
        <v>5141</v>
      </c>
      <c r="M532" s="8" t="s">
        <v>4730</v>
      </c>
      <c r="N532" s="8" t="s">
        <v>4876</v>
      </c>
      <c r="O532" t="s">
        <v>2332</v>
      </c>
      <c r="P532" s="8" t="s">
        <v>4730</v>
      </c>
      <c r="Q532" s="8" t="s">
        <v>1141</v>
      </c>
      <c r="S532" s="7"/>
      <c r="T532" s="8"/>
      <c r="U532" s="6"/>
      <c r="V532"/>
      <c r="X532" s="6"/>
      <c r="Z532" s="11"/>
      <c r="AA532"/>
    </row>
    <row r="533" spans="1:27" ht="12.75">
      <c r="A533" t="s">
        <v>5142</v>
      </c>
      <c r="B533" t="s">
        <v>3629</v>
      </c>
      <c r="C533" s="7">
        <v>30891</v>
      </c>
      <c r="D533" s="8" t="s">
        <v>3403</v>
      </c>
      <c r="E533" s="8" t="s">
        <v>4275</v>
      </c>
      <c r="F533" s="8" t="s">
        <v>1146</v>
      </c>
      <c r="G533" s="8" t="s">
        <v>1898</v>
      </c>
      <c r="I533" t="s">
        <v>5142</v>
      </c>
      <c r="J533" s="8" t="s">
        <v>1146</v>
      </c>
      <c r="K533" s="8" t="s">
        <v>1536</v>
      </c>
      <c r="Q533" s="8"/>
      <c r="S533" s="7"/>
      <c r="T533" s="8"/>
      <c r="U533" s="6"/>
      <c r="V533"/>
      <c r="X533" s="6"/>
      <c r="Z533" s="11"/>
      <c r="AA533"/>
    </row>
    <row r="534" spans="1:14" ht="12.75">
      <c r="A534" t="s">
        <v>4103</v>
      </c>
      <c r="B534" t="s">
        <v>4648</v>
      </c>
      <c r="C534" s="7">
        <v>30309</v>
      </c>
      <c r="D534" s="8" t="s">
        <v>2797</v>
      </c>
      <c r="E534" s="8" t="s">
        <v>1129</v>
      </c>
      <c r="F534" s="8" t="s">
        <v>4874</v>
      </c>
      <c r="G534" s="8" t="s">
        <v>954</v>
      </c>
      <c r="I534" t="s">
        <v>2332</v>
      </c>
      <c r="J534" s="8" t="s">
        <v>4874</v>
      </c>
      <c r="K534" s="8" t="s">
        <v>1141</v>
      </c>
      <c r="L534" t="s">
        <v>2332</v>
      </c>
      <c r="M534" s="8" t="s">
        <v>4874</v>
      </c>
      <c r="N534" s="8" t="s">
        <v>3618</v>
      </c>
    </row>
    <row r="535" spans="1:20" ht="12.75">
      <c r="A535" t="s">
        <v>5141</v>
      </c>
      <c r="B535" t="s">
        <v>4917</v>
      </c>
      <c r="C535" s="7">
        <v>28009</v>
      </c>
      <c r="D535" s="8" t="s">
        <v>260</v>
      </c>
      <c r="E535" s="8" t="s">
        <v>4761</v>
      </c>
      <c r="F535" s="8" t="s">
        <v>304</v>
      </c>
      <c r="G535" s="8" t="s">
        <v>3616</v>
      </c>
      <c r="I535" t="s">
        <v>5141</v>
      </c>
      <c r="J535" s="8" t="s">
        <v>304</v>
      </c>
      <c r="K535" s="8" t="s">
        <v>3616</v>
      </c>
      <c r="L535" t="s">
        <v>5141</v>
      </c>
      <c r="M535" s="8" t="s">
        <v>304</v>
      </c>
      <c r="N535" s="8" t="s">
        <v>3616</v>
      </c>
      <c r="O535" t="s">
        <v>5141</v>
      </c>
      <c r="P535" s="8" t="s">
        <v>3790</v>
      </c>
      <c r="Q535" s="5" t="s">
        <v>3616</v>
      </c>
      <c r="R535" t="s">
        <v>5141</v>
      </c>
      <c r="S535" t="s">
        <v>3790</v>
      </c>
      <c r="T535" s="5" t="s">
        <v>3616</v>
      </c>
    </row>
    <row r="536" spans="1:27" ht="12.75">
      <c r="A536" t="s">
        <v>4103</v>
      </c>
      <c r="B536" t="s">
        <v>1886</v>
      </c>
      <c r="C536" s="7">
        <v>29077</v>
      </c>
      <c r="D536" s="8" t="s">
        <v>1553</v>
      </c>
      <c r="E536" s="8" t="s">
        <v>4762</v>
      </c>
      <c r="F536" s="8" t="s">
        <v>1689</v>
      </c>
      <c r="G536" s="8" t="s">
        <v>3616</v>
      </c>
      <c r="I536" t="s">
        <v>1703</v>
      </c>
      <c r="J536" s="8" t="s">
        <v>937</v>
      </c>
      <c r="K536" s="8" t="s">
        <v>954</v>
      </c>
      <c r="L536" t="s">
        <v>1703</v>
      </c>
      <c r="M536" s="8" t="s">
        <v>964</v>
      </c>
      <c r="N536" s="8" t="s">
        <v>265</v>
      </c>
      <c r="O536" t="s">
        <v>1703</v>
      </c>
      <c r="P536" s="8" t="s">
        <v>964</v>
      </c>
      <c r="Q536" s="8" t="s">
        <v>1701</v>
      </c>
      <c r="R536" t="s">
        <v>5141</v>
      </c>
      <c r="S536" s="7" t="s">
        <v>964</v>
      </c>
      <c r="T536" s="8" t="s">
        <v>3616</v>
      </c>
      <c r="U536" s="6" t="s">
        <v>5141</v>
      </c>
      <c r="V536" t="s">
        <v>964</v>
      </c>
      <c r="W536" s="5" t="s">
        <v>1141</v>
      </c>
      <c r="AA536"/>
    </row>
    <row r="537" spans="1:20" ht="12.75">
      <c r="A537" t="s">
        <v>4103</v>
      </c>
      <c r="B537" t="s">
        <v>2735</v>
      </c>
      <c r="C537" s="7">
        <v>29227</v>
      </c>
      <c r="D537" s="8" t="s">
        <v>305</v>
      </c>
      <c r="E537" s="8" t="s">
        <v>4757</v>
      </c>
      <c r="F537" s="8" t="s">
        <v>1496</v>
      </c>
      <c r="G537" s="8" t="s">
        <v>3616</v>
      </c>
      <c r="I537" t="s">
        <v>4103</v>
      </c>
      <c r="J537" s="8" t="s">
        <v>1496</v>
      </c>
      <c r="K537" s="8" t="s">
        <v>3616</v>
      </c>
      <c r="L537" t="s">
        <v>5142</v>
      </c>
      <c r="M537" s="8" t="s">
        <v>3610</v>
      </c>
      <c r="N537" s="8" t="s">
        <v>954</v>
      </c>
      <c r="O537" t="s">
        <v>5142</v>
      </c>
      <c r="P537" s="8" t="s">
        <v>3610</v>
      </c>
      <c r="Q537" s="5" t="s">
        <v>954</v>
      </c>
      <c r="R537" t="s">
        <v>5142</v>
      </c>
      <c r="S537" t="s">
        <v>3610</v>
      </c>
      <c r="T537" s="5" t="s">
        <v>3616</v>
      </c>
    </row>
    <row r="539" spans="1:27" ht="12.75">
      <c r="A539" t="s">
        <v>356</v>
      </c>
      <c r="B539" t="s">
        <v>4656</v>
      </c>
      <c r="C539" s="7">
        <v>30169</v>
      </c>
      <c r="D539" s="8" t="s">
        <v>2805</v>
      </c>
      <c r="E539" s="8" t="s">
        <v>1118</v>
      </c>
      <c r="F539" s="8" t="s">
        <v>1857</v>
      </c>
      <c r="G539" s="8" t="s">
        <v>3083</v>
      </c>
      <c r="I539" t="s">
        <v>356</v>
      </c>
      <c r="J539" s="8" t="s">
        <v>304</v>
      </c>
      <c r="K539" s="8" t="s">
        <v>354</v>
      </c>
      <c r="L539" t="s">
        <v>3025</v>
      </c>
      <c r="M539" s="8" t="s">
        <v>304</v>
      </c>
      <c r="N539" s="8" t="s">
        <v>354</v>
      </c>
      <c r="Q539" s="8"/>
      <c r="S539" s="7"/>
      <c r="T539" s="8"/>
      <c r="U539" s="6"/>
      <c r="V539"/>
      <c r="AA539"/>
    </row>
    <row r="540" spans="1:27" ht="12.75">
      <c r="A540" t="s">
        <v>356</v>
      </c>
      <c r="B540" t="s">
        <v>2367</v>
      </c>
      <c r="C540" s="7">
        <v>29493</v>
      </c>
      <c r="D540" s="8" t="s">
        <v>2139</v>
      </c>
      <c r="E540" s="8" t="s">
        <v>1110</v>
      </c>
      <c r="F540" s="8" t="s">
        <v>3610</v>
      </c>
      <c r="G540" s="8" t="s">
        <v>3083</v>
      </c>
      <c r="I540" t="s">
        <v>356</v>
      </c>
      <c r="J540" s="8" t="s">
        <v>3610</v>
      </c>
      <c r="K540" s="8" t="s">
        <v>2738</v>
      </c>
      <c r="L540" t="s">
        <v>3025</v>
      </c>
      <c r="M540" s="8" t="s">
        <v>4730</v>
      </c>
      <c r="N540" s="8" t="s">
        <v>2738</v>
      </c>
      <c r="O540" t="s">
        <v>3025</v>
      </c>
      <c r="P540" s="8" t="s">
        <v>4730</v>
      </c>
      <c r="Q540" s="8" t="s">
        <v>3083</v>
      </c>
      <c r="R540" t="s">
        <v>353</v>
      </c>
      <c r="S540" s="7" t="s">
        <v>4730</v>
      </c>
      <c r="T540" s="8" t="s">
        <v>354</v>
      </c>
      <c r="U540" s="6" t="s">
        <v>353</v>
      </c>
      <c r="V540" t="s">
        <v>4730</v>
      </c>
      <c r="W540" s="5" t="s">
        <v>354</v>
      </c>
      <c r="AA540"/>
    </row>
    <row r="541" spans="1:14" ht="12.75">
      <c r="A541" t="s">
        <v>3082</v>
      </c>
      <c r="B541" t="s">
        <v>3737</v>
      </c>
      <c r="C541" s="7">
        <v>30497</v>
      </c>
      <c r="D541" s="8" t="s">
        <v>3053</v>
      </c>
      <c r="E541" s="8" t="s">
        <v>1109</v>
      </c>
      <c r="F541" s="8" t="s">
        <v>1372</v>
      </c>
      <c r="G541" s="8" t="s">
        <v>3083</v>
      </c>
      <c r="I541" t="s">
        <v>102</v>
      </c>
      <c r="J541" s="8" t="s">
        <v>1372</v>
      </c>
      <c r="K541" s="8" t="s">
        <v>103</v>
      </c>
      <c r="L541" t="s">
        <v>353</v>
      </c>
      <c r="M541" s="8" t="s">
        <v>1372</v>
      </c>
      <c r="N541" s="8" t="s">
        <v>354</v>
      </c>
    </row>
    <row r="542" spans="1:27" ht="12.75">
      <c r="A542" t="s">
        <v>1442</v>
      </c>
      <c r="B542" t="s">
        <v>152</v>
      </c>
      <c r="C542" s="7">
        <v>29025</v>
      </c>
      <c r="D542" s="8" t="s">
        <v>153</v>
      </c>
      <c r="E542" s="8" t="s">
        <v>1107</v>
      </c>
      <c r="F542" s="8" t="s">
        <v>4026</v>
      </c>
      <c r="G542" s="8" t="s">
        <v>3083</v>
      </c>
      <c r="I542" t="s">
        <v>1442</v>
      </c>
      <c r="J542" s="8" t="s">
        <v>4026</v>
      </c>
      <c r="K542" s="8" t="s">
        <v>2738</v>
      </c>
      <c r="L542" t="s">
        <v>1442</v>
      </c>
      <c r="M542" s="8" t="s">
        <v>4026</v>
      </c>
      <c r="N542" s="8" t="s">
        <v>3083</v>
      </c>
      <c r="O542" t="s">
        <v>1442</v>
      </c>
      <c r="P542" s="8" t="s">
        <v>4026</v>
      </c>
      <c r="Q542" s="8" t="s">
        <v>3083</v>
      </c>
      <c r="R542" t="s">
        <v>1442</v>
      </c>
      <c r="S542" s="7" t="s">
        <v>4026</v>
      </c>
      <c r="T542" s="8" t="s">
        <v>3083</v>
      </c>
      <c r="U542" s="6" t="s">
        <v>4780</v>
      </c>
      <c r="V542" t="s">
        <v>4026</v>
      </c>
      <c r="W542" s="5" t="s">
        <v>3083</v>
      </c>
      <c r="AA542"/>
    </row>
    <row r="543" spans="1:27" ht="12.75">
      <c r="A543" t="s">
        <v>3025</v>
      </c>
      <c r="B543" t="s">
        <v>311</v>
      </c>
      <c r="C543" s="7">
        <v>28201</v>
      </c>
      <c r="D543" s="8" t="s">
        <v>4671</v>
      </c>
      <c r="E543" s="8" t="s">
        <v>1115</v>
      </c>
      <c r="F543" s="8" t="s">
        <v>4026</v>
      </c>
      <c r="G543" s="8" t="s">
        <v>3083</v>
      </c>
      <c r="I543" t="s">
        <v>3025</v>
      </c>
      <c r="J543" s="8" t="s">
        <v>4026</v>
      </c>
      <c r="K543" s="8" t="s">
        <v>3083</v>
      </c>
      <c r="L543" t="s">
        <v>356</v>
      </c>
      <c r="M543" s="8" t="s">
        <v>1857</v>
      </c>
      <c r="N543" s="8" t="s">
        <v>3083</v>
      </c>
      <c r="O543" t="s">
        <v>353</v>
      </c>
      <c r="P543" s="8" t="s">
        <v>1146</v>
      </c>
      <c r="Q543" s="8" t="s">
        <v>354</v>
      </c>
      <c r="R543" t="s">
        <v>3025</v>
      </c>
      <c r="S543" s="7" t="s">
        <v>1146</v>
      </c>
      <c r="T543" s="8" t="s">
        <v>354</v>
      </c>
      <c r="U543" s="6" t="s">
        <v>3025</v>
      </c>
      <c r="V543" t="s">
        <v>937</v>
      </c>
      <c r="W543" s="5" t="s">
        <v>3083</v>
      </c>
      <c r="X543" s="6" t="s">
        <v>3025</v>
      </c>
      <c r="Y543" s="6" t="s">
        <v>937</v>
      </c>
      <c r="Z543" s="11" t="s">
        <v>354</v>
      </c>
      <c r="AA543"/>
    </row>
    <row r="544" spans="1:20" ht="12.75">
      <c r="A544" t="s">
        <v>1442</v>
      </c>
      <c r="B544" t="s">
        <v>1377</v>
      </c>
      <c r="C544" s="7">
        <v>29346</v>
      </c>
      <c r="D544" s="8" t="s">
        <v>3614</v>
      </c>
      <c r="E544" s="8" t="s">
        <v>1119</v>
      </c>
      <c r="F544" s="8" t="s">
        <v>4730</v>
      </c>
      <c r="G544" s="8" t="s">
        <v>3083</v>
      </c>
      <c r="I544" t="s">
        <v>353</v>
      </c>
      <c r="J544" s="8" t="s">
        <v>4730</v>
      </c>
      <c r="K544" s="8" t="s">
        <v>354</v>
      </c>
      <c r="L544" t="s">
        <v>1442</v>
      </c>
      <c r="M544" s="8" t="s">
        <v>4730</v>
      </c>
      <c r="N544" s="8" t="s">
        <v>3083</v>
      </c>
      <c r="O544" t="s">
        <v>353</v>
      </c>
      <c r="P544" s="8" t="s">
        <v>4730</v>
      </c>
      <c r="Q544" s="5" t="s">
        <v>354</v>
      </c>
      <c r="R544" t="s">
        <v>4778</v>
      </c>
      <c r="S544" t="s">
        <v>4730</v>
      </c>
      <c r="T544" s="5" t="s">
        <v>2190</v>
      </c>
    </row>
    <row r="545" spans="1:27" ht="12.75">
      <c r="A545" t="s">
        <v>353</v>
      </c>
      <c r="B545" t="s">
        <v>318</v>
      </c>
      <c r="C545" s="7">
        <v>30194</v>
      </c>
      <c r="D545" s="8" t="s">
        <v>4569</v>
      </c>
      <c r="E545" s="8" t="s">
        <v>4766</v>
      </c>
      <c r="F545" s="8" t="s">
        <v>1965</v>
      </c>
      <c r="G545" s="8" t="s">
        <v>354</v>
      </c>
      <c r="I545" t="s">
        <v>353</v>
      </c>
      <c r="J545" s="8" t="s">
        <v>1965</v>
      </c>
      <c r="K545" s="8" t="s">
        <v>354</v>
      </c>
      <c r="L545" t="s">
        <v>353</v>
      </c>
      <c r="M545" s="8" t="s">
        <v>1965</v>
      </c>
      <c r="N545" s="8" t="s">
        <v>354</v>
      </c>
      <c r="O545" t="s">
        <v>353</v>
      </c>
      <c r="P545" s="8" t="s">
        <v>1965</v>
      </c>
      <c r="Q545" s="8" t="s">
        <v>354</v>
      </c>
      <c r="S545" s="7"/>
      <c r="T545" s="8"/>
      <c r="U545" s="6"/>
      <c r="V545"/>
      <c r="X545" s="6"/>
      <c r="Z545" s="11"/>
      <c r="AA545"/>
    </row>
    <row r="547" spans="1:8" ht="12.75">
      <c r="A547" t="s">
        <v>3029</v>
      </c>
      <c r="B547" t="s">
        <v>1163</v>
      </c>
      <c r="C547" s="7">
        <v>30347</v>
      </c>
      <c r="D547" s="8" t="s">
        <v>3409</v>
      </c>
      <c r="E547" s="8" t="s">
        <v>2159</v>
      </c>
      <c r="F547" s="8" t="s">
        <v>2328</v>
      </c>
      <c r="G547" s="8" t="s">
        <v>1164</v>
      </c>
      <c r="H547" s="8" t="s">
        <v>354</v>
      </c>
    </row>
    <row r="548" spans="1:27" ht="12.75">
      <c r="A548" t="s">
        <v>3011</v>
      </c>
      <c r="B548" t="s">
        <v>3370</v>
      </c>
      <c r="C548" s="7">
        <v>30736</v>
      </c>
      <c r="D548" s="8" t="s">
        <v>3404</v>
      </c>
      <c r="E548" s="8" t="s">
        <v>4765</v>
      </c>
      <c r="F548" s="8" t="s">
        <v>3617</v>
      </c>
      <c r="G548" s="8" t="s">
        <v>704</v>
      </c>
      <c r="I548" t="s">
        <v>220</v>
      </c>
      <c r="J548" s="8" t="s">
        <v>4668</v>
      </c>
      <c r="K548" s="8" t="s">
        <v>3371</v>
      </c>
      <c r="Q548" s="8"/>
      <c r="S548" s="7"/>
      <c r="T548" s="8"/>
      <c r="U548" s="6"/>
      <c r="V548"/>
      <c r="X548" s="6"/>
      <c r="Z548" s="11"/>
      <c r="AA548"/>
    </row>
    <row r="549" spans="1:27" ht="12.75" customHeight="1">
      <c r="A549" t="s">
        <v>3030</v>
      </c>
      <c r="B549" t="s">
        <v>2904</v>
      </c>
      <c r="C549" s="7">
        <v>30709</v>
      </c>
      <c r="D549" s="8" t="s">
        <v>3405</v>
      </c>
      <c r="E549" s="8" t="s">
        <v>1125</v>
      </c>
      <c r="F549" s="8" t="s">
        <v>3551</v>
      </c>
      <c r="G549" s="8" t="s">
        <v>705</v>
      </c>
      <c r="I549" t="s">
        <v>3030</v>
      </c>
      <c r="J549" s="8" t="s">
        <v>3551</v>
      </c>
      <c r="K549" s="8" t="s">
        <v>2905</v>
      </c>
      <c r="Q549" s="8"/>
      <c r="S549" s="14"/>
      <c r="T549"/>
      <c r="U549" s="6"/>
      <c r="V549"/>
      <c r="AA549"/>
    </row>
    <row r="550" spans="1:11" ht="12.75">
      <c r="A550" t="s">
        <v>3136</v>
      </c>
      <c r="B550" t="s">
        <v>3809</v>
      </c>
      <c r="C550" s="7">
        <v>29916</v>
      </c>
      <c r="D550" s="8" t="s">
        <v>3409</v>
      </c>
      <c r="E550" s="8" t="s">
        <v>1127</v>
      </c>
      <c r="F550" s="8" t="s">
        <v>1480</v>
      </c>
      <c r="G550" s="8" t="s">
        <v>706</v>
      </c>
      <c r="I550" t="s">
        <v>3136</v>
      </c>
      <c r="J550" s="8" t="s">
        <v>1480</v>
      </c>
      <c r="K550" s="8" t="s">
        <v>3810</v>
      </c>
    </row>
    <row r="551" ht="12.75">
      <c r="I551" s="6" t="s">
        <v>1077</v>
      </c>
    </row>
    <row r="554" spans="1:27" ht="18">
      <c r="A554" s="39" t="s">
        <v>4058</v>
      </c>
      <c r="C554" s="7"/>
      <c r="I554" s="39"/>
      <c r="Q554" s="8"/>
      <c r="S554" s="7"/>
      <c r="T554" s="8"/>
      <c r="U554"/>
      <c r="V554"/>
      <c r="AA554"/>
    </row>
    <row r="555" spans="3:27" ht="12.75">
      <c r="C555" s="7"/>
      <c r="I555" s="6"/>
      <c r="Q555" s="8"/>
      <c r="S555" s="7"/>
      <c r="T555" s="8"/>
      <c r="U555" s="6"/>
      <c r="V555"/>
      <c r="X555" s="6"/>
      <c r="Z555" s="11"/>
      <c r="AA555"/>
    </row>
    <row r="556" spans="1:27" ht="12.75">
      <c r="A556" t="s">
        <v>416</v>
      </c>
      <c r="C556" s="7"/>
      <c r="Q556" s="8"/>
      <c r="S556" s="7"/>
      <c r="T556" s="8"/>
      <c r="U556" s="6"/>
      <c r="V556"/>
      <c r="X556" s="6"/>
      <c r="Z556" s="11"/>
      <c r="AA556"/>
    </row>
    <row r="557" spans="1:27" ht="12.75">
      <c r="A557" t="s">
        <v>633</v>
      </c>
      <c r="B557" t="s">
        <v>2188</v>
      </c>
      <c r="C557" s="7">
        <v>30435</v>
      </c>
      <c r="D557" s="8" t="s">
        <v>213</v>
      </c>
      <c r="E557" s="8" t="s">
        <v>728</v>
      </c>
      <c r="F557" s="8" t="s">
        <v>4883</v>
      </c>
      <c r="G557" s="8" t="s">
        <v>2523</v>
      </c>
      <c r="I557" t="s">
        <v>633</v>
      </c>
      <c r="J557" s="8" t="s">
        <v>4883</v>
      </c>
      <c r="K557" s="8" t="s">
        <v>385</v>
      </c>
      <c r="Q557" s="8"/>
      <c r="S557" s="7"/>
      <c r="T557" s="8"/>
      <c r="U557" s="6"/>
      <c r="V557"/>
      <c r="X557" s="6"/>
      <c r="Z557" s="11"/>
      <c r="AA557"/>
    </row>
    <row r="558" spans="1:20" ht="12.75">
      <c r="A558" t="s">
        <v>633</v>
      </c>
      <c r="B558" t="s">
        <v>1547</v>
      </c>
      <c r="C558" s="7">
        <v>29754</v>
      </c>
      <c r="D558" s="8" t="s">
        <v>1548</v>
      </c>
      <c r="E558" s="8" t="s">
        <v>1124</v>
      </c>
      <c r="F558" s="8" t="s">
        <v>1689</v>
      </c>
      <c r="G558" s="8" t="s">
        <v>541</v>
      </c>
      <c r="I558" t="s">
        <v>633</v>
      </c>
      <c r="J558" s="8" t="s">
        <v>1689</v>
      </c>
      <c r="K558" s="8" t="s">
        <v>2950</v>
      </c>
      <c r="L558" t="s">
        <v>633</v>
      </c>
      <c r="M558" s="8" t="s">
        <v>1689</v>
      </c>
      <c r="N558" s="8" t="s">
        <v>2032</v>
      </c>
      <c r="O558" t="s">
        <v>633</v>
      </c>
      <c r="P558" s="8" t="s">
        <v>1689</v>
      </c>
      <c r="Q558" s="5" t="s">
        <v>1549</v>
      </c>
      <c r="R558" t="s">
        <v>633</v>
      </c>
      <c r="S558" t="s">
        <v>1689</v>
      </c>
      <c r="T558" s="5" t="s">
        <v>4621</v>
      </c>
    </row>
    <row r="559" spans="2:27" ht="12.75">
      <c r="B559" t="s">
        <v>2436</v>
      </c>
      <c r="C559" s="7">
        <v>30343</v>
      </c>
      <c r="D559" s="8" t="s">
        <v>3407</v>
      </c>
      <c r="E559" s="8" t="s">
        <v>4768</v>
      </c>
      <c r="I559" t="s">
        <v>633</v>
      </c>
      <c r="J559" s="8" t="s">
        <v>2328</v>
      </c>
      <c r="K559" s="8" t="s">
        <v>4963</v>
      </c>
      <c r="Q559" s="8"/>
      <c r="S559" s="7"/>
      <c r="T559" s="8"/>
      <c r="U559" s="6"/>
      <c r="V559"/>
      <c r="X559" s="6"/>
      <c r="Z559" s="11"/>
      <c r="AA559"/>
    </row>
    <row r="561" spans="1:27" ht="12.75">
      <c r="A561" t="s">
        <v>3607</v>
      </c>
      <c r="B561" t="s">
        <v>4194</v>
      </c>
      <c r="C561" s="7">
        <v>29096</v>
      </c>
      <c r="D561" s="8" t="s">
        <v>4195</v>
      </c>
      <c r="E561" s="8" t="s">
        <v>4275</v>
      </c>
      <c r="F561" s="8" t="s">
        <v>3615</v>
      </c>
      <c r="G561" s="8" t="s">
        <v>4284</v>
      </c>
      <c r="I561" t="s">
        <v>3607</v>
      </c>
      <c r="J561" s="8" t="s">
        <v>1689</v>
      </c>
      <c r="K561" s="8" t="s">
        <v>4938</v>
      </c>
      <c r="L561" t="s">
        <v>3607</v>
      </c>
      <c r="M561" s="8" t="s">
        <v>1689</v>
      </c>
      <c r="N561" s="8" t="s">
        <v>765</v>
      </c>
      <c r="O561" t="s">
        <v>3607</v>
      </c>
      <c r="P561" s="8" t="s">
        <v>1689</v>
      </c>
      <c r="Q561" s="8" t="s">
        <v>4196</v>
      </c>
      <c r="R561" t="s">
        <v>3607</v>
      </c>
      <c r="S561" s="7" t="s">
        <v>1689</v>
      </c>
      <c r="T561" s="8" t="s">
        <v>4885</v>
      </c>
      <c r="U561" t="s">
        <v>3607</v>
      </c>
      <c r="V561" t="s">
        <v>1689</v>
      </c>
      <c r="W561" s="5" t="s">
        <v>4886</v>
      </c>
      <c r="AA561"/>
    </row>
    <row r="562" spans="1:27" ht="12.75">
      <c r="A562" t="s">
        <v>4937</v>
      </c>
      <c r="B562" t="s">
        <v>369</v>
      </c>
      <c r="C562" s="7">
        <v>31034</v>
      </c>
      <c r="D562" s="8" t="s">
        <v>3478</v>
      </c>
      <c r="E562" s="8" t="s">
        <v>3492</v>
      </c>
      <c r="F562" s="8" t="s">
        <v>3024</v>
      </c>
      <c r="G562" s="8" t="s">
        <v>3231</v>
      </c>
      <c r="H562" s="8" t="s">
        <v>670</v>
      </c>
      <c r="L562" s="8"/>
      <c r="N562"/>
      <c r="O562" s="8"/>
      <c r="P562" s="5"/>
      <c r="Q562"/>
      <c r="S562" s="5"/>
      <c r="W562"/>
      <c r="X562" s="6"/>
      <c r="Z562" s="10"/>
      <c r="AA562"/>
    </row>
    <row r="563" spans="1:27" ht="12.75">
      <c r="A563" t="s">
        <v>4669</v>
      </c>
      <c r="B563" t="s">
        <v>1497</v>
      </c>
      <c r="C563" s="7">
        <v>29634</v>
      </c>
      <c r="D563" s="8" t="s">
        <v>1498</v>
      </c>
      <c r="E563" s="8" t="s">
        <v>1121</v>
      </c>
      <c r="F563" s="8" t="s">
        <v>3027</v>
      </c>
      <c r="G563" s="8" t="s">
        <v>2086</v>
      </c>
      <c r="I563" t="s">
        <v>4669</v>
      </c>
      <c r="J563" s="8" t="s">
        <v>961</v>
      </c>
      <c r="K563" s="8" t="s">
        <v>4409</v>
      </c>
      <c r="L563" t="s">
        <v>3607</v>
      </c>
      <c r="M563" s="8" t="s">
        <v>4792</v>
      </c>
      <c r="N563" s="8" t="s">
        <v>1416</v>
      </c>
      <c r="O563" t="s">
        <v>3607</v>
      </c>
      <c r="P563" s="8" t="s">
        <v>4792</v>
      </c>
      <c r="Q563" s="8" t="s">
        <v>1499</v>
      </c>
      <c r="R563" t="s">
        <v>3607</v>
      </c>
      <c r="S563" s="7" t="s">
        <v>4792</v>
      </c>
      <c r="T563" s="8" t="s">
        <v>1850</v>
      </c>
      <c r="U563" t="s">
        <v>3607</v>
      </c>
      <c r="V563" t="s">
        <v>4792</v>
      </c>
      <c r="W563" s="5" t="s">
        <v>1851</v>
      </c>
      <c r="AA563"/>
    </row>
    <row r="564" spans="1:14" ht="12.75">
      <c r="A564" t="s">
        <v>4667</v>
      </c>
      <c r="B564" t="s">
        <v>744</v>
      </c>
      <c r="C564" s="7">
        <v>29382</v>
      </c>
      <c r="D564" s="8" t="s">
        <v>3614</v>
      </c>
      <c r="E564" s="8" t="s">
        <v>1119</v>
      </c>
      <c r="F564" s="8" t="s">
        <v>4792</v>
      </c>
      <c r="G564" s="8" t="s">
        <v>4285</v>
      </c>
      <c r="I564" t="s">
        <v>4667</v>
      </c>
      <c r="J564" s="8" t="s">
        <v>1689</v>
      </c>
      <c r="K564" s="8" t="s">
        <v>4851</v>
      </c>
      <c r="L564" t="s">
        <v>4667</v>
      </c>
      <c r="M564" s="8" t="s">
        <v>1689</v>
      </c>
      <c r="N564" s="8" t="s">
        <v>1418</v>
      </c>
    </row>
    <row r="565" spans="1:27" ht="12.75">
      <c r="A565" t="s">
        <v>4669</v>
      </c>
      <c r="B565" t="s">
        <v>2076</v>
      </c>
      <c r="C565" s="7">
        <v>27620</v>
      </c>
      <c r="E565" s="8" t="s">
        <v>4758</v>
      </c>
      <c r="F565" s="8" t="s">
        <v>2328</v>
      </c>
      <c r="G565" s="8" t="s">
        <v>2092</v>
      </c>
      <c r="I565" t="s">
        <v>4937</v>
      </c>
      <c r="J565" s="8" t="s">
        <v>2328</v>
      </c>
      <c r="K565" s="8" t="s">
        <v>3732</v>
      </c>
      <c r="L565" t="s">
        <v>3607</v>
      </c>
      <c r="M565" s="8" t="s">
        <v>2328</v>
      </c>
      <c r="N565" s="8" t="s">
        <v>623</v>
      </c>
      <c r="O565" t="s">
        <v>3607</v>
      </c>
      <c r="P565" s="8" t="s">
        <v>2328</v>
      </c>
      <c r="Q565" s="8" t="s">
        <v>2077</v>
      </c>
      <c r="R565" t="s">
        <v>3607</v>
      </c>
      <c r="S565" s="7" t="s">
        <v>2328</v>
      </c>
      <c r="T565" s="8" t="s">
        <v>4242</v>
      </c>
      <c r="U565" t="s">
        <v>3607</v>
      </c>
      <c r="V565" t="s">
        <v>2328</v>
      </c>
      <c r="W565" s="5" t="s">
        <v>4243</v>
      </c>
      <c r="X565" t="s">
        <v>4937</v>
      </c>
      <c r="Y565" s="6" t="s">
        <v>2461</v>
      </c>
      <c r="Z565" s="6" t="s">
        <v>4244</v>
      </c>
      <c r="AA565"/>
    </row>
    <row r="567" spans="1:27" ht="12.75">
      <c r="A567" t="s">
        <v>2135</v>
      </c>
      <c r="B567" t="s">
        <v>1135</v>
      </c>
      <c r="C567" s="7">
        <v>28714</v>
      </c>
      <c r="D567" s="8" t="s">
        <v>4720</v>
      </c>
      <c r="E567" s="8" t="s">
        <v>1118</v>
      </c>
      <c r="F567" s="8" t="s">
        <v>4026</v>
      </c>
      <c r="G567" s="8" t="s">
        <v>4286</v>
      </c>
      <c r="I567" t="s">
        <v>2135</v>
      </c>
      <c r="J567" s="8" t="s">
        <v>3790</v>
      </c>
      <c r="K567" s="8" t="s">
        <v>849</v>
      </c>
      <c r="L567" t="s">
        <v>2135</v>
      </c>
      <c r="M567" s="8" t="s">
        <v>3790</v>
      </c>
      <c r="N567" s="8" t="s">
        <v>940</v>
      </c>
      <c r="O567" t="s">
        <v>2135</v>
      </c>
      <c r="P567" s="8" t="s">
        <v>3790</v>
      </c>
      <c r="Q567" s="8" t="s">
        <v>3423</v>
      </c>
      <c r="R567" t="s">
        <v>2135</v>
      </c>
      <c r="S567" s="7" t="s">
        <v>3790</v>
      </c>
      <c r="T567" s="8" t="s">
        <v>3424</v>
      </c>
      <c r="U567" s="6" t="s">
        <v>2135</v>
      </c>
      <c r="V567" t="s">
        <v>3790</v>
      </c>
      <c r="W567" s="5" t="s">
        <v>3425</v>
      </c>
      <c r="X567" t="s">
        <v>1463</v>
      </c>
      <c r="Y567" s="6" t="s">
        <v>3790</v>
      </c>
      <c r="Z567" s="11" t="s">
        <v>3426</v>
      </c>
      <c r="AA567"/>
    </row>
    <row r="568" spans="1:27" ht="12.75">
      <c r="A568" t="s">
        <v>2135</v>
      </c>
      <c r="B568" t="s">
        <v>4790</v>
      </c>
      <c r="C568" s="7">
        <v>30120</v>
      </c>
      <c r="D568" s="8" t="s">
        <v>4791</v>
      </c>
      <c r="E568" s="8" t="s">
        <v>1120</v>
      </c>
      <c r="F568" s="8" t="s">
        <v>4792</v>
      </c>
      <c r="G568" s="8" t="s">
        <v>4287</v>
      </c>
      <c r="I568" t="s">
        <v>2135</v>
      </c>
      <c r="J568" s="8" t="s">
        <v>4792</v>
      </c>
      <c r="K568" s="8" t="s">
        <v>4662</v>
      </c>
      <c r="L568" t="s">
        <v>2135</v>
      </c>
      <c r="M568" s="8" t="s">
        <v>4792</v>
      </c>
      <c r="N568" s="8" t="s">
        <v>1746</v>
      </c>
      <c r="O568" t="s">
        <v>2129</v>
      </c>
      <c r="P568" s="8" t="s">
        <v>4792</v>
      </c>
      <c r="Q568" s="8" t="s">
        <v>4793</v>
      </c>
      <c r="S568" s="7"/>
      <c r="T568" s="8"/>
      <c r="U568" s="6"/>
      <c r="V568"/>
      <c r="X568" s="6"/>
      <c r="Z568" s="11"/>
      <c r="AA568"/>
    </row>
    <row r="569" spans="1:27" ht="12.75">
      <c r="A569" t="s">
        <v>1153</v>
      </c>
      <c r="B569" t="s">
        <v>66</v>
      </c>
      <c r="C569" s="7">
        <v>29642</v>
      </c>
      <c r="D569" s="8" t="s">
        <v>303</v>
      </c>
      <c r="E569" s="8" t="s">
        <v>1125</v>
      </c>
      <c r="F569" s="8" t="s">
        <v>3554</v>
      </c>
      <c r="G569" s="8" t="s">
        <v>3211</v>
      </c>
      <c r="I569" t="s">
        <v>1463</v>
      </c>
      <c r="J569" s="8" t="s">
        <v>3610</v>
      </c>
      <c r="K569" s="8" t="s">
        <v>4071</v>
      </c>
      <c r="L569" t="s">
        <v>143</v>
      </c>
      <c r="M569" s="8" t="s">
        <v>304</v>
      </c>
      <c r="N569" s="8" t="s">
        <v>4728</v>
      </c>
      <c r="O569" t="s">
        <v>1478</v>
      </c>
      <c r="P569" s="8" t="s">
        <v>304</v>
      </c>
      <c r="Q569" s="8" t="s">
        <v>173</v>
      </c>
      <c r="S569" s="7"/>
      <c r="T569" s="8"/>
      <c r="U569" s="6"/>
      <c r="V569"/>
      <c r="X569" s="6"/>
      <c r="Z569" s="11"/>
      <c r="AA569"/>
    </row>
    <row r="570" spans="1:27" ht="12.75">
      <c r="A570" t="s">
        <v>2129</v>
      </c>
      <c r="B570" t="s">
        <v>3580</v>
      </c>
      <c r="C570" s="7">
        <v>31666</v>
      </c>
      <c r="D570" s="8" t="s">
        <v>3480</v>
      </c>
      <c r="E570" s="8" t="s">
        <v>2024</v>
      </c>
      <c r="F570" s="8" t="s">
        <v>1857</v>
      </c>
      <c r="G570" s="8" t="s">
        <v>4689</v>
      </c>
      <c r="H570" s="8" t="s">
        <v>3036</v>
      </c>
      <c r="L570" s="8"/>
      <c r="N570"/>
      <c r="O570" s="8"/>
      <c r="P570" s="5"/>
      <c r="Q570"/>
      <c r="S570" s="5"/>
      <c r="W570"/>
      <c r="X570" s="6"/>
      <c r="Z570" s="10"/>
      <c r="AA570"/>
    </row>
    <row r="571" spans="1:27" ht="12.75">
      <c r="A571" t="s">
        <v>1035</v>
      </c>
      <c r="B571" t="s">
        <v>1890</v>
      </c>
      <c r="C571" s="7">
        <v>28109</v>
      </c>
      <c r="D571" s="8" t="s">
        <v>612</v>
      </c>
      <c r="E571" s="8" t="s">
        <v>1129</v>
      </c>
      <c r="F571" s="8" t="s">
        <v>3027</v>
      </c>
      <c r="G571" s="8" t="s">
        <v>3212</v>
      </c>
      <c r="I571" t="s">
        <v>1035</v>
      </c>
      <c r="J571" s="8" t="s">
        <v>2461</v>
      </c>
      <c r="K571" s="8" t="s">
        <v>4661</v>
      </c>
      <c r="L571" t="s">
        <v>1035</v>
      </c>
      <c r="M571" s="8" t="s">
        <v>1372</v>
      </c>
      <c r="N571" s="8" t="s">
        <v>2924</v>
      </c>
      <c r="O571" t="s">
        <v>2129</v>
      </c>
      <c r="P571" s="8" t="s">
        <v>1372</v>
      </c>
      <c r="Q571" s="8" t="s">
        <v>1891</v>
      </c>
      <c r="R571" t="s">
        <v>81</v>
      </c>
      <c r="S571" s="7" t="s">
        <v>1372</v>
      </c>
      <c r="T571" s="8" t="s">
        <v>1892</v>
      </c>
      <c r="U571" s="6" t="s">
        <v>792</v>
      </c>
      <c r="V571" t="s">
        <v>1372</v>
      </c>
      <c r="W571" s="5" t="s">
        <v>4152</v>
      </c>
      <c r="X571" t="s">
        <v>1013</v>
      </c>
      <c r="Y571" s="6" t="s">
        <v>3554</v>
      </c>
      <c r="Z571" s="6" t="s">
        <v>836</v>
      </c>
      <c r="AA571"/>
    </row>
    <row r="572" spans="1:27" ht="12.75">
      <c r="A572" t="s">
        <v>2129</v>
      </c>
      <c r="B572" t="s">
        <v>2269</v>
      </c>
      <c r="C572" s="7">
        <v>31322</v>
      </c>
      <c r="D572" s="8" t="s">
        <v>2270</v>
      </c>
      <c r="E572" s="8" t="s">
        <v>350</v>
      </c>
      <c r="F572" s="8" t="s">
        <v>4026</v>
      </c>
      <c r="G572" s="8" t="s">
        <v>2271</v>
      </c>
      <c r="H572" s="8" t="s">
        <v>2272</v>
      </c>
      <c r="L572" s="8"/>
      <c r="N572"/>
      <c r="O572" s="8"/>
      <c r="P572" s="5"/>
      <c r="Q572"/>
      <c r="S572" s="5"/>
      <c r="W572"/>
      <c r="X572" s="6"/>
      <c r="Z572" s="10"/>
      <c r="AA572"/>
    </row>
    <row r="573" spans="1:27" ht="12.75">
      <c r="A573" t="s">
        <v>306</v>
      </c>
      <c r="B573" t="s">
        <v>4342</v>
      </c>
      <c r="C573" s="7">
        <v>30712</v>
      </c>
      <c r="D573" s="8" t="s">
        <v>1849</v>
      </c>
      <c r="E573" s="8" t="s">
        <v>1109</v>
      </c>
      <c r="F573" s="8" t="s">
        <v>4668</v>
      </c>
      <c r="G573" s="8" t="s">
        <v>3213</v>
      </c>
      <c r="I573" t="s">
        <v>306</v>
      </c>
      <c r="J573" s="8" t="s">
        <v>4668</v>
      </c>
      <c r="K573" s="8" t="s">
        <v>1848</v>
      </c>
      <c r="Q573" s="8"/>
      <c r="S573" s="7"/>
      <c r="T573" s="8"/>
      <c r="U573" s="6"/>
      <c r="V573"/>
      <c r="X573" s="6"/>
      <c r="Z573" s="11"/>
      <c r="AA573"/>
    </row>
    <row r="574" spans="1:27" ht="12.75">
      <c r="A574" t="s">
        <v>306</v>
      </c>
      <c r="B574" t="s">
        <v>1460</v>
      </c>
      <c r="C574" s="7">
        <v>28810</v>
      </c>
      <c r="D574" s="8" t="s">
        <v>1461</v>
      </c>
      <c r="E574" s="8" t="s">
        <v>1122</v>
      </c>
      <c r="F574" s="8" t="s">
        <v>4883</v>
      </c>
      <c r="G574" s="8" t="s">
        <v>3214</v>
      </c>
      <c r="I574" t="s">
        <v>306</v>
      </c>
      <c r="J574" s="8" t="s">
        <v>3551</v>
      </c>
      <c r="K574" s="8" t="s">
        <v>979</v>
      </c>
      <c r="L574" t="s">
        <v>306</v>
      </c>
      <c r="M574" s="8" t="s">
        <v>3551</v>
      </c>
      <c r="N574" s="8" t="s">
        <v>3065</v>
      </c>
      <c r="O574" t="s">
        <v>306</v>
      </c>
      <c r="P574" s="8" t="s">
        <v>3551</v>
      </c>
      <c r="Q574" s="8" t="s">
        <v>1462</v>
      </c>
      <c r="R574" t="s">
        <v>306</v>
      </c>
      <c r="S574" s="7" t="s">
        <v>3551</v>
      </c>
      <c r="T574" s="8" t="s">
        <v>2793</v>
      </c>
      <c r="U574" s="6" t="s">
        <v>306</v>
      </c>
      <c r="V574" t="s">
        <v>3551</v>
      </c>
      <c r="W574" s="5" t="s">
        <v>2794</v>
      </c>
      <c r="X574" s="6"/>
      <c r="Z574" s="11"/>
      <c r="AA574"/>
    </row>
    <row r="576" spans="1:27" ht="12.75">
      <c r="A576" t="s">
        <v>1138</v>
      </c>
      <c r="B576" t="s">
        <v>4925</v>
      </c>
      <c r="C576" s="7">
        <v>29405</v>
      </c>
      <c r="D576" s="8" t="s">
        <v>3797</v>
      </c>
      <c r="E576" s="8" t="s">
        <v>1106</v>
      </c>
      <c r="F576" s="8" t="s">
        <v>4026</v>
      </c>
      <c r="G576" s="8" t="s">
        <v>963</v>
      </c>
      <c r="I576" t="s">
        <v>1138</v>
      </c>
      <c r="J576" s="8" t="s">
        <v>4026</v>
      </c>
      <c r="K576" s="8" t="s">
        <v>963</v>
      </c>
      <c r="L576" t="s">
        <v>1138</v>
      </c>
      <c r="M576" s="8" t="s">
        <v>4026</v>
      </c>
      <c r="N576" s="8" t="s">
        <v>4876</v>
      </c>
      <c r="O576" t="s">
        <v>1138</v>
      </c>
      <c r="P576" s="8" t="s">
        <v>4026</v>
      </c>
      <c r="Q576" s="8" t="s">
        <v>4879</v>
      </c>
      <c r="S576" s="7"/>
      <c r="T576" s="8"/>
      <c r="U576" s="6"/>
      <c r="V576"/>
      <c r="X576" s="6"/>
      <c r="Z576" s="11"/>
      <c r="AA576"/>
    </row>
    <row r="577" spans="1:14" ht="12.75">
      <c r="A577" t="s">
        <v>4873</v>
      </c>
      <c r="B577" t="s">
        <v>19</v>
      </c>
      <c r="C577" s="7">
        <v>29973</v>
      </c>
      <c r="D577" s="8" t="s">
        <v>4569</v>
      </c>
      <c r="E577" s="8" t="s">
        <v>1102</v>
      </c>
      <c r="F577" s="8" t="s">
        <v>5143</v>
      </c>
      <c r="G577" s="8" t="s">
        <v>963</v>
      </c>
      <c r="I577" t="s">
        <v>4873</v>
      </c>
      <c r="J577" s="8" t="s">
        <v>5143</v>
      </c>
      <c r="K577" s="8" t="s">
        <v>955</v>
      </c>
      <c r="L577" t="s">
        <v>4880</v>
      </c>
      <c r="M577" s="8" t="s">
        <v>5143</v>
      </c>
      <c r="N577" s="8" t="s">
        <v>265</v>
      </c>
    </row>
    <row r="578" spans="1:27" ht="12.75">
      <c r="A578" t="s">
        <v>2742</v>
      </c>
      <c r="B578" t="s">
        <v>717</v>
      </c>
      <c r="C578" s="7">
        <v>29647</v>
      </c>
      <c r="D578" s="8" t="s">
        <v>1407</v>
      </c>
      <c r="E578" s="8" t="s">
        <v>1123</v>
      </c>
      <c r="F578" s="8" t="s">
        <v>3610</v>
      </c>
      <c r="G578" s="8" t="s">
        <v>263</v>
      </c>
      <c r="I578" t="s">
        <v>2742</v>
      </c>
      <c r="J578" s="8" t="s">
        <v>3610</v>
      </c>
      <c r="K578" s="8" t="s">
        <v>4879</v>
      </c>
      <c r="L578" t="s">
        <v>1137</v>
      </c>
      <c r="M578" s="8" t="s">
        <v>3610</v>
      </c>
      <c r="N578" s="8" t="s">
        <v>1141</v>
      </c>
      <c r="O578" t="s">
        <v>2742</v>
      </c>
      <c r="P578" s="8" t="s">
        <v>3610</v>
      </c>
      <c r="Q578" s="8" t="s">
        <v>956</v>
      </c>
      <c r="S578" s="7"/>
      <c r="T578" s="8"/>
      <c r="U578" s="6"/>
      <c r="V578"/>
      <c r="X578" s="6"/>
      <c r="Z578" s="11"/>
      <c r="AA578"/>
    </row>
    <row r="579" spans="1:27" ht="12.75">
      <c r="A579" t="s">
        <v>4880</v>
      </c>
      <c r="B579" t="s">
        <v>1087</v>
      </c>
      <c r="C579" s="7">
        <v>28999</v>
      </c>
      <c r="D579" s="8" t="s">
        <v>3550</v>
      </c>
      <c r="E579" s="8" t="s">
        <v>1105</v>
      </c>
      <c r="F579" s="8" t="s">
        <v>964</v>
      </c>
      <c r="G579" s="8" t="s">
        <v>263</v>
      </c>
      <c r="I579" t="s">
        <v>4880</v>
      </c>
      <c r="J579" s="8" t="s">
        <v>964</v>
      </c>
      <c r="K579" s="8" t="s">
        <v>3791</v>
      </c>
      <c r="L579" t="s">
        <v>4880</v>
      </c>
      <c r="M579" s="8" t="s">
        <v>964</v>
      </c>
      <c r="N579" s="8" t="s">
        <v>963</v>
      </c>
      <c r="O579" t="s">
        <v>4880</v>
      </c>
      <c r="P579" s="8" t="s">
        <v>1496</v>
      </c>
      <c r="Q579" s="8" t="s">
        <v>5140</v>
      </c>
      <c r="R579" t="s">
        <v>4880</v>
      </c>
      <c r="S579" s="7" t="s">
        <v>1496</v>
      </c>
      <c r="T579" s="8" t="s">
        <v>263</v>
      </c>
      <c r="U579" s="13" t="s">
        <v>4880</v>
      </c>
      <c r="V579" t="s">
        <v>1496</v>
      </c>
      <c r="W579" s="5" t="s">
        <v>4879</v>
      </c>
      <c r="X579" s="6" t="s">
        <v>1137</v>
      </c>
      <c r="Y579" s="6" t="s">
        <v>1496</v>
      </c>
      <c r="Z579" s="11" t="s">
        <v>4879</v>
      </c>
      <c r="AA579"/>
    </row>
    <row r="580" spans="1:27" ht="12.75">
      <c r="A580" t="s">
        <v>4880</v>
      </c>
      <c r="B580" t="s">
        <v>3499</v>
      </c>
      <c r="C580" s="7">
        <v>30940</v>
      </c>
      <c r="D580" s="8" t="s">
        <v>3492</v>
      </c>
      <c r="E580" s="8" t="s">
        <v>3489</v>
      </c>
      <c r="F580" s="8" t="s">
        <v>1689</v>
      </c>
      <c r="G580" s="8" t="s">
        <v>4879</v>
      </c>
      <c r="H580" s="8" t="s">
        <v>682</v>
      </c>
      <c r="L580" s="8"/>
      <c r="N580"/>
      <c r="O580" s="8"/>
      <c r="P580" s="5"/>
      <c r="Q580"/>
      <c r="S580" s="5"/>
      <c r="W580"/>
      <c r="X580" s="6"/>
      <c r="Z580" s="10"/>
      <c r="AA580"/>
    </row>
    <row r="581" spans="1:27" ht="12.75">
      <c r="A581" t="s">
        <v>2742</v>
      </c>
      <c r="B581" t="s">
        <v>1343</v>
      </c>
      <c r="C581" s="7">
        <v>27273</v>
      </c>
      <c r="E581" s="8" t="s">
        <v>4766</v>
      </c>
      <c r="F581" s="8" t="s">
        <v>3027</v>
      </c>
      <c r="G581" s="8" t="s">
        <v>956</v>
      </c>
      <c r="L581" t="s">
        <v>2742</v>
      </c>
      <c r="M581" s="8" t="s">
        <v>1689</v>
      </c>
      <c r="N581" s="8" t="s">
        <v>1142</v>
      </c>
      <c r="O581" t="s">
        <v>2742</v>
      </c>
      <c r="P581" s="8" t="s">
        <v>1689</v>
      </c>
      <c r="Q581" s="8" t="s">
        <v>3794</v>
      </c>
      <c r="R581" t="s">
        <v>2742</v>
      </c>
      <c r="S581" s="7" t="s">
        <v>1689</v>
      </c>
      <c r="T581" s="8" t="s">
        <v>955</v>
      </c>
      <c r="U581" s="6" t="s">
        <v>951</v>
      </c>
      <c r="V581" t="s">
        <v>1689</v>
      </c>
      <c r="W581" s="5" t="s">
        <v>440</v>
      </c>
      <c r="X581" s="6" t="s">
        <v>2742</v>
      </c>
      <c r="Y581" s="6" t="s">
        <v>1689</v>
      </c>
      <c r="Z581" s="11" t="s">
        <v>955</v>
      </c>
      <c r="AA581"/>
    </row>
    <row r="582" spans="1:27" ht="12.75">
      <c r="A582" t="s">
        <v>4877</v>
      </c>
      <c r="B582" t="s">
        <v>3450</v>
      </c>
      <c r="C582" s="7">
        <v>29901</v>
      </c>
      <c r="D582" s="8" t="s">
        <v>2050</v>
      </c>
      <c r="E582" s="8" t="s">
        <v>1112</v>
      </c>
      <c r="F582" s="8" t="s">
        <v>4668</v>
      </c>
      <c r="G582" s="8" t="s">
        <v>954</v>
      </c>
      <c r="I582" t="s">
        <v>4877</v>
      </c>
      <c r="J582" s="8" t="s">
        <v>4668</v>
      </c>
      <c r="K582" s="8" t="s">
        <v>263</v>
      </c>
      <c r="L582" t="s">
        <v>2742</v>
      </c>
      <c r="M582" s="8" t="s">
        <v>4668</v>
      </c>
      <c r="N582" s="8" t="s">
        <v>4879</v>
      </c>
      <c r="O582" t="s">
        <v>1897</v>
      </c>
      <c r="P582" s="8" t="s">
        <v>4668</v>
      </c>
      <c r="Q582" s="8" t="s">
        <v>3616</v>
      </c>
      <c r="S582" s="7"/>
      <c r="T582" s="8"/>
      <c r="U582" s="6"/>
      <c r="V582"/>
      <c r="X582" s="6"/>
      <c r="Z582" s="11"/>
      <c r="AA582"/>
    </row>
    <row r="583" spans="1:27" ht="12.75">
      <c r="A583" t="s">
        <v>1897</v>
      </c>
      <c r="B583" t="s">
        <v>2976</v>
      </c>
      <c r="C583" s="7">
        <v>30855</v>
      </c>
      <c r="D583" s="8" t="s">
        <v>3490</v>
      </c>
      <c r="E583" s="8" t="s">
        <v>2025</v>
      </c>
      <c r="F583" s="8" t="s">
        <v>1480</v>
      </c>
      <c r="G583" s="8" t="s">
        <v>3616</v>
      </c>
      <c r="H583" s="8" t="s">
        <v>1602</v>
      </c>
      <c r="L583" s="8"/>
      <c r="N583"/>
      <c r="O583" s="8"/>
      <c r="P583" s="5"/>
      <c r="Q583"/>
      <c r="S583" s="5"/>
      <c r="W583"/>
      <c r="X583" s="6"/>
      <c r="Z583" s="10"/>
      <c r="AA583"/>
    </row>
    <row r="584" spans="1:20" ht="12.75">
      <c r="A584" t="s">
        <v>1894</v>
      </c>
      <c r="B584" t="s">
        <v>164</v>
      </c>
      <c r="C584" s="7">
        <v>29702</v>
      </c>
      <c r="D584" s="8" t="s">
        <v>3609</v>
      </c>
      <c r="E584" s="8" t="s">
        <v>4769</v>
      </c>
      <c r="F584" s="8" t="s">
        <v>1496</v>
      </c>
      <c r="G584" s="8" t="s">
        <v>3616</v>
      </c>
      <c r="I584" t="s">
        <v>1894</v>
      </c>
      <c r="J584" s="8" t="s">
        <v>1496</v>
      </c>
      <c r="K584" s="8" t="s">
        <v>1692</v>
      </c>
      <c r="O584" t="s">
        <v>1137</v>
      </c>
      <c r="P584" s="8" t="s">
        <v>3790</v>
      </c>
      <c r="Q584" s="5" t="s">
        <v>3616</v>
      </c>
      <c r="R584" t="s">
        <v>4873</v>
      </c>
      <c r="S584" t="s">
        <v>3790</v>
      </c>
      <c r="T584" s="5" t="s">
        <v>4876</v>
      </c>
    </row>
    <row r="585" spans="1:27" ht="12.75">
      <c r="A585" t="s">
        <v>1277</v>
      </c>
      <c r="B585" t="s">
        <v>2054</v>
      </c>
      <c r="C585" s="7">
        <v>27778</v>
      </c>
      <c r="D585" s="8" t="s">
        <v>3516</v>
      </c>
      <c r="E585" s="8" t="s">
        <v>1115</v>
      </c>
      <c r="I585" t="s">
        <v>4877</v>
      </c>
      <c r="J585" s="8" t="s">
        <v>961</v>
      </c>
      <c r="K585" s="8" t="s">
        <v>3794</v>
      </c>
      <c r="L585" t="s">
        <v>4877</v>
      </c>
      <c r="M585" s="8" t="s">
        <v>961</v>
      </c>
      <c r="N585" s="8" t="s">
        <v>5140</v>
      </c>
      <c r="O585" t="s">
        <v>4877</v>
      </c>
      <c r="P585" s="8" t="s">
        <v>961</v>
      </c>
      <c r="Q585" s="8" t="s">
        <v>263</v>
      </c>
      <c r="R585" t="s">
        <v>4877</v>
      </c>
      <c r="S585" s="7" t="s">
        <v>961</v>
      </c>
      <c r="T585" s="8" t="s">
        <v>263</v>
      </c>
      <c r="U585" s="6" t="s">
        <v>4877</v>
      </c>
      <c r="V585" t="s">
        <v>1496</v>
      </c>
      <c r="W585" s="5" t="s">
        <v>3791</v>
      </c>
      <c r="X585" s="6" t="s">
        <v>4877</v>
      </c>
      <c r="Y585" s="6" t="s">
        <v>1496</v>
      </c>
      <c r="Z585" s="11" t="s">
        <v>263</v>
      </c>
      <c r="AA585"/>
    </row>
    <row r="586" spans="2:20" ht="12.75">
      <c r="B586" t="s">
        <v>692</v>
      </c>
      <c r="C586" s="7">
        <v>29073</v>
      </c>
      <c r="D586" s="8" t="s">
        <v>3609</v>
      </c>
      <c r="E586" s="8" t="s">
        <v>4763</v>
      </c>
      <c r="I586" t="s">
        <v>1137</v>
      </c>
      <c r="J586" s="8" t="s">
        <v>3610</v>
      </c>
      <c r="K586" s="8" t="s">
        <v>265</v>
      </c>
      <c r="L586" t="s">
        <v>1137</v>
      </c>
      <c r="M586" s="8" t="s">
        <v>1146</v>
      </c>
      <c r="N586" s="8" t="s">
        <v>954</v>
      </c>
      <c r="O586" t="s">
        <v>4873</v>
      </c>
      <c r="P586" s="8" t="s">
        <v>1146</v>
      </c>
      <c r="Q586" s="5" t="s">
        <v>3616</v>
      </c>
      <c r="R586" t="s">
        <v>1137</v>
      </c>
      <c r="S586" t="s">
        <v>1146</v>
      </c>
      <c r="T586" s="5" t="s">
        <v>1692</v>
      </c>
    </row>
    <row r="587" ht="12.75">
      <c r="C587" s="7"/>
    </row>
    <row r="588" spans="1:27" ht="12.75">
      <c r="A588" t="s">
        <v>958</v>
      </c>
      <c r="B588" t="s">
        <v>867</v>
      </c>
      <c r="C588" s="7">
        <v>30760</v>
      </c>
      <c r="D588" s="8" t="s">
        <v>3405</v>
      </c>
      <c r="E588" s="8" t="s">
        <v>1108</v>
      </c>
      <c r="F588" s="8" t="s">
        <v>964</v>
      </c>
      <c r="G588" s="8" t="s">
        <v>246</v>
      </c>
      <c r="I588" t="s">
        <v>958</v>
      </c>
      <c r="J588" s="8" t="s">
        <v>964</v>
      </c>
      <c r="K588" s="8" t="s">
        <v>1142</v>
      </c>
      <c r="Q588" s="8"/>
      <c r="S588" s="7"/>
      <c r="T588" s="8"/>
      <c r="U588" s="6"/>
      <c r="V588"/>
      <c r="X588" s="6"/>
      <c r="Z588" s="11"/>
      <c r="AA588"/>
    </row>
    <row r="589" spans="1:27" ht="12.75">
      <c r="A589" t="s">
        <v>958</v>
      </c>
      <c r="B589" t="s">
        <v>3800</v>
      </c>
      <c r="C589" s="7">
        <v>28865</v>
      </c>
      <c r="D589" s="8" t="s">
        <v>305</v>
      </c>
      <c r="E589" s="8" t="s">
        <v>1111</v>
      </c>
      <c r="F589" s="8" t="s">
        <v>1857</v>
      </c>
      <c r="G589" s="8" t="s">
        <v>950</v>
      </c>
      <c r="I589" t="s">
        <v>958</v>
      </c>
      <c r="J589" s="8" t="s">
        <v>1857</v>
      </c>
      <c r="K589" s="8" t="s">
        <v>950</v>
      </c>
      <c r="L589" t="s">
        <v>3799</v>
      </c>
      <c r="M589" s="8" t="s">
        <v>1689</v>
      </c>
      <c r="N589" s="8" t="s">
        <v>1690</v>
      </c>
      <c r="O589" t="s">
        <v>1691</v>
      </c>
      <c r="P589" s="8" t="s">
        <v>1689</v>
      </c>
      <c r="Q589" s="8" t="s">
        <v>954</v>
      </c>
      <c r="R589" t="s">
        <v>1691</v>
      </c>
      <c r="S589" s="7" t="s">
        <v>1689</v>
      </c>
      <c r="T589" s="8" t="s">
        <v>1692</v>
      </c>
      <c r="U589" s="6" t="s">
        <v>1691</v>
      </c>
      <c r="V589" t="s">
        <v>1689</v>
      </c>
      <c r="W589" s="5" t="s">
        <v>265</v>
      </c>
      <c r="AA589"/>
    </row>
    <row r="590" spans="1:27" ht="12.75">
      <c r="A590" t="s">
        <v>1693</v>
      </c>
      <c r="B590" t="s">
        <v>1582</v>
      </c>
      <c r="C590" s="7">
        <v>28616</v>
      </c>
      <c r="D590" s="8" t="s">
        <v>1583</v>
      </c>
      <c r="E590" s="8" t="s">
        <v>1117</v>
      </c>
      <c r="F590" s="8" t="s">
        <v>4792</v>
      </c>
      <c r="G590" s="8" t="s">
        <v>1901</v>
      </c>
      <c r="I590" t="s">
        <v>1693</v>
      </c>
      <c r="J590" s="8" t="s">
        <v>4792</v>
      </c>
      <c r="K590" s="8" t="s">
        <v>3798</v>
      </c>
      <c r="L590" t="s">
        <v>1693</v>
      </c>
      <c r="M590" s="8" t="s">
        <v>1496</v>
      </c>
      <c r="N590" s="8" t="s">
        <v>1082</v>
      </c>
      <c r="O590" t="s">
        <v>1693</v>
      </c>
      <c r="P590" s="8" t="s">
        <v>1496</v>
      </c>
      <c r="Q590" s="8" t="s">
        <v>4536</v>
      </c>
      <c r="S590" s="7"/>
      <c r="T590" s="8"/>
      <c r="U590" s="6" t="s">
        <v>1693</v>
      </c>
      <c r="V590" t="s">
        <v>1496</v>
      </c>
      <c r="W590" s="5" t="s">
        <v>4537</v>
      </c>
      <c r="X590" s="6" t="s">
        <v>1693</v>
      </c>
      <c r="Y590" s="6" t="s">
        <v>1496</v>
      </c>
      <c r="Z590" s="11" t="s">
        <v>4924</v>
      </c>
      <c r="AA590"/>
    </row>
    <row r="591" spans="1:27" ht="12.75">
      <c r="A591" t="s">
        <v>1695</v>
      </c>
      <c r="B591" t="s">
        <v>2207</v>
      </c>
      <c r="C591" s="7">
        <v>30769</v>
      </c>
      <c r="D591" s="8" t="s">
        <v>3409</v>
      </c>
      <c r="E591" s="8" t="s">
        <v>4701</v>
      </c>
      <c r="F591" s="8" t="s">
        <v>4874</v>
      </c>
      <c r="G591" s="8" t="s">
        <v>954</v>
      </c>
      <c r="H591" s="8" t="s">
        <v>2715</v>
      </c>
      <c r="I591" t="s">
        <v>1695</v>
      </c>
      <c r="J591" s="8" t="s">
        <v>4874</v>
      </c>
      <c r="K591" s="8" t="s">
        <v>1692</v>
      </c>
      <c r="Q591" s="8"/>
      <c r="S591" s="7"/>
      <c r="T591" s="8"/>
      <c r="U591" s="6"/>
      <c r="V591"/>
      <c r="X591" s="6"/>
      <c r="Z591" s="11"/>
      <c r="AA591"/>
    </row>
    <row r="592" spans="1:27" ht="12.75">
      <c r="A592" t="s">
        <v>965</v>
      </c>
      <c r="B592" t="s">
        <v>969</v>
      </c>
      <c r="C592" s="7">
        <v>27922</v>
      </c>
      <c r="D592" s="8" t="s">
        <v>4</v>
      </c>
      <c r="E592" s="8" t="s">
        <v>4761</v>
      </c>
      <c r="F592" s="8" t="s">
        <v>3027</v>
      </c>
      <c r="G592" s="8" t="s">
        <v>1697</v>
      </c>
      <c r="I592" t="s">
        <v>965</v>
      </c>
      <c r="J592" s="8" t="s">
        <v>3027</v>
      </c>
      <c r="K592" s="8" t="s">
        <v>954</v>
      </c>
      <c r="L592" t="s">
        <v>1695</v>
      </c>
      <c r="M592" s="8" t="s">
        <v>3027</v>
      </c>
      <c r="N592" s="8" t="s">
        <v>3611</v>
      </c>
      <c r="O592" t="s">
        <v>1695</v>
      </c>
      <c r="P592" s="8" t="s">
        <v>3027</v>
      </c>
      <c r="Q592" s="5" t="s">
        <v>3611</v>
      </c>
      <c r="R592" t="s">
        <v>1695</v>
      </c>
      <c r="S592" t="s">
        <v>3027</v>
      </c>
      <c r="T592" s="5" t="s">
        <v>1692</v>
      </c>
      <c r="U592" s="6" t="s">
        <v>1695</v>
      </c>
      <c r="V592" t="s">
        <v>3027</v>
      </c>
      <c r="W592" s="5" t="s">
        <v>1692</v>
      </c>
      <c r="X592" s="6" t="s">
        <v>1695</v>
      </c>
      <c r="Y592" s="6" t="s">
        <v>3027</v>
      </c>
      <c r="Z592" s="11" t="s">
        <v>3616</v>
      </c>
      <c r="AA592"/>
    </row>
    <row r="593" spans="1:14" ht="12.75">
      <c r="A593" t="s">
        <v>1695</v>
      </c>
      <c r="B593" t="s">
        <v>1420</v>
      </c>
      <c r="C593" s="7">
        <v>30343</v>
      </c>
      <c r="D593" s="8" t="s">
        <v>2796</v>
      </c>
      <c r="E593" s="8" t="s">
        <v>1126</v>
      </c>
      <c r="F593" s="8" t="s">
        <v>4792</v>
      </c>
      <c r="G593" s="8" t="s">
        <v>1692</v>
      </c>
      <c r="I593" t="s">
        <v>1695</v>
      </c>
      <c r="J593" s="8" t="s">
        <v>4792</v>
      </c>
      <c r="K593" s="8" t="s">
        <v>265</v>
      </c>
      <c r="L593" t="s">
        <v>1693</v>
      </c>
      <c r="M593" s="8" t="s">
        <v>4792</v>
      </c>
      <c r="N593" s="8" t="s">
        <v>1141</v>
      </c>
    </row>
    <row r="594" spans="1:27" ht="12.75">
      <c r="A594" t="s">
        <v>1698</v>
      </c>
      <c r="B594" t="s">
        <v>3796</v>
      </c>
      <c r="C594" s="7">
        <v>30664</v>
      </c>
      <c r="D594" s="8" t="s">
        <v>3797</v>
      </c>
      <c r="E594" s="8" t="s">
        <v>4767</v>
      </c>
      <c r="F594" s="8" t="s">
        <v>3610</v>
      </c>
      <c r="G594" s="8" t="s">
        <v>3616</v>
      </c>
      <c r="I594" t="s">
        <v>1698</v>
      </c>
      <c r="J594" s="8" t="s">
        <v>3610</v>
      </c>
      <c r="K594" s="8" t="s">
        <v>3618</v>
      </c>
      <c r="L594" t="s">
        <v>958</v>
      </c>
      <c r="M594" s="8" t="s">
        <v>3610</v>
      </c>
      <c r="N594" s="8" t="s">
        <v>4876</v>
      </c>
      <c r="O594" t="s">
        <v>958</v>
      </c>
      <c r="P594" s="8" t="s">
        <v>3610</v>
      </c>
      <c r="Q594" s="8" t="s">
        <v>3798</v>
      </c>
      <c r="S594" s="7"/>
      <c r="T594" s="8"/>
      <c r="U594" s="6"/>
      <c r="V594"/>
      <c r="X594" s="6"/>
      <c r="Z594" s="11"/>
      <c r="AA594"/>
    </row>
    <row r="595" spans="2:27" ht="12.75">
      <c r="B595" t="s">
        <v>4213</v>
      </c>
      <c r="C595" s="7">
        <v>27689</v>
      </c>
      <c r="E595" s="8" t="s">
        <v>4760</v>
      </c>
      <c r="I595" t="s">
        <v>958</v>
      </c>
      <c r="J595" s="8" t="s">
        <v>1965</v>
      </c>
      <c r="K595" s="8" t="s">
        <v>263</v>
      </c>
      <c r="L595" t="s">
        <v>958</v>
      </c>
      <c r="M595" s="8" t="s">
        <v>1965</v>
      </c>
      <c r="N595" s="8" t="s">
        <v>1142</v>
      </c>
      <c r="O595" t="s">
        <v>958</v>
      </c>
      <c r="P595" s="8" t="s">
        <v>2328</v>
      </c>
      <c r="Q595" s="8" t="s">
        <v>954</v>
      </c>
      <c r="R595" t="s">
        <v>1698</v>
      </c>
      <c r="S595" s="7" t="s">
        <v>2328</v>
      </c>
      <c r="T595" s="8" t="s">
        <v>4879</v>
      </c>
      <c r="U595" s="6" t="s">
        <v>1698</v>
      </c>
      <c r="V595" t="s">
        <v>2328</v>
      </c>
      <c r="W595" s="5" t="s">
        <v>956</v>
      </c>
      <c r="X595" s="6" t="s">
        <v>1698</v>
      </c>
      <c r="Y595" s="6" t="s">
        <v>2328</v>
      </c>
      <c r="Z595" s="11" t="s">
        <v>1141</v>
      </c>
      <c r="AA595"/>
    </row>
    <row r="597" spans="1:20" ht="12.75">
      <c r="A597" t="s">
        <v>5142</v>
      </c>
      <c r="B597" t="s">
        <v>2301</v>
      </c>
      <c r="C597" s="7">
        <v>29436</v>
      </c>
      <c r="D597" s="8" t="s">
        <v>4722</v>
      </c>
      <c r="E597" s="8" t="s">
        <v>1104</v>
      </c>
      <c r="F597" s="8" t="s">
        <v>3554</v>
      </c>
      <c r="G597" s="8" t="s">
        <v>263</v>
      </c>
      <c r="I597" t="s">
        <v>1703</v>
      </c>
      <c r="J597" s="8" t="s">
        <v>3554</v>
      </c>
      <c r="K597" s="8" t="s">
        <v>263</v>
      </c>
      <c r="L597" t="s">
        <v>1703</v>
      </c>
      <c r="M597" s="8" t="s">
        <v>3554</v>
      </c>
      <c r="N597" s="8" t="s">
        <v>265</v>
      </c>
      <c r="O597" t="s">
        <v>5142</v>
      </c>
      <c r="P597" s="8" t="s">
        <v>3554</v>
      </c>
      <c r="Q597" s="5" t="s">
        <v>1141</v>
      </c>
      <c r="R597" t="s">
        <v>5141</v>
      </c>
      <c r="S597" t="s">
        <v>3554</v>
      </c>
      <c r="T597" s="5" t="s">
        <v>3616</v>
      </c>
    </row>
    <row r="598" spans="1:20" ht="12.75">
      <c r="A598" t="s">
        <v>3571</v>
      </c>
      <c r="B598" t="s">
        <v>3192</v>
      </c>
      <c r="C598" s="7">
        <v>29603</v>
      </c>
      <c r="D598" s="8" t="s">
        <v>3614</v>
      </c>
      <c r="E598" s="8" t="s">
        <v>1113</v>
      </c>
      <c r="F598" s="8" t="s">
        <v>4874</v>
      </c>
      <c r="G598" s="8" t="s">
        <v>263</v>
      </c>
      <c r="I598" t="s">
        <v>3571</v>
      </c>
      <c r="J598" s="8" t="s">
        <v>4874</v>
      </c>
      <c r="K598" s="8" t="s">
        <v>954</v>
      </c>
      <c r="L598" t="s">
        <v>3571</v>
      </c>
      <c r="M598" s="8" t="s">
        <v>4874</v>
      </c>
      <c r="N598" s="8" t="s">
        <v>1536</v>
      </c>
      <c r="O598" t="s">
        <v>5141</v>
      </c>
      <c r="P598" s="8" t="s">
        <v>4874</v>
      </c>
      <c r="Q598" s="5" t="s">
        <v>3616</v>
      </c>
      <c r="R598" t="s">
        <v>5141</v>
      </c>
      <c r="S598" t="s">
        <v>4874</v>
      </c>
      <c r="T598" s="5" t="s">
        <v>954</v>
      </c>
    </row>
    <row r="599" spans="1:27" ht="12.75">
      <c r="A599" t="s">
        <v>5145</v>
      </c>
      <c r="B599" t="s">
        <v>2364</v>
      </c>
      <c r="C599" s="7">
        <v>29814</v>
      </c>
      <c r="D599" s="8" t="s">
        <v>3609</v>
      </c>
      <c r="E599" s="8" t="s">
        <v>1116</v>
      </c>
      <c r="F599" s="8" t="s">
        <v>5143</v>
      </c>
      <c r="G599" s="8" t="s">
        <v>955</v>
      </c>
      <c r="I599" t="s">
        <v>5145</v>
      </c>
      <c r="J599" s="8" t="s">
        <v>5143</v>
      </c>
      <c r="K599" s="8" t="s">
        <v>4876</v>
      </c>
      <c r="L599" t="s">
        <v>1703</v>
      </c>
      <c r="M599" s="8" t="s">
        <v>5143</v>
      </c>
      <c r="N599" s="8" t="s">
        <v>3798</v>
      </c>
      <c r="O599" t="s">
        <v>5141</v>
      </c>
      <c r="P599" s="8" t="s">
        <v>5143</v>
      </c>
      <c r="Q599" s="8" t="s">
        <v>3616</v>
      </c>
      <c r="S599" s="7"/>
      <c r="T599" s="8"/>
      <c r="U599" s="6"/>
      <c r="V599"/>
      <c r="X599" s="6"/>
      <c r="Z599" s="11"/>
      <c r="AA599"/>
    </row>
    <row r="600" spans="1:27" ht="12.75">
      <c r="A600" t="s">
        <v>5168</v>
      </c>
      <c r="B600" t="s">
        <v>4540</v>
      </c>
      <c r="C600" s="7">
        <v>29013</v>
      </c>
      <c r="D600" s="8" t="s">
        <v>928</v>
      </c>
      <c r="E600" s="8" t="s">
        <v>1107</v>
      </c>
      <c r="F600" s="8" t="s">
        <v>1496</v>
      </c>
      <c r="G600" s="8" t="s">
        <v>4884</v>
      </c>
      <c r="I600" t="s">
        <v>1392</v>
      </c>
      <c r="J600" s="8" t="s">
        <v>1496</v>
      </c>
      <c r="K600" s="8" t="s">
        <v>180</v>
      </c>
      <c r="L600" t="s">
        <v>1695</v>
      </c>
      <c r="M600" s="8" t="s">
        <v>1496</v>
      </c>
      <c r="N600" s="8" t="s">
        <v>3798</v>
      </c>
      <c r="O600" t="s">
        <v>1695</v>
      </c>
      <c r="P600" s="8" t="s">
        <v>1496</v>
      </c>
      <c r="Q600" s="8" t="s">
        <v>956</v>
      </c>
      <c r="R600" t="s">
        <v>1693</v>
      </c>
      <c r="S600" s="7" t="s">
        <v>1496</v>
      </c>
      <c r="T600" s="8" t="s">
        <v>265</v>
      </c>
      <c r="U600" s="6" t="s">
        <v>1695</v>
      </c>
      <c r="V600" t="s">
        <v>1496</v>
      </c>
      <c r="W600" s="5" t="s">
        <v>1702</v>
      </c>
      <c r="AA600"/>
    </row>
    <row r="601" spans="1:27" ht="12.75">
      <c r="A601" t="s">
        <v>5141</v>
      </c>
      <c r="B601" t="s">
        <v>2988</v>
      </c>
      <c r="C601" s="7">
        <v>31209</v>
      </c>
      <c r="D601" s="8" t="s">
        <v>3481</v>
      </c>
      <c r="E601" s="8" t="s">
        <v>3490</v>
      </c>
      <c r="F601" s="8" t="s">
        <v>1146</v>
      </c>
      <c r="G601" s="8" t="s">
        <v>3616</v>
      </c>
      <c r="H601" s="8" t="s">
        <v>3965</v>
      </c>
      <c r="L601" s="8"/>
      <c r="N601"/>
      <c r="O601" s="8"/>
      <c r="P601" s="5"/>
      <c r="Q601"/>
      <c r="S601" s="5"/>
      <c r="W601"/>
      <c r="X601" s="6"/>
      <c r="Z601" s="10"/>
      <c r="AA601"/>
    </row>
    <row r="602" spans="1:27" ht="12.75">
      <c r="A602" t="s">
        <v>5141</v>
      </c>
      <c r="B602" t="s">
        <v>4501</v>
      </c>
      <c r="C602" s="7">
        <v>30556</v>
      </c>
      <c r="D602" s="8" t="s">
        <v>2159</v>
      </c>
      <c r="E602" s="8" t="s">
        <v>351</v>
      </c>
      <c r="F602" s="8" t="s">
        <v>1965</v>
      </c>
      <c r="G602" s="8" t="s">
        <v>3616</v>
      </c>
      <c r="H602" s="8" t="s">
        <v>4502</v>
      </c>
      <c r="L602" s="8"/>
      <c r="N602"/>
      <c r="O602" s="8"/>
      <c r="P602" s="5"/>
      <c r="Q602"/>
      <c r="S602" s="5"/>
      <c r="W602"/>
      <c r="X602" s="6"/>
      <c r="Z602" s="10"/>
      <c r="AA602"/>
    </row>
    <row r="603" spans="1:27" ht="12.75">
      <c r="A603" t="s">
        <v>1703</v>
      </c>
      <c r="B603" t="s">
        <v>2182</v>
      </c>
      <c r="C603" s="7">
        <v>29345</v>
      </c>
      <c r="D603" s="8" t="s">
        <v>1926</v>
      </c>
      <c r="E603" s="8" t="s">
        <v>4759</v>
      </c>
      <c r="F603" s="8" t="s">
        <v>3790</v>
      </c>
      <c r="G603" s="8" t="s">
        <v>3616</v>
      </c>
      <c r="I603" t="s">
        <v>5141</v>
      </c>
      <c r="J603" s="8" t="s">
        <v>3790</v>
      </c>
      <c r="K603" s="8" t="s">
        <v>3616</v>
      </c>
      <c r="L603" t="s">
        <v>5141</v>
      </c>
      <c r="M603" s="8" t="s">
        <v>3790</v>
      </c>
      <c r="N603" s="8" t="s">
        <v>3616</v>
      </c>
      <c r="O603" t="s">
        <v>5141</v>
      </c>
      <c r="P603" s="8" t="s">
        <v>3790</v>
      </c>
      <c r="Q603" s="8" t="s">
        <v>1701</v>
      </c>
      <c r="S603" s="7"/>
      <c r="T603" s="8"/>
      <c r="U603" s="6"/>
      <c r="V603"/>
      <c r="X603" s="6"/>
      <c r="Z603" s="11"/>
      <c r="AA603"/>
    </row>
    <row r="604" spans="1:27" ht="12.75">
      <c r="A604" t="s">
        <v>5141</v>
      </c>
      <c r="B604" t="s">
        <v>3567</v>
      </c>
      <c r="C604" s="7">
        <v>29466</v>
      </c>
      <c r="D604" s="8" t="s">
        <v>2050</v>
      </c>
      <c r="E604" s="8" t="s">
        <v>4770</v>
      </c>
      <c r="F604" s="8" t="s">
        <v>3554</v>
      </c>
      <c r="G604" s="8" t="s">
        <v>3616</v>
      </c>
      <c r="I604" t="s">
        <v>5141</v>
      </c>
      <c r="J604" s="8" t="s">
        <v>3554</v>
      </c>
      <c r="K604" s="8" t="s">
        <v>1141</v>
      </c>
      <c r="L604" t="s">
        <v>5141</v>
      </c>
      <c r="M604" s="8" t="s">
        <v>3554</v>
      </c>
      <c r="N604" s="8" t="s">
        <v>3616</v>
      </c>
      <c r="O604" t="s">
        <v>5141</v>
      </c>
      <c r="P604" s="8" t="s">
        <v>3554</v>
      </c>
      <c r="Q604" s="8" t="s">
        <v>1692</v>
      </c>
      <c r="S604" s="7"/>
      <c r="T604" s="8"/>
      <c r="U604" s="6"/>
      <c r="V604"/>
      <c r="X604" s="6"/>
      <c r="Z604" s="11"/>
      <c r="AA604"/>
    </row>
    <row r="605" spans="1:27" ht="12.75">
      <c r="A605" t="s">
        <v>5141</v>
      </c>
      <c r="B605" t="s">
        <v>2901</v>
      </c>
      <c r="C605" s="7">
        <v>28145</v>
      </c>
      <c r="E605" s="8" t="s">
        <v>1128</v>
      </c>
      <c r="F605" s="8" t="s">
        <v>2328</v>
      </c>
      <c r="G605" s="8" t="s">
        <v>3616</v>
      </c>
      <c r="I605" t="s">
        <v>5142</v>
      </c>
      <c r="J605" s="8" t="s">
        <v>2131</v>
      </c>
      <c r="K605" s="8" t="s">
        <v>950</v>
      </c>
      <c r="L605" t="s">
        <v>5142</v>
      </c>
      <c r="M605" s="8" t="s">
        <v>2131</v>
      </c>
      <c r="N605" s="8" t="s">
        <v>1535</v>
      </c>
      <c r="O605" t="s">
        <v>5142</v>
      </c>
      <c r="P605" s="8" t="s">
        <v>2131</v>
      </c>
      <c r="Q605" s="8" t="s">
        <v>2902</v>
      </c>
      <c r="R605" t="s">
        <v>5142</v>
      </c>
      <c r="S605" s="7" t="s">
        <v>961</v>
      </c>
      <c r="T605" s="8" t="s">
        <v>4876</v>
      </c>
      <c r="U605" s="6" t="s">
        <v>5142</v>
      </c>
      <c r="V605" t="s">
        <v>961</v>
      </c>
      <c r="W605" s="5" t="s">
        <v>950</v>
      </c>
      <c r="X605" s="6" t="s">
        <v>5142</v>
      </c>
      <c r="Y605" s="6" t="s">
        <v>2131</v>
      </c>
      <c r="Z605" s="11" t="s">
        <v>963</v>
      </c>
      <c r="AA605"/>
    </row>
    <row r="607" spans="1:27" ht="12.75">
      <c r="A607" t="s">
        <v>1442</v>
      </c>
      <c r="B607" t="s">
        <v>2787</v>
      </c>
      <c r="C607" s="7">
        <v>30639</v>
      </c>
      <c r="D607" s="8" t="s">
        <v>590</v>
      </c>
      <c r="E607" s="8" t="s">
        <v>498</v>
      </c>
      <c r="F607" s="8" t="s">
        <v>4792</v>
      </c>
      <c r="G607" s="8" t="s">
        <v>309</v>
      </c>
      <c r="I607" t="s">
        <v>1442</v>
      </c>
      <c r="J607" s="8" t="s">
        <v>4792</v>
      </c>
      <c r="K607" s="8" t="s">
        <v>309</v>
      </c>
      <c r="L607" t="s">
        <v>1447</v>
      </c>
      <c r="M607" s="8" t="s">
        <v>4792</v>
      </c>
      <c r="N607" s="8" t="s">
        <v>2849</v>
      </c>
      <c r="O607" t="s">
        <v>353</v>
      </c>
      <c r="P607" s="8" t="s">
        <v>4792</v>
      </c>
      <c r="Q607" s="8" t="s">
        <v>354</v>
      </c>
      <c r="S607" s="7"/>
      <c r="T607" s="8"/>
      <c r="U607" s="6"/>
      <c r="V607"/>
      <c r="X607" s="6"/>
      <c r="Z607" s="11"/>
      <c r="AA607"/>
    </row>
    <row r="608" spans="1:27" ht="12.75">
      <c r="A608" t="s">
        <v>1442</v>
      </c>
      <c r="B608" t="s">
        <v>3198</v>
      </c>
      <c r="C608" s="7">
        <v>31242</v>
      </c>
      <c r="D608" s="8" t="s">
        <v>3199</v>
      </c>
      <c r="E608" s="8" t="s">
        <v>4580</v>
      </c>
      <c r="F608" s="8" t="s">
        <v>1496</v>
      </c>
      <c r="G608" s="8" t="s">
        <v>2738</v>
      </c>
      <c r="H608" s="8" t="s">
        <v>562</v>
      </c>
      <c r="L608" s="8"/>
      <c r="N608"/>
      <c r="O608" s="8"/>
      <c r="P608" s="5"/>
      <c r="Q608"/>
      <c r="S608" s="5"/>
      <c r="W608"/>
      <c r="X608" s="6"/>
      <c r="Z608" s="10"/>
      <c r="AA608"/>
    </row>
    <row r="609" spans="1:27" ht="12.75" customHeight="1">
      <c r="A609" t="s">
        <v>3082</v>
      </c>
      <c r="B609" t="s">
        <v>775</v>
      </c>
      <c r="C609" s="7">
        <v>29853</v>
      </c>
      <c r="D609" s="8" t="s">
        <v>1011</v>
      </c>
      <c r="E609" s="8" t="s">
        <v>1103</v>
      </c>
      <c r="F609" s="8" t="s">
        <v>3615</v>
      </c>
      <c r="G609" s="8" t="s">
        <v>3083</v>
      </c>
      <c r="I609" t="s">
        <v>1442</v>
      </c>
      <c r="J609" s="8" t="s">
        <v>3615</v>
      </c>
      <c r="K609" s="8" t="s">
        <v>2738</v>
      </c>
      <c r="L609" t="s">
        <v>3082</v>
      </c>
      <c r="M609" s="8" t="s">
        <v>3615</v>
      </c>
      <c r="N609" s="8" t="s">
        <v>3083</v>
      </c>
      <c r="O609" t="s">
        <v>353</v>
      </c>
      <c r="P609" s="8" t="s">
        <v>3615</v>
      </c>
      <c r="Q609" s="5" t="s">
        <v>354</v>
      </c>
      <c r="R609" t="s">
        <v>353</v>
      </c>
      <c r="S609" t="s">
        <v>3615</v>
      </c>
      <c r="T609" s="5" t="s">
        <v>354</v>
      </c>
      <c r="AA609"/>
    </row>
    <row r="610" spans="1:27" ht="12.75">
      <c r="A610" t="s">
        <v>353</v>
      </c>
      <c r="B610" t="s">
        <v>3889</v>
      </c>
      <c r="C610" s="7">
        <v>31051</v>
      </c>
      <c r="D610" s="8" t="s">
        <v>3480</v>
      </c>
      <c r="E610" s="8" t="s">
        <v>3480</v>
      </c>
      <c r="F610" s="8" t="s">
        <v>4026</v>
      </c>
      <c r="G610" s="8" t="s">
        <v>3083</v>
      </c>
      <c r="H610" s="8" t="s">
        <v>2705</v>
      </c>
      <c r="L610" s="8"/>
      <c r="N610"/>
      <c r="O610" s="8"/>
      <c r="P610" s="5"/>
      <c r="Q610"/>
      <c r="S610" s="5"/>
      <c r="W610"/>
      <c r="X610" s="6"/>
      <c r="Z610" s="10"/>
      <c r="AA610"/>
    </row>
    <row r="611" spans="1:27" ht="12.75">
      <c r="A611" t="s">
        <v>3025</v>
      </c>
      <c r="B611" t="s">
        <v>1831</v>
      </c>
      <c r="C611" s="7">
        <v>29877</v>
      </c>
      <c r="D611" s="8" t="s">
        <v>2050</v>
      </c>
      <c r="E611" s="8" t="s">
        <v>1110</v>
      </c>
      <c r="F611" s="8" t="s">
        <v>3380</v>
      </c>
      <c r="G611" s="8" t="s">
        <v>3083</v>
      </c>
      <c r="I611" t="s">
        <v>3025</v>
      </c>
      <c r="J611" s="8" t="s">
        <v>3380</v>
      </c>
      <c r="K611" s="8" t="s">
        <v>2738</v>
      </c>
      <c r="O611" t="s">
        <v>3025</v>
      </c>
      <c r="P611" s="8" t="s">
        <v>3380</v>
      </c>
      <c r="Q611" s="8" t="s">
        <v>3083</v>
      </c>
      <c r="S611" s="7"/>
      <c r="T611" s="8"/>
      <c r="U611" s="6"/>
      <c r="V611"/>
      <c r="X611" s="6"/>
      <c r="Z611" s="11"/>
      <c r="AA611"/>
    </row>
    <row r="612" spans="1:27" ht="12.75">
      <c r="A612" t="s">
        <v>353</v>
      </c>
      <c r="B612" t="s">
        <v>3974</v>
      </c>
      <c r="C612" s="7">
        <v>30076</v>
      </c>
      <c r="D612" s="8" t="s">
        <v>4569</v>
      </c>
      <c r="E612" s="8" t="s">
        <v>2023</v>
      </c>
      <c r="F612" s="8" t="s">
        <v>3551</v>
      </c>
      <c r="G612" s="8" t="s">
        <v>354</v>
      </c>
      <c r="H612" s="8" t="s">
        <v>3865</v>
      </c>
      <c r="L612" s="8"/>
      <c r="O612" t="s">
        <v>1442</v>
      </c>
      <c r="P612" s="8" t="s">
        <v>3551</v>
      </c>
      <c r="Q612" s="8" t="s">
        <v>3083</v>
      </c>
      <c r="S612" s="7"/>
      <c r="T612" s="8"/>
      <c r="U612" s="6"/>
      <c r="V612"/>
      <c r="X612" s="6"/>
      <c r="Y612" s="11"/>
      <c r="Z612"/>
      <c r="AA612"/>
    </row>
    <row r="613" spans="1:27" ht="12.75">
      <c r="A613" t="s">
        <v>353</v>
      </c>
      <c r="B613" t="s">
        <v>2162</v>
      </c>
      <c r="C613" s="7">
        <v>31253</v>
      </c>
      <c r="D613" s="8" t="s">
        <v>2159</v>
      </c>
      <c r="E613" s="8" t="s">
        <v>3481</v>
      </c>
      <c r="F613" s="8" t="s">
        <v>304</v>
      </c>
      <c r="G613" s="8" t="s">
        <v>354</v>
      </c>
      <c r="H613" s="8" t="s">
        <v>3963</v>
      </c>
      <c r="L613" s="8"/>
      <c r="N613"/>
      <c r="O613" s="8"/>
      <c r="P613" s="5"/>
      <c r="Q613"/>
      <c r="S613" s="5"/>
      <c r="W613"/>
      <c r="X613" s="6"/>
      <c r="Z613" s="10"/>
      <c r="AA613"/>
    </row>
    <row r="614" spans="1:14" ht="12.75">
      <c r="A614" t="s">
        <v>1277</v>
      </c>
      <c r="B614" t="s">
        <v>2172</v>
      </c>
      <c r="C614" s="7">
        <v>30480</v>
      </c>
      <c r="D614" s="8" t="s">
        <v>2798</v>
      </c>
      <c r="E614" s="8" t="s">
        <v>1127</v>
      </c>
      <c r="I614" t="s">
        <v>353</v>
      </c>
      <c r="J614" s="8" t="s">
        <v>937</v>
      </c>
      <c r="K614" s="8" t="s">
        <v>3083</v>
      </c>
      <c r="L614" t="s">
        <v>353</v>
      </c>
      <c r="M614" s="8" t="s">
        <v>937</v>
      </c>
      <c r="N614" s="8" t="s">
        <v>354</v>
      </c>
    </row>
    <row r="615" spans="1:27" ht="12.75">
      <c r="A615" t="s">
        <v>1277</v>
      </c>
      <c r="B615" t="s">
        <v>1259</v>
      </c>
      <c r="C615" s="7">
        <v>30629</v>
      </c>
      <c r="D615" s="8" t="s">
        <v>3405</v>
      </c>
      <c r="E615" s="8" t="s">
        <v>4764</v>
      </c>
      <c r="I615" t="s">
        <v>3025</v>
      </c>
      <c r="J615" s="8" t="s">
        <v>5143</v>
      </c>
      <c r="K615" s="8" t="s">
        <v>354</v>
      </c>
      <c r="Q615" s="8"/>
      <c r="S615" s="7"/>
      <c r="T615" s="8"/>
      <c r="U615" s="6"/>
      <c r="V615"/>
      <c r="X615" s="6"/>
      <c r="Z615" s="11"/>
      <c r="AA615"/>
    </row>
    <row r="616" ht="12.75">
      <c r="C616" s="7"/>
    </row>
    <row r="617" spans="1:8" ht="12.75">
      <c r="A617" t="s">
        <v>3029</v>
      </c>
      <c r="B617" t="s">
        <v>4086</v>
      </c>
      <c r="C617" s="7">
        <v>30858</v>
      </c>
      <c r="D617" s="8" t="s">
        <v>2159</v>
      </c>
      <c r="E617" s="8" t="s">
        <v>2159</v>
      </c>
      <c r="F617" s="8" t="s">
        <v>3554</v>
      </c>
      <c r="G617" s="8" t="s">
        <v>4087</v>
      </c>
      <c r="H617" s="8" t="s">
        <v>1598</v>
      </c>
    </row>
    <row r="618" spans="1:26" ht="12.75">
      <c r="A618" t="s">
        <v>3030</v>
      </c>
      <c r="B618" t="s">
        <v>446</v>
      </c>
      <c r="C618" s="7">
        <v>25635</v>
      </c>
      <c r="E618" s="8" t="s">
        <v>4757</v>
      </c>
      <c r="F618" s="8" t="s">
        <v>4883</v>
      </c>
      <c r="G618" s="8" t="s">
        <v>3215</v>
      </c>
      <c r="I618" t="s">
        <v>3030</v>
      </c>
      <c r="J618" s="8" t="s">
        <v>4883</v>
      </c>
      <c r="K618" s="8" t="s">
        <v>91</v>
      </c>
      <c r="L618" t="s">
        <v>3030</v>
      </c>
      <c r="M618" s="8" t="s">
        <v>4883</v>
      </c>
      <c r="N618" s="8" t="s">
        <v>2325</v>
      </c>
      <c r="O618" t="s">
        <v>3030</v>
      </c>
      <c r="P618" s="8" t="s">
        <v>4883</v>
      </c>
      <c r="Q618" s="5" t="s">
        <v>869</v>
      </c>
      <c r="R618" t="s">
        <v>3030</v>
      </c>
      <c r="S618" t="s">
        <v>4883</v>
      </c>
      <c r="T618" s="5" t="s">
        <v>870</v>
      </c>
      <c r="U618" s="6" t="s">
        <v>3030</v>
      </c>
      <c r="V618" t="s">
        <v>4883</v>
      </c>
      <c r="W618" s="5" t="s">
        <v>30</v>
      </c>
      <c r="X618" t="s">
        <v>3030</v>
      </c>
      <c r="Y618" s="6" t="s">
        <v>4883</v>
      </c>
      <c r="Z618" s="6" t="s">
        <v>2341</v>
      </c>
    </row>
    <row r="619" spans="1:11" ht="12.75">
      <c r="A619" t="s">
        <v>3136</v>
      </c>
      <c r="B619" t="s">
        <v>643</v>
      </c>
      <c r="C619" s="7">
        <v>30302</v>
      </c>
      <c r="D619" s="8" t="s">
        <v>3409</v>
      </c>
      <c r="E619" s="8" t="s">
        <v>4756</v>
      </c>
      <c r="F619" s="8" t="s">
        <v>3024</v>
      </c>
      <c r="G619" s="8" t="s">
        <v>3216</v>
      </c>
      <c r="I619" t="s">
        <v>3136</v>
      </c>
      <c r="J619" s="8" t="s">
        <v>3024</v>
      </c>
      <c r="K619" s="8" t="s">
        <v>642</v>
      </c>
    </row>
    <row r="620" ht="12.75">
      <c r="I620" s="6" t="s">
        <v>341</v>
      </c>
    </row>
    <row r="623" spans="1:9" ht="18">
      <c r="A623" s="39" t="s">
        <v>2146</v>
      </c>
      <c r="C623" s="7"/>
      <c r="I623" s="39"/>
    </row>
    <row r="624" spans="1:9" ht="12.75">
      <c r="A624" t="s">
        <v>4872</v>
      </c>
      <c r="C624" s="7"/>
      <c r="I624" s="6"/>
    </row>
    <row r="625" spans="1:3" ht="12.75">
      <c r="A625" t="s">
        <v>1094</v>
      </c>
      <c r="C625" s="7"/>
    </row>
    <row r="626" spans="1:26" ht="12.75">
      <c r="A626" t="s">
        <v>633</v>
      </c>
      <c r="B626" t="s">
        <v>908</v>
      </c>
      <c r="C626" s="7">
        <v>29216</v>
      </c>
      <c r="D626" s="8" t="s">
        <v>909</v>
      </c>
      <c r="E626" s="8" t="s">
        <v>1711</v>
      </c>
      <c r="F626" s="8" t="s">
        <v>3380</v>
      </c>
      <c r="G626" s="8" t="s">
        <v>825</v>
      </c>
      <c r="I626" t="s">
        <v>633</v>
      </c>
      <c r="J626" s="8" t="s">
        <v>3380</v>
      </c>
      <c r="K626" s="8" t="s">
        <v>4029</v>
      </c>
      <c r="L626" t="s">
        <v>633</v>
      </c>
      <c r="M626" s="8" t="s">
        <v>3380</v>
      </c>
      <c r="N626" s="8" t="s">
        <v>2870</v>
      </c>
      <c r="O626" t="s">
        <v>633</v>
      </c>
      <c r="P626" s="8" t="s">
        <v>3380</v>
      </c>
      <c r="Q626" s="5" t="s">
        <v>910</v>
      </c>
      <c r="R626" t="s">
        <v>633</v>
      </c>
      <c r="S626" t="s">
        <v>3380</v>
      </c>
      <c r="T626" s="5" t="s">
        <v>1578</v>
      </c>
      <c r="Z626" s="11"/>
    </row>
    <row r="627" spans="1:27" ht="12.75">
      <c r="A627" t="s">
        <v>633</v>
      </c>
      <c r="B627" t="s">
        <v>1024</v>
      </c>
      <c r="C627" s="7">
        <v>29040</v>
      </c>
      <c r="D627" s="8" t="s">
        <v>2139</v>
      </c>
      <c r="E627" s="8" t="s">
        <v>4763</v>
      </c>
      <c r="F627" s="8" t="s">
        <v>4789</v>
      </c>
      <c r="G627" s="8" t="s">
        <v>2521</v>
      </c>
      <c r="I627" t="s">
        <v>633</v>
      </c>
      <c r="J627" s="8" t="s">
        <v>3027</v>
      </c>
      <c r="K627" s="8" t="s">
        <v>1578</v>
      </c>
      <c r="L627" t="s">
        <v>633</v>
      </c>
      <c r="M627" s="8" t="s">
        <v>2461</v>
      </c>
      <c r="N627" s="8" t="s">
        <v>1412</v>
      </c>
      <c r="O627" t="s">
        <v>633</v>
      </c>
      <c r="P627" s="8" t="s">
        <v>2461</v>
      </c>
      <c r="Q627" s="8" t="s">
        <v>345</v>
      </c>
      <c r="R627" t="s">
        <v>633</v>
      </c>
      <c r="S627" s="7" t="s">
        <v>2461</v>
      </c>
      <c r="T627" s="8" t="s">
        <v>853</v>
      </c>
      <c r="U627" s="9" t="s">
        <v>633</v>
      </c>
      <c r="V627" t="s">
        <v>2461</v>
      </c>
      <c r="W627" s="5" t="s">
        <v>3541</v>
      </c>
      <c r="X627" s="6"/>
      <c r="Z627" s="11"/>
      <c r="AA627"/>
    </row>
    <row r="628" spans="1:8" ht="12.75">
      <c r="A628" t="s">
        <v>633</v>
      </c>
      <c r="B628" t="s">
        <v>2774</v>
      </c>
      <c r="C628" s="7">
        <v>29092</v>
      </c>
      <c r="D628" s="8" t="s">
        <v>4731</v>
      </c>
      <c r="E628" s="8" t="s">
        <v>2159</v>
      </c>
      <c r="F628" s="8" t="s">
        <v>3027</v>
      </c>
      <c r="G628" s="8" t="s">
        <v>2775</v>
      </c>
      <c r="H628" s="8" t="s">
        <v>555</v>
      </c>
    </row>
    <row r="630" spans="1:20" ht="12.75">
      <c r="A630" t="s">
        <v>3607</v>
      </c>
      <c r="B630" t="s">
        <v>911</v>
      </c>
      <c r="C630" s="7">
        <v>29178</v>
      </c>
      <c r="D630" s="8" t="s">
        <v>912</v>
      </c>
      <c r="E630" s="8" t="s">
        <v>4275</v>
      </c>
      <c r="F630" s="8" t="s">
        <v>261</v>
      </c>
      <c r="G630" s="8" t="s">
        <v>3217</v>
      </c>
      <c r="I630" t="s">
        <v>3607</v>
      </c>
      <c r="J630" s="8" t="s">
        <v>261</v>
      </c>
      <c r="K630" s="8" t="s">
        <v>3741</v>
      </c>
      <c r="L630" t="s">
        <v>3607</v>
      </c>
      <c r="M630" s="8" t="s">
        <v>261</v>
      </c>
      <c r="N630" s="8" t="s">
        <v>390</v>
      </c>
      <c r="O630" t="s">
        <v>3607</v>
      </c>
      <c r="P630" s="8" t="s">
        <v>261</v>
      </c>
      <c r="Q630" s="5" t="s">
        <v>913</v>
      </c>
      <c r="R630" t="s">
        <v>3607</v>
      </c>
      <c r="S630" t="s">
        <v>261</v>
      </c>
      <c r="T630" s="5" t="s">
        <v>914</v>
      </c>
    </row>
    <row r="631" spans="1:20" ht="12.75">
      <c r="A631" t="s">
        <v>3607</v>
      </c>
      <c r="B631" t="s">
        <v>4055</v>
      </c>
      <c r="C631" s="7">
        <v>30102</v>
      </c>
      <c r="D631" s="8" t="s">
        <v>3609</v>
      </c>
      <c r="E631" s="8" t="s">
        <v>1128</v>
      </c>
      <c r="F631" s="8" t="s">
        <v>1689</v>
      </c>
      <c r="G631" s="8" t="s">
        <v>2506</v>
      </c>
      <c r="I631" t="s">
        <v>3607</v>
      </c>
      <c r="J631" s="8" t="s">
        <v>1689</v>
      </c>
      <c r="K631" s="8" t="s">
        <v>4054</v>
      </c>
      <c r="R631" t="s">
        <v>3607</v>
      </c>
      <c r="S631" t="s">
        <v>1689</v>
      </c>
      <c r="T631" s="5" t="s">
        <v>4053</v>
      </c>
    </row>
    <row r="632" spans="1:26" ht="12.75">
      <c r="A632" t="s">
        <v>3607</v>
      </c>
      <c r="B632" t="s">
        <v>976</v>
      </c>
      <c r="C632" s="7">
        <v>28872</v>
      </c>
      <c r="D632" s="8" t="s">
        <v>1856</v>
      </c>
      <c r="E632" s="8" t="s">
        <v>4762</v>
      </c>
      <c r="F632" s="8" t="s">
        <v>4789</v>
      </c>
      <c r="G632" s="8" t="s">
        <v>2503</v>
      </c>
      <c r="I632" t="s">
        <v>3607</v>
      </c>
      <c r="J632" s="8" t="s">
        <v>1372</v>
      </c>
      <c r="K632" s="8" t="s">
        <v>796</v>
      </c>
      <c r="L632" t="s">
        <v>2923</v>
      </c>
      <c r="M632" s="8" t="s">
        <v>1372</v>
      </c>
      <c r="N632" s="8" t="s">
        <v>4045</v>
      </c>
      <c r="O632" t="s">
        <v>4937</v>
      </c>
      <c r="P632" s="8" t="s">
        <v>1372</v>
      </c>
      <c r="Q632" s="5" t="s">
        <v>4009</v>
      </c>
      <c r="R632" t="s">
        <v>4937</v>
      </c>
      <c r="S632" t="s">
        <v>1372</v>
      </c>
      <c r="T632" s="5" t="s">
        <v>4010</v>
      </c>
      <c r="X632" t="s">
        <v>4937</v>
      </c>
      <c r="Y632" s="6" t="s">
        <v>1372</v>
      </c>
      <c r="Z632" s="6" t="s">
        <v>4042</v>
      </c>
    </row>
    <row r="633" spans="1:27" ht="12.75">
      <c r="A633" t="s">
        <v>3991</v>
      </c>
      <c r="B633" t="s">
        <v>3992</v>
      </c>
      <c r="C633" s="7">
        <v>30487</v>
      </c>
      <c r="D633" s="8" t="s">
        <v>2796</v>
      </c>
      <c r="E633" s="8" t="s">
        <v>4582</v>
      </c>
      <c r="F633" s="8" t="s">
        <v>4026</v>
      </c>
      <c r="G633" s="8" t="s">
        <v>3993</v>
      </c>
      <c r="H633" s="8" t="s">
        <v>665</v>
      </c>
      <c r="L633" t="s">
        <v>3994</v>
      </c>
      <c r="M633" s="8" t="s">
        <v>4026</v>
      </c>
      <c r="N633" s="8" t="s">
        <v>3995</v>
      </c>
      <c r="AA633"/>
    </row>
    <row r="634" spans="1:14" ht="12.75">
      <c r="A634" t="s">
        <v>4667</v>
      </c>
      <c r="B634" t="s">
        <v>2370</v>
      </c>
      <c r="C634" s="7">
        <v>29825</v>
      </c>
      <c r="D634" s="8" t="s">
        <v>2802</v>
      </c>
      <c r="E634" s="8" t="s">
        <v>1119</v>
      </c>
      <c r="F634" s="8" t="s">
        <v>964</v>
      </c>
      <c r="G634" s="8" t="s">
        <v>3218</v>
      </c>
      <c r="I634" t="s">
        <v>4667</v>
      </c>
      <c r="J634" s="8" t="s">
        <v>3617</v>
      </c>
      <c r="K634" s="8" t="s">
        <v>1963</v>
      </c>
      <c r="L634" t="s">
        <v>1340</v>
      </c>
      <c r="M634" s="8" t="s">
        <v>3617</v>
      </c>
      <c r="N634" s="8" t="s">
        <v>934</v>
      </c>
    </row>
    <row r="635" spans="1:27" ht="12.75">
      <c r="A635" t="s">
        <v>4667</v>
      </c>
      <c r="B635" t="s">
        <v>4715</v>
      </c>
      <c r="C635" s="7">
        <v>29950</v>
      </c>
      <c r="D635" s="8" t="s">
        <v>3478</v>
      </c>
      <c r="E635" s="8" t="s">
        <v>2025</v>
      </c>
      <c r="F635" s="8" t="s">
        <v>3551</v>
      </c>
      <c r="G635" s="8" t="s">
        <v>3230</v>
      </c>
      <c r="H635" s="8" t="s">
        <v>3968</v>
      </c>
      <c r="L635" s="8"/>
      <c r="N635"/>
      <c r="O635" s="8"/>
      <c r="P635" s="5"/>
      <c r="Q635"/>
      <c r="S635" s="5"/>
      <c r="W635"/>
      <c r="X635" s="6"/>
      <c r="Z635" s="10"/>
      <c r="AA635"/>
    </row>
    <row r="636" spans="1:27" ht="12.75">
      <c r="A636" t="s">
        <v>1277</v>
      </c>
      <c r="B636" t="s">
        <v>2308</v>
      </c>
      <c r="C636" s="7">
        <v>26557</v>
      </c>
      <c r="E636" s="8" t="s">
        <v>4769</v>
      </c>
      <c r="I636" t="s">
        <v>4667</v>
      </c>
      <c r="J636" s="8" t="s">
        <v>5143</v>
      </c>
      <c r="K636" s="8" t="s">
        <v>659</v>
      </c>
      <c r="L636" t="s">
        <v>4667</v>
      </c>
      <c r="M636" s="8" t="s">
        <v>5143</v>
      </c>
      <c r="N636" s="8" t="s">
        <v>4617</v>
      </c>
      <c r="O636" t="s">
        <v>4667</v>
      </c>
      <c r="P636" s="8" t="s">
        <v>5143</v>
      </c>
      <c r="Q636" s="8" t="s">
        <v>2309</v>
      </c>
      <c r="S636" s="7"/>
      <c r="T636" s="8"/>
      <c r="U636" t="s">
        <v>4667</v>
      </c>
      <c r="V636" t="s">
        <v>304</v>
      </c>
      <c r="W636" s="5" t="s">
        <v>1235</v>
      </c>
      <c r="X636" t="s">
        <v>4667</v>
      </c>
      <c r="Y636" s="6" t="s">
        <v>304</v>
      </c>
      <c r="Z636" s="6" t="s">
        <v>1236</v>
      </c>
      <c r="AA636"/>
    </row>
    <row r="638" spans="1:27" ht="12.75">
      <c r="A638" t="s">
        <v>1478</v>
      </c>
      <c r="B638" t="s">
        <v>4610</v>
      </c>
      <c r="C638" s="7">
        <v>29940</v>
      </c>
      <c r="D638" s="8" t="s">
        <v>4847</v>
      </c>
      <c r="E638" s="8" t="s">
        <v>1105</v>
      </c>
      <c r="F638" s="8" t="s">
        <v>3027</v>
      </c>
      <c r="G638" s="8" t="s">
        <v>3219</v>
      </c>
      <c r="I638" t="s">
        <v>1478</v>
      </c>
      <c r="J638" s="8" t="s">
        <v>3027</v>
      </c>
      <c r="K638" s="8" t="s">
        <v>1097</v>
      </c>
      <c r="L638" t="s">
        <v>1478</v>
      </c>
      <c r="M638" s="8" t="s">
        <v>3027</v>
      </c>
      <c r="N638" s="8" t="s">
        <v>2737</v>
      </c>
      <c r="O638" t="s">
        <v>2135</v>
      </c>
      <c r="P638" s="8" t="s">
        <v>3027</v>
      </c>
      <c r="Q638" s="8" t="s">
        <v>4848</v>
      </c>
      <c r="S638" s="7"/>
      <c r="T638" s="8"/>
      <c r="U638" s="6"/>
      <c r="V638"/>
      <c r="X638" s="6"/>
      <c r="Z638" s="11"/>
      <c r="AA638"/>
    </row>
    <row r="639" spans="1:27" ht="12.75">
      <c r="A639" t="s">
        <v>2135</v>
      </c>
      <c r="B639" t="s">
        <v>4408</v>
      </c>
      <c r="C639" s="7">
        <v>27827</v>
      </c>
      <c r="D639" s="8" t="s">
        <v>1089</v>
      </c>
      <c r="E639" s="8" t="s">
        <v>1107</v>
      </c>
      <c r="F639" s="8" t="s">
        <v>4730</v>
      </c>
      <c r="G639" s="8" t="s">
        <v>3220</v>
      </c>
      <c r="I639" t="s">
        <v>2135</v>
      </c>
      <c r="J639" s="8" t="s">
        <v>4730</v>
      </c>
      <c r="K639" s="8" t="s">
        <v>3430</v>
      </c>
      <c r="L639" t="s">
        <v>2135</v>
      </c>
      <c r="M639" s="8" t="s">
        <v>4730</v>
      </c>
      <c r="N639" s="8" t="s">
        <v>1516</v>
      </c>
      <c r="O639" t="s">
        <v>2135</v>
      </c>
      <c r="P639" s="8" t="s">
        <v>4730</v>
      </c>
      <c r="Q639" s="8" t="s">
        <v>239</v>
      </c>
      <c r="R639" t="s">
        <v>2135</v>
      </c>
      <c r="S639" s="7" t="s">
        <v>4730</v>
      </c>
      <c r="T639" s="8" t="s">
        <v>240</v>
      </c>
      <c r="U639" s="6" t="s">
        <v>2135</v>
      </c>
      <c r="V639" t="s">
        <v>4730</v>
      </c>
      <c r="W639" s="5" t="s">
        <v>500</v>
      </c>
      <c r="X639" t="s">
        <v>2135</v>
      </c>
      <c r="Y639" s="6" t="s">
        <v>4730</v>
      </c>
      <c r="Z639" s="11" t="s">
        <v>501</v>
      </c>
      <c r="AA639"/>
    </row>
    <row r="640" spans="1:27" ht="12.75">
      <c r="A640" t="s">
        <v>2135</v>
      </c>
      <c r="B640" t="s">
        <v>401</v>
      </c>
      <c r="C640" s="7">
        <v>27280</v>
      </c>
      <c r="E640" s="8" t="s">
        <v>1122</v>
      </c>
      <c r="F640" s="8" t="s">
        <v>964</v>
      </c>
      <c r="G640" s="8" t="s">
        <v>3221</v>
      </c>
      <c r="I640" t="s">
        <v>2135</v>
      </c>
      <c r="J640" s="8" t="s">
        <v>964</v>
      </c>
      <c r="K640" s="8" t="s">
        <v>2080</v>
      </c>
      <c r="L640" t="s">
        <v>2135</v>
      </c>
      <c r="M640" s="8" t="s">
        <v>964</v>
      </c>
      <c r="N640" s="8" t="s">
        <v>1096</v>
      </c>
      <c r="O640" t="s">
        <v>1478</v>
      </c>
      <c r="P640" s="8" t="s">
        <v>964</v>
      </c>
      <c r="Q640" s="8" t="s">
        <v>3157</v>
      </c>
      <c r="R640" t="s">
        <v>1478</v>
      </c>
      <c r="S640" s="7" t="s">
        <v>964</v>
      </c>
      <c r="T640" s="8" t="s">
        <v>3158</v>
      </c>
      <c r="U640" s="13" t="s">
        <v>1478</v>
      </c>
      <c r="V640" t="s">
        <v>964</v>
      </c>
      <c r="W640" s="5" t="s">
        <v>3159</v>
      </c>
      <c r="X640" t="s">
        <v>1478</v>
      </c>
      <c r="Y640" s="6" t="s">
        <v>964</v>
      </c>
      <c r="Z640" s="11" t="s">
        <v>3160</v>
      </c>
      <c r="AA640"/>
    </row>
    <row r="641" spans="1:27" ht="12.75">
      <c r="A641" t="s">
        <v>2129</v>
      </c>
      <c r="B641" t="s">
        <v>2983</v>
      </c>
      <c r="C641" s="7">
        <v>30772</v>
      </c>
      <c r="D641" s="8" t="s">
        <v>3492</v>
      </c>
      <c r="E641" s="8" t="s">
        <v>3490</v>
      </c>
      <c r="F641" s="8" t="s">
        <v>1480</v>
      </c>
      <c r="G641" s="8" t="s">
        <v>4699</v>
      </c>
      <c r="H641" s="8" t="s">
        <v>1976</v>
      </c>
      <c r="L641" s="8"/>
      <c r="N641"/>
      <c r="O641" s="8"/>
      <c r="P641" s="5"/>
      <c r="Q641"/>
      <c r="S641" s="5"/>
      <c r="W641"/>
      <c r="X641" s="6"/>
      <c r="Z641" s="10"/>
      <c r="AA641"/>
    </row>
    <row r="642" spans="1:27" ht="12.75">
      <c r="A642" t="s">
        <v>306</v>
      </c>
      <c r="B642" t="s">
        <v>4336</v>
      </c>
      <c r="C642" s="7">
        <v>29451</v>
      </c>
      <c r="D642" s="8" t="s">
        <v>4337</v>
      </c>
      <c r="E642" s="8" t="s">
        <v>1104</v>
      </c>
      <c r="F642" s="8" t="s">
        <v>964</v>
      </c>
      <c r="G642" s="8" t="s">
        <v>3223</v>
      </c>
      <c r="I642" t="s">
        <v>306</v>
      </c>
      <c r="J642" s="8" t="s">
        <v>964</v>
      </c>
      <c r="K642" s="8" t="s">
        <v>2449</v>
      </c>
      <c r="L642" t="s">
        <v>306</v>
      </c>
      <c r="M642" s="8" t="s">
        <v>964</v>
      </c>
      <c r="N642" s="8" t="s">
        <v>156</v>
      </c>
      <c r="O642" t="s">
        <v>306</v>
      </c>
      <c r="P642" s="8" t="s">
        <v>964</v>
      </c>
      <c r="Q642" s="8" t="s">
        <v>4338</v>
      </c>
      <c r="R642" t="s">
        <v>306</v>
      </c>
      <c r="S642" s="7" t="s">
        <v>964</v>
      </c>
      <c r="T642" s="8" t="s">
        <v>1953</v>
      </c>
      <c r="U642" s="6" t="s">
        <v>306</v>
      </c>
      <c r="V642" t="s">
        <v>964</v>
      </c>
      <c r="W642" s="5" t="s">
        <v>1954</v>
      </c>
      <c r="Y642" s="6" t="s">
        <v>3790</v>
      </c>
      <c r="Z642" s="11" t="s">
        <v>963</v>
      </c>
      <c r="AA642"/>
    </row>
    <row r="643" spans="1:27" ht="12.75">
      <c r="A643" t="s">
        <v>306</v>
      </c>
      <c r="B643" t="s">
        <v>321</v>
      </c>
      <c r="C643" s="7">
        <v>26337</v>
      </c>
      <c r="E643" s="8" t="s">
        <v>4764</v>
      </c>
      <c r="F643" s="8" t="s">
        <v>1965</v>
      </c>
      <c r="G643" s="8" t="s">
        <v>3224</v>
      </c>
      <c r="I643" t="s">
        <v>306</v>
      </c>
      <c r="J643" s="8" t="s">
        <v>3027</v>
      </c>
      <c r="K643" s="8" t="s">
        <v>3269</v>
      </c>
      <c r="L643" t="s">
        <v>306</v>
      </c>
      <c r="M643" s="8" t="s">
        <v>3027</v>
      </c>
      <c r="N643" s="8" t="s">
        <v>1136</v>
      </c>
      <c r="O643" t="s">
        <v>306</v>
      </c>
      <c r="P643" s="8" t="s">
        <v>1372</v>
      </c>
      <c r="Q643" s="8" t="s">
        <v>381</v>
      </c>
      <c r="R643" t="s">
        <v>306</v>
      </c>
      <c r="S643" s="7" t="s">
        <v>1372</v>
      </c>
      <c r="T643" s="8" t="s">
        <v>4932</v>
      </c>
      <c r="U643" s="6" t="s">
        <v>306</v>
      </c>
      <c r="V643" t="s">
        <v>1372</v>
      </c>
      <c r="W643" s="5" t="s">
        <v>4933</v>
      </c>
      <c r="X643" t="s">
        <v>3309</v>
      </c>
      <c r="Y643" s="6" t="s">
        <v>1372</v>
      </c>
      <c r="Z643" s="11" t="s">
        <v>216</v>
      </c>
      <c r="AA643"/>
    </row>
    <row r="644" spans="1:27" ht="12.75">
      <c r="A644" t="s">
        <v>306</v>
      </c>
      <c r="B644" t="s">
        <v>3882</v>
      </c>
      <c r="C644" s="7">
        <v>30644</v>
      </c>
      <c r="D644" s="8" t="s">
        <v>3492</v>
      </c>
      <c r="E644" s="8" t="s">
        <v>3489</v>
      </c>
      <c r="F644" s="8" t="s">
        <v>4730</v>
      </c>
      <c r="G644" s="8" t="s">
        <v>3240</v>
      </c>
      <c r="H644" s="8" t="s">
        <v>663</v>
      </c>
      <c r="L644" s="8"/>
      <c r="N644"/>
      <c r="O644" s="8"/>
      <c r="P644" s="5"/>
      <c r="Q644"/>
      <c r="S644" s="5"/>
      <c r="W644"/>
      <c r="X644" s="6"/>
      <c r="Z644" s="10"/>
      <c r="AA644"/>
    </row>
    <row r="646" spans="1:27" ht="12.75">
      <c r="A646" t="s">
        <v>1138</v>
      </c>
      <c r="B646" t="s">
        <v>2824</v>
      </c>
      <c r="C646" s="7">
        <v>28299</v>
      </c>
      <c r="D646" s="8" t="s">
        <v>1140</v>
      </c>
      <c r="E646" s="8" t="s">
        <v>1109</v>
      </c>
      <c r="F646" s="8" t="s">
        <v>964</v>
      </c>
      <c r="G646" s="8" t="s">
        <v>263</v>
      </c>
      <c r="I646" t="s">
        <v>1138</v>
      </c>
      <c r="J646" s="8" t="s">
        <v>964</v>
      </c>
      <c r="K646" s="8" t="s">
        <v>4884</v>
      </c>
      <c r="L646" t="s">
        <v>1138</v>
      </c>
      <c r="M646" s="8" t="s">
        <v>964</v>
      </c>
      <c r="N646" s="8" t="s">
        <v>4876</v>
      </c>
      <c r="O646" t="s">
        <v>1138</v>
      </c>
      <c r="P646" s="8" t="s">
        <v>964</v>
      </c>
      <c r="Q646" s="8" t="s">
        <v>265</v>
      </c>
      <c r="R646" t="s">
        <v>2742</v>
      </c>
      <c r="S646" s="7" t="s">
        <v>3615</v>
      </c>
      <c r="T646" s="8" t="s">
        <v>956</v>
      </c>
      <c r="U646" s="6" t="s">
        <v>4927</v>
      </c>
      <c r="V646" t="s">
        <v>3615</v>
      </c>
      <c r="W646" s="5" t="s">
        <v>3657</v>
      </c>
      <c r="X646" s="6" t="s">
        <v>957</v>
      </c>
      <c r="Y646" s="6" t="s">
        <v>3615</v>
      </c>
      <c r="Z646" s="11" t="s">
        <v>1692</v>
      </c>
      <c r="AA646"/>
    </row>
    <row r="647" spans="1:26" ht="12.75">
      <c r="A647" t="s">
        <v>2742</v>
      </c>
      <c r="B647" t="s">
        <v>4466</v>
      </c>
      <c r="C647" s="7">
        <v>26264</v>
      </c>
      <c r="D647" s="8" t="s">
        <v>4467</v>
      </c>
      <c r="E647" s="8" t="s">
        <v>1112</v>
      </c>
      <c r="F647" s="8" t="s">
        <v>4668</v>
      </c>
      <c r="G647" s="8" t="s">
        <v>955</v>
      </c>
      <c r="I647" t="s">
        <v>2742</v>
      </c>
      <c r="J647" s="8" t="s">
        <v>4668</v>
      </c>
      <c r="K647" s="8" t="s">
        <v>1898</v>
      </c>
      <c r="L647" t="s">
        <v>2742</v>
      </c>
      <c r="M647" s="8" t="s">
        <v>4874</v>
      </c>
      <c r="N647" s="8" t="s">
        <v>2902</v>
      </c>
      <c r="O647" t="s">
        <v>2742</v>
      </c>
      <c r="P647" s="8" t="s">
        <v>4874</v>
      </c>
      <c r="Q647" s="5" t="s">
        <v>262</v>
      </c>
      <c r="R647" s="6" t="s">
        <v>2742</v>
      </c>
      <c r="S647" t="s">
        <v>4874</v>
      </c>
      <c r="T647" s="5" t="s">
        <v>4875</v>
      </c>
      <c r="X647" s="6" t="s">
        <v>2742</v>
      </c>
      <c r="Y647" s="6" t="s">
        <v>4874</v>
      </c>
      <c r="Z647" s="11" t="s">
        <v>963</v>
      </c>
    </row>
    <row r="648" spans="1:27" ht="12.75">
      <c r="A648" t="s">
        <v>4880</v>
      </c>
      <c r="B648" t="s">
        <v>4179</v>
      </c>
      <c r="C648" s="7">
        <v>30446</v>
      </c>
      <c r="D648" s="8" t="s">
        <v>3403</v>
      </c>
      <c r="E648" s="8" t="s">
        <v>1116</v>
      </c>
      <c r="F648" s="8" t="s">
        <v>2328</v>
      </c>
      <c r="G648" s="8" t="s">
        <v>955</v>
      </c>
      <c r="I648" t="s">
        <v>4880</v>
      </c>
      <c r="J648" s="8" t="s">
        <v>2328</v>
      </c>
      <c r="K648" s="8" t="s">
        <v>265</v>
      </c>
      <c r="Q648" s="8"/>
      <c r="S648" s="7"/>
      <c r="T648" s="8"/>
      <c r="U648" s="6"/>
      <c r="V648"/>
      <c r="X648" s="6"/>
      <c r="Z648" s="11"/>
      <c r="AA648"/>
    </row>
    <row r="649" spans="1:27" ht="12.75">
      <c r="A649" t="s">
        <v>4880</v>
      </c>
      <c r="B649" t="s">
        <v>573</v>
      </c>
      <c r="C649" s="7">
        <v>28771</v>
      </c>
      <c r="D649" s="8" t="s">
        <v>1375</v>
      </c>
      <c r="E649" s="8" t="s">
        <v>1113</v>
      </c>
      <c r="F649" s="8" t="s">
        <v>4874</v>
      </c>
      <c r="G649" s="8" t="s">
        <v>4876</v>
      </c>
      <c r="I649" t="s">
        <v>4880</v>
      </c>
      <c r="J649" s="8" t="s">
        <v>4874</v>
      </c>
      <c r="K649" s="8" t="s">
        <v>4876</v>
      </c>
      <c r="L649" t="s">
        <v>1137</v>
      </c>
      <c r="M649" s="8" t="s">
        <v>4874</v>
      </c>
      <c r="N649" s="8" t="s">
        <v>3616</v>
      </c>
      <c r="O649" t="s">
        <v>1137</v>
      </c>
      <c r="P649" s="8" t="s">
        <v>304</v>
      </c>
      <c r="Q649" s="8" t="s">
        <v>3616</v>
      </c>
      <c r="S649" s="7"/>
      <c r="T649" s="8"/>
      <c r="U649" s="6"/>
      <c r="V649"/>
      <c r="X649" s="6"/>
      <c r="Z649" s="11"/>
      <c r="AA649"/>
    </row>
    <row r="650" spans="1:20" ht="12.75">
      <c r="A650" t="s">
        <v>951</v>
      </c>
      <c r="B650" t="s">
        <v>3444</v>
      </c>
      <c r="C650" s="7">
        <v>29082</v>
      </c>
      <c r="D650" s="8" t="s">
        <v>3445</v>
      </c>
      <c r="E650" s="8" t="s">
        <v>4758</v>
      </c>
      <c r="F650" s="8" t="s">
        <v>3617</v>
      </c>
      <c r="G650" s="8" t="s">
        <v>4879</v>
      </c>
      <c r="I650" t="s">
        <v>2742</v>
      </c>
      <c r="J650" s="8" t="s">
        <v>2461</v>
      </c>
      <c r="K650" s="8" t="s">
        <v>3618</v>
      </c>
      <c r="L650" t="s">
        <v>2742</v>
      </c>
      <c r="M650" s="8" t="s">
        <v>1146</v>
      </c>
      <c r="N650" s="8" t="s">
        <v>3616</v>
      </c>
      <c r="O650" t="s">
        <v>1897</v>
      </c>
      <c r="P650" s="8" t="s">
        <v>1146</v>
      </c>
      <c r="Q650" s="5" t="s">
        <v>954</v>
      </c>
      <c r="R650" t="s">
        <v>1897</v>
      </c>
      <c r="S650" t="s">
        <v>1146</v>
      </c>
      <c r="T650" s="5" t="s">
        <v>1692</v>
      </c>
    </row>
    <row r="651" spans="1:20" ht="12.75">
      <c r="A651" t="s">
        <v>2742</v>
      </c>
      <c r="B651" t="s">
        <v>4185</v>
      </c>
      <c r="C651" s="7">
        <v>29414</v>
      </c>
      <c r="D651" s="8" t="s">
        <v>3609</v>
      </c>
      <c r="E651" s="8" t="s">
        <v>1115</v>
      </c>
      <c r="F651" s="8" t="s">
        <v>937</v>
      </c>
      <c r="G651" s="8" t="s">
        <v>4879</v>
      </c>
      <c r="I651" t="s">
        <v>2742</v>
      </c>
      <c r="J651" s="8" t="s">
        <v>937</v>
      </c>
      <c r="K651" s="8" t="s">
        <v>4876</v>
      </c>
      <c r="L651" t="s">
        <v>2742</v>
      </c>
      <c r="M651" s="8" t="s">
        <v>937</v>
      </c>
      <c r="N651" s="8" t="s">
        <v>3618</v>
      </c>
      <c r="O651" t="s">
        <v>2742</v>
      </c>
      <c r="P651" s="8" t="s">
        <v>937</v>
      </c>
      <c r="Q651" s="5" t="s">
        <v>263</v>
      </c>
      <c r="R651" t="s">
        <v>2742</v>
      </c>
      <c r="S651" t="s">
        <v>937</v>
      </c>
      <c r="T651" s="5" t="s">
        <v>4879</v>
      </c>
    </row>
    <row r="652" spans="1:27" ht="12.75">
      <c r="A652" t="s">
        <v>1894</v>
      </c>
      <c r="B652" t="s">
        <v>4700</v>
      </c>
      <c r="C652" s="7">
        <v>25721</v>
      </c>
      <c r="D652" s="8" t="s">
        <v>4701</v>
      </c>
      <c r="E652" s="8" t="s">
        <v>3481</v>
      </c>
      <c r="F652" s="8" t="s">
        <v>3617</v>
      </c>
      <c r="G652" s="8" t="s">
        <v>4879</v>
      </c>
      <c r="H652" s="8" t="s">
        <v>4366</v>
      </c>
      <c r="I652" s="8"/>
      <c r="L652" t="s">
        <v>1138</v>
      </c>
      <c r="M652" s="8" t="s">
        <v>3617</v>
      </c>
      <c r="N652" s="8" t="s">
        <v>955</v>
      </c>
      <c r="O652" t="s">
        <v>1138</v>
      </c>
      <c r="P652" s="8" t="s">
        <v>3617</v>
      </c>
      <c r="Q652" s="8" t="s">
        <v>956</v>
      </c>
      <c r="R652" t="s">
        <v>957</v>
      </c>
      <c r="S652" s="7" t="s">
        <v>3617</v>
      </c>
      <c r="T652" s="8" t="s">
        <v>3618</v>
      </c>
      <c r="U652" s="6" t="s">
        <v>1138</v>
      </c>
      <c r="V652" t="s">
        <v>3617</v>
      </c>
      <c r="W652" s="5" t="s">
        <v>4879</v>
      </c>
      <c r="X652" s="6" t="s">
        <v>1138</v>
      </c>
      <c r="Y652" s="6" t="s">
        <v>3617</v>
      </c>
      <c r="Z652" s="11" t="s">
        <v>955</v>
      </c>
      <c r="AA652"/>
    </row>
    <row r="653" spans="1:26" ht="12.75">
      <c r="A653" t="s">
        <v>4877</v>
      </c>
      <c r="B653" t="s">
        <v>1773</v>
      </c>
      <c r="C653" s="7">
        <v>28940</v>
      </c>
      <c r="D653" s="8" t="s">
        <v>4735</v>
      </c>
      <c r="E653" s="8" t="s">
        <v>1118</v>
      </c>
      <c r="F653" s="8" t="s">
        <v>304</v>
      </c>
      <c r="G653" s="8" t="s">
        <v>3618</v>
      </c>
      <c r="I653" t="s">
        <v>4877</v>
      </c>
      <c r="J653" s="8" t="s">
        <v>304</v>
      </c>
      <c r="K653" s="8" t="s">
        <v>4879</v>
      </c>
      <c r="L653" t="s">
        <v>1894</v>
      </c>
      <c r="M653" s="8" t="s">
        <v>304</v>
      </c>
      <c r="N653" s="8" t="s">
        <v>956</v>
      </c>
      <c r="O653" t="s">
        <v>957</v>
      </c>
      <c r="P653" s="8" t="s">
        <v>4792</v>
      </c>
      <c r="Q653" s="8" t="s">
        <v>954</v>
      </c>
      <c r="R653" t="s">
        <v>957</v>
      </c>
      <c r="S653" s="7" t="s">
        <v>4792</v>
      </c>
      <c r="T653" s="8" t="s">
        <v>1692</v>
      </c>
      <c r="U653" s="6" t="s">
        <v>1894</v>
      </c>
      <c r="V653" t="s">
        <v>4792</v>
      </c>
      <c r="W653" s="12" t="s">
        <v>1692</v>
      </c>
      <c r="X653" s="6" t="s">
        <v>1894</v>
      </c>
      <c r="Y653" s="6" t="s">
        <v>4792</v>
      </c>
      <c r="Z653" s="11" t="s">
        <v>3616</v>
      </c>
    </row>
    <row r="654" spans="1:27" ht="12.75">
      <c r="A654" t="s">
        <v>1137</v>
      </c>
      <c r="B654" t="s">
        <v>3457</v>
      </c>
      <c r="C654" s="7">
        <v>30093</v>
      </c>
      <c r="D654" s="8" t="s">
        <v>2796</v>
      </c>
      <c r="E654" s="8" t="s">
        <v>2023</v>
      </c>
      <c r="F654" s="8" t="s">
        <v>2461</v>
      </c>
      <c r="G654" s="8" t="s">
        <v>1692</v>
      </c>
      <c r="H654" s="8" t="s">
        <v>2719</v>
      </c>
      <c r="L654" t="s">
        <v>4877</v>
      </c>
      <c r="M654" s="8" t="s">
        <v>2461</v>
      </c>
      <c r="N654" s="8" t="s">
        <v>3618</v>
      </c>
      <c r="AA654"/>
    </row>
    <row r="655" spans="1:20" ht="12.75">
      <c r="A655" t="s">
        <v>953</v>
      </c>
      <c r="B655" t="s">
        <v>609</v>
      </c>
      <c r="C655" s="7">
        <v>29508</v>
      </c>
      <c r="D655" s="8" t="s">
        <v>1440</v>
      </c>
      <c r="E655" s="8" t="s">
        <v>4756</v>
      </c>
      <c r="F655" s="8" t="s">
        <v>3380</v>
      </c>
      <c r="G655" s="8" t="s">
        <v>3616</v>
      </c>
      <c r="I655" t="s">
        <v>953</v>
      </c>
      <c r="J655" s="8" t="s">
        <v>3380</v>
      </c>
      <c r="K655" s="8" t="s">
        <v>3616</v>
      </c>
      <c r="L655" t="s">
        <v>1897</v>
      </c>
      <c r="M655" s="8" t="s">
        <v>3380</v>
      </c>
      <c r="N655" s="8" t="s">
        <v>3616</v>
      </c>
      <c r="O655" t="s">
        <v>1897</v>
      </c>
      <c r="P655" s="8" t="s">
        <v>3380</v>
      </c>
      <c r="Q655" s="5" t="s">
        <v>3616</v>
      </c>
      <c r="R655" t="s">
        <v>1137</v>
      </c>
      <c r="S655" t="s">
        <v>3380</v>
      </c>
      <c r="T655" s="5" t="s">
        <v>1692</v>
      </c>
    </row>
    <row r="656" spans="3:27" ht="12.75">
      <c r="C656" s="7"/>
      <c r="Q656" s="8"/>
      <c r="S656" s="7"/>
      <c r="T656" s="8"/>
      <c r="U656" s="6"/>
      <c r="V656"/>
      <c r="X656" s="6"/>
      <c r="Z656" s="11"/>
      <c r="AA656"/>
    </row>
    <row r="657" spans="1:27" ht="12.75">
      <c r="A657" t="s">
        <v>962</v>
      </c>
      <c r="B657" t="s">
        <v>2728</v>
      </c>
      <c r="C657" s="7">
        <v>29754</v>
      </c>
      <c r="D657" s="8" t="s">
        <v>2729</v>
      </c>
      <c r="E657" s="8" t="s">
        <v>1102</v>
      </c>
      <c r="F657" s="8" t="s">
        <v>3610</v>
      </c>
      <c r="G657" s="8" t="s">
        <v>2036</v>
      </c>
      <c r="I657" t="s">
        <v>962</v>
      </c>
      <c r="J657" s="8" t="s">
        <v>3610</v>
      </c>
      <c r="K657" s="8" t="s">
        <v>1142</v>
      </c>
      <c r="L657" t="s">
        <v>962</v>
      </c>
      <c r="M657" s="8" t="s">
        <v>3610</v>
      </c>
      <c r="N657" s="8" t="s">
        <v>263</v>
      </c>
      <c r="O657" t="s">
        <v>962</v>
      </c>
      <c r="P657" s="8" t="s">
        <v>3610</v>
      </c>
      <c r="Q657" s="8" t="s">
        <v>3102</v>
      </c>
      <c r="R657" t="s">
        <v>962</v>
      </c>
      <c r="S657" s="7" t="s">
        <v>3610</v>
      </c>
      <c r="T657" s="8" t="s">
        <v>1142</v>
      </c>
      <c r="U657" s="13" t="s">
        <v>1698</v>
      </c>
      <c r="V657" t="s">
        <v>3610</v>
      </c>
      <c r="W657" s="5" t="s">
        <v>956</v>
      </c>
      <c r="X657" s="6"/>
      <c r="Z657" s="11"/>
      <c r="AA657"/>
    </row>
    <row r="658" spans="1:20" ht="12.75">
      <c r="A658" t="s">
        <v>965</v>
      </c>
      <c r="B658" t="s">
        <v>3454</v>
      </c>
      <c r="C658" s="7">
        <v>29623</v>
      </c>
      <c r="D658" s="8" t="s">
        <v>3455</v>
      </c>
      <c r="E658" s="8" t="s">
        <v>1103</v>
      </c>
      <c r="F658" s="8" t="s">
        <v>3551</v>
      </c>
      <c r="G658" s="8" t="s">
        <v>1898</v>
      </c>
      <c r="I658" t="s">
        <v>965</v>
      </c>
      <c r="J658" s="8" t="s">
        <v>3551</v>
      </c>
      <c r="K658" s="8" t="s">
        <v>14</v>
      </c>
      <c r="L658" t="s">
        <v>965</v>
      </c>
      <c r="M658" s="8" t="s">
        <v>3551</v>
      </c>
      <c r="N658" s="8" t="s">
        <v>3102</v>
      </c>
      <c r="O658" t="s">
        <v>965</v>
      </c>
      <c r="P658" s="8" t="s">
        <v>3551</v>
      </c>
      <c r="Q658" s="5" t="s">
        <v>265</v>
      </c>
      <c r="R658" t="s">
        <v>1700</v>
      </c>
      <c r="S658" t="s">
        <v>3551</v>
      </c>
      <c r="T658" s="5" t="s">
        <v>1702</v>
      </c>
    </row>
    <row r="659" spans="1:27" ht="12.75">
      <c r="A659" t="s">
        <v>958</v>
      </c>
      <c r="B659" t="s">
        <v>4776</v>
      </c>
      <c r="C659" s="7">
        <v>29136</v>
      </c>
      <c r="D659" s="8" t="s">
        <v>3639</v>
      </c>
      <c r="E659" s="8" t="s">
        <v>1117</v>
      </c>
      <c r="F659" s="8" t="s">
        <v>1480</v>
      </c>
      <c r="G659" s="8" t="s">
        <v>246</v>
      </c>
      <c r="I659" t="s">
        <v>962</v>
      </c>
      <c r="J659" s="8" t="s">
        <v>1480</v>
      </c>
      <c r="K659" s="8" t="s">
        <v>950</v>
      </c>
      <c r="L659" t="s">
        <v>958</v>
      </c>
      <c r="M659" s="8" t="s">
        <v>3617</v>
      </c>
      <c r="N659" s="8" t="s">
        <v>265</v>
      </c>
      <c r="O659" t="s">
        <v>962</v>
      </c>
      <c r="P659" s="8" t="s">
        <v>3617</v>
      </c>
      <c r="Q659" s="8" t="s">
        <v>4879</v>
      </c>
      <c r="R659" t="s">
        <v>962</v>
      </c>
      <c r="S659" s="7" t="s">
        <v>3617</v>
      </c>
      <c r="T659" s="8" t="s">
        <v>956</v>
      </c>
      <c r="U659" s="6" t="s">
        <v>958</v>
      </c>
      <c r="V659" t="s">
        <v>3617</v>
      </c>
      <c r="W659" s="5" t="s">
        <v>956</v>
      </c>
      <c r="X659" s="6" t="s">
        <v>1698</v>
      </c>
      <c r="Y659" s="6" t="s">
        <v>3617</v>
      </c>
      <c r="Z659" s="11" t="s">
        <v>1692</v>
      </c>
      <c r="AA659"/>
    </row>
    <row r="660" spans="1:27" ht="12.75">
      <c r="A660" t="s">
        <v>965</v>
      </c>
      <c r="B660" t="s">
        <v>966</v>
      </c>
      <c r="C660" s="7">
        <v>26928</v>
      </c>
      <c r="E660" s="8" t="s">
        <v>1121</v>
      </c>
      <c r="F660" s="8" t="s">
        <v>2328</v>
      </c>
      <c r="G660" s="8" t="s">
        <v>3798</v>
      </c>
      <c r="I660" t="s">
        <v>965</v>
      </c>
      <c r="J660" s="8" t="s">
        <v>3790</v>
      </c>
      <c r="K660" s="8" t="s">
        <v>3798</v>
      </c>
      <c r="L660" t="s">
        <v>965</v>
      </c>
      <c r="M660" s="8" t="s">
        <v>3790</v>
      </c>
      <c r="N660" s="8" t="s">
        <v>3791</v>
      </c>
      <c r="O660" t="s">
        <v>3792</v>
      </c>
      <c r="P660" s="8" t="s">
        <v>3610</v>
      </c>
      <c r="Q660" s="8" t="s">
        <v>3793</v>
      </c>
      <c r="R660" t="s">
        <v>965</v>
      </c>
      <c r="S660" s="7" t="s">
        <v>3610</v>
      </c>
      <c r="T660" s="8" t="s">
        <v>3794</v>
      </c>
      <c r="U660" s="6" t="s">
        <v>965</v>
      </c>
      <c r="V660" t="s">
        <v>3610</v>
      </c>
      <c r="W660" s="5" t="s">
        <v>3795</v>
      </c>
      <c r="X660" s="6" t="s">
        <v>965</v>
      </c>
      <c r="Y660" s="6" t="s">
        <v>3610</v>
      </c>
      <c r="Z660" s="11" t="s">
        <v>1142</v>
      </c>
      <c r="AA660"/>
    </row>
    <row r="661" spans="1:27" ht="12.75">
      <c r="A661" t="s">
        <v>962</v>
      </c>
      <c r="B661" t="s">
        <v>4463</v>
      </c>
      <c r="C661" s="7">
        <v>28035</v>
      </c>
      <c r="D661" s="8" t="s">
        <v>3516</v>
      </c>
      <c r="E661" s="8" t="s">
        <v>4760</v>
      </c>
      <c r="F661" s="8" t="s">
        <v>3380</v>
      </c>
      <c r="G661" s="8" t="s">
        <v>956</v>
      </c>
      <c r="I661" t="s">
        <v>962</v>
      </c>
      <c r="J661" s="8" t="s">
        <v>3380</v>
      </c>
      <c r="K661" s="8" t="s">
        <v>1142</v>
      </c>
      <c r="L661" t="s">
        <v>962</v>
      </c>
      <c r="M661" s="8" t="s">
        <v>3380</v>
      </c>
      <c r="N661" s="8" t="s">
        <v>3102</v>
      </c>
      <c r="O661" t="s">
        <v>958</v>
      </c>
      <c r="P661" s="8" t="s">
        <v>3380</v>
      </c>
      <c r="Q661" s="8" t="s">
        <v>3618</v>
      </c>
      <c r="R661" t="s">
        <v>958</v>
      </c>
      <c r="S661" s="7" t="s">
        <v>3380</v>
      </c>
      <c r="T661" s="8" t="s">
        <v>1697</v>
      </c>
      <c r="U661" s="6" t="s">
        <v>1699</v>
      </c>
      <c r="V661" t="s">
        <v>3610</v>
      </c>
      <c r="W661" s="5" t="s">
        <v>3102</v>
      </c>
      <c r="AA661"/>
    </row>
    <row r="662" spans="1:20" ht="12.75" customHeight="1">
      <c r="A662" t="s">
        <v>1698</v>
      </c>
      <c r="B662" t="s">
        <v>2896</v>
      </c>
      <c r="C662" s="7">
        <v>29390</v>
      </c>
      <c r="D662" s="8" t="s">
        <v>4722</v>
      </c>
      <c r="E662" s="8" t="s">
        <v>4757</v>
      </c>
      <c r="F662" s="8" t="s">
        <v>304</v>
      </c>
      <c r="G662" s="8" t="s">
        <v>29</v>
      </c>
      <c r="I662" t="s">
        <v>3146</v>
      </c>
      <c r="J662" s="8" t="s">
        <v>3147</v>
      </c>
      <c r="K662" s="8" t="s">
        <v>3148</v>
      </c>
      <c r="L662" t="s">
        <v>1691</v>
      </c>
      <c r="M662" s="8" t="s">
        <v>4668</v>
      </c>
      <c r="N662" s="8" t="s">
        <v>3102</v>
      </c>
      <c r="O662" t="s">
        <v>962</v>
      </c>
      <c r="P662" s="8" t="s">
        <v>4668</v>
      </c>
      <c r="Q662" s="5" t="s">
        <v>954</v>
      </c>
      <c r="R662" t="s">
        <v>1698</v>
      </c>
      <c r="S662" t="s">
        <v>4668</v>
      </c>
      <c r="T662" s="5" t="s">
        <v>1141</v>
      </c>
    </row>
    <row r="663" spans="1:20" ht="12.75">
      <c r="A663" t="s">
        <v>965</v>
      </c>
      <c r="B663" t="s">
        <v>2176</v>
      </c>
      <c r="C663" s="7">
        <v>29643</v>
      </c>
      <c r="D663" s="8" t="s">
        <v>303</v>
      </c>
      <c r="E663" s="8" t="s">
        <v>1107</v>
      </c>
      <c r="F663" s="8" t="s">
        <v>1372</v>
      </c>
      <c r="G663" s="8" t="s">
        <v>3673</v>
      </c>
      <c r="I663" t="s">
        <v>965</v>
      </c>
      <c r="J663" s="8" t="s">
        <v>1372</v>
      </c>
      <c r="K663" s="8" t="s">
        <v>2177</v>
      </c>
      <c r="L663" t="s">
        <v>1695</v>
      </c>
      <c r="M663" s="8" t="s">
        <v>1372</v>
      </c>
      <c r="N663" s="8" t="s">
        <v>2177</v>
      </c>
      <c r="O663" t="s">
        <v>1390</v>
      </c>
      <c r="P663" s="8" t="s">
        <v>1372</v>
      </c>
      <c r="Q663" s="5" t="s">
        <v>1696</v>
      </c>
      <c r="R663" t="s">
        <v>1695</v>
      </c>
      <c r="S663" t="s">
        <v>1372</v>
      </c>
      <c r="T663" s="5" t="s">
        <v>3611</v>
      </c>
    </row>
    <row r="664" spans="1:27" ht="12.75">
      <c r="A664" t="s">
        <v>958</v>
      </c>
      <c r="B664" t="s">
        <v>2292</v>
      </c>
      <c r="C664" s="7">
        <v>29048</v>
      </c>
      <c r="D664" s="8" t="s">
        <v>3550</v>
      </c>
      <c r="E664" s="8" t="s">
        <v>4759</v>
      </c>
      <c r="F664" s="8" t="s">
        <v>261</v>
      </c>
      <c r="G664" s="8" t="s">
        <v>3618</v>
      </c>
      <c r="I664" t="s">
        <v>958</v>
      </c>
      <c r="J664" s="8" t="s">
        <v>261</v>
      </c>
      <c r="K664" s="8" t="s">
        <v>1141</v>
      </c>
      <c r="O664" t="s">
        <v>1698</v>
      </c>
      <c r="P664" s="8" t="s">
        <v>5143</v>
      </c>
      <c r="Q664" s="8" t="s">
        <v>4876</v>
      </c>
      <c r="R664" t="s">
        <v>1698</v>
      </c>
      <c r="S664" s="7" t="s">
        <v>5143</v>
      </c>
      <c r="T664" s="8" t="s">
        <v>1702</v>
      </c>
      <c r="U664" s="6" t="s">
        <v>958</v>
      </c>
      <c r="V664" t="s">
        <v>5143</v>
      </c>
      <c r="W664" s="5" t="s">
        <v>1141</v>
      </c>
      <c r="X664" s="6" t="s">
        <v>1698</v>
      </c>
      <c r="Y664" s="6" t="s">
        <v>5143</v>
      </c>
      <c r="Z664" s="11" t="s">
        <v>3616</v>
      </c>
      <c r="AA664"/>
    </row>
    <row r="665" spans="1:27" ht="12.75">
      <c r="A665" t="s">
        <v>1390</v>
      </c>
      <c r="B665" t="s">
        <v>3752</v>
      </c>
      <c r="C665" s="7">
        <v>30556</v>
      </c>
      <c r="D665" s="8" t="s">
        <v>3409</v>
      </c>
      <c r="E665" s="8" t="s">
        <v>4762</v>
      </c>
      <c r="F665" s="8" t="s">
        <v>1480</v>
      </c>
      <c r="G665" s="8" t="s">
        <v>3616</v>
      </c>
      <c r="I665" t="s">
        <v>1390</v>
      </c>
      <c r="J665" s="8" t="s">
        <v>1480</v>
      </c>
      <c r="K665" s="8" t="s">
        <v>3616</v>
      </c>
      <c r="Q665" s="8"/>
      <c r="S665" s="7"/>
      <c r="T665" s="8"/>
      <c r="U665" s="6"/>
      <c r="V665"/>
      <c r="X665" s="6"/>
      <c r="Z665" s="11"/>
      <c r="AA665"/>
    </row>
    <row r="667" spans="1:27" ht="12.75">
      <c r="A667" t="s">
        <v>5168</v>
      </c>
      <c r="B667" t="s">
        <v>2039</v>
      </c>
      <c r="C667" s="7">
        <v>27620</v>
      </c>
      <c r="E667" s="8" t="s">
        <v>498</v>
      </c>
      <c r="F667" s="8" t="s">
        <v>3551</v>
      </c>
      <c r="G667" s="8" t="s">
        <v>930</v>
      </c>
      <c r="I667" t="s">
        <v>2479</v>
      </c>
      <c r="J667" s="8" t="s">
        <v>3551</v>
      </c>
      <c r="K667" s="8" t="s">
        <v>3791</v>
      </c>
      <c r="L667" t="s">
        <v>2038</v>
      </c>
      <c r="M667" s="8" t="s">
        <v>3551</v>
      </c>
      <c r="N667" s="8" t="s">
        <v>963</v>
      </c>
      <c r="O667" t="s">
        <v>2329</v>
      </c>
      <c r="P667" s="8" t="s">
        <v>3551</v>
      </c>
      <c r="Q667" s="8" t="s">
        <v>5144</v>
      </c>
      <c r="R667" t="s">
        <v>1703</v>
      </c>
      <c r="S667" s="7" t="s">
        <v>3551</v>
      </c>
      <c r="T667" s="8" t="s">
        <v>1082</v>
      </c>
      <c r="U667" s="6" t="s">
        <v>5145</v>
      </c>
      <c r="V667" t="s">
        <v>3551</v>
      </c>
      <c r="W667" s="5" t="s">
        <v>1084</v>
      </c>
      <c r="X667" s="6" t="s">
        <v>5145</v>
      </c>
      <c r="Y667" s="6" t="s">
        <v>3551</v>
      </c>
      <c r="Z667" s="11" t="s">
        <v>1536</v>
      </c>
      <c r="AA667"/>
    </row>
    <row r="668" spans="1:27" ht="12.75">
      <c r="A668" t="s">
        <v>5142</v>
      </c>
      <c r="B668" t="s">
        <v>921</v>
      </c>
      <c r="C668" s="7">
        <v>27928</v>
      </c>
      <c r="D668" s="8" t="s">
        <v>3516</v>
      </c>
      <c r="E668" s="8" t="s">
        <v>1125</v>
      </c>
      <c r="F668" s="8" t="s">
        <v>937</v>
      </c>
      <c r="G668" s="8" t="s">
        <v>955</v>
      </c>
      <c r="L668" t="s">
        <v>5142</v>
      </c>
      <c r="M668" s="8" t="s">
        <v>937</v>
      </c>
      <c r="N668" s="8" t="s">
        <v>112</v>
      </c>
      <c r="O668" t="s">
        <v>5142</v>
      </c>
      <c r="P668" s="8" t="s">
        <v>937</v>
      </c>
      <c r="Q668" s="8" t="s">
        <v>1900</v>
      </c>
      <c r="R668" t="s">
        <v>5142</v>
      </c>
      <c r="S668" s="7" t="s">
        <v>937</v>
      </c>
      <c r="T668" s="8" t="s">
        <v>1142</v>
      </c>
      <c r="U668" s="6" t="s">
        <v>5145</v>
      </c>
      <c r="V668" t="s">
        <v>1372</v>
      </c>
      <c r="W668" s="5" t="s">
        <v>950</v>
      </c>
      <c r="X668" s="6" t="s">
        <v>1703</v>
      </c>
      <c r="Y668" s="6" t="s">
        <v>1372</v>
      </c>
      <c r="Z668" s="11" t="s">
        <v>955</v>
      </c>
      <c r="AA668"/>
    </row>
    <row r="669" spans="1:27" ht="12.75">
      <c r="A669" t="s">
        <v>5168</v>
      </c>
      <c r="B669" t="s">
        <v>72</v>
      </c>
      <c r="C669" s="7">
        <v>28135</v>
      </c>
      <c r="D669" s="8" t="s">
        <v>612</v>
      </c>
      <c r="E669" s="8" t="s">
        <v>1106</v>
      </c>
      <c r="F669" s="8" t="s">
        <v>4730</v>
      </c>
      <c r="G669" s="8" t="s">
        <v>4884</v>
      </c>
      <c r="I669" t="s">
        <v>5168</v>
      </c>
      <c r="J669" s="8" t="s">
        <v>4730</v>
      </c>
      <c r="K669" s="8" t="s">
        <v>1900</v>
      </c>
      <c r="L669" t="s">
        <v>5168</v>
      </c>
      <c r="M669" s="8" t="s">
        <v>4730</v>
      </c>
      <c r="N669" s="8" t="s">
        <v>4398</v>
      </c>
      <c r="O669" t="s">
        <v>5168</v>
      </c>
      <c r="P669" s="8" t="s">
        <v>4730</v>
      </c>
      <c r="Q669" s="8" t="s">
        <v>1901</v>
      </c>
      <c r="R669" t="s">
        <v>2332</v>
      </c>
      <c r="S669" s="7" t="s">
        <v>4730</v>
      </c>
      <c r="T669" s="8" t="s">
        <v>4879</v>
      </c>
      <c r="U669" s="6" t="s">
        <v>2332</v>
      </c>
      <c r="V669" t="s">
        <v>4730</v>
      </c>
      <c r="W669" s="5" t="s">
        <v>1084</v>
      </c>
      <c r="X669" s="6" t="s">
        <v>2332</v>
      </c>
      <c r="Y669" s="6" t="s">
        <v>4730</v>
      </c>
      <c r="Z669" s="11" t="s">
        <v>3616</v>
      </c>
      <c r="AA669"/>
    </row>
    <row r="670" spans="1:27" ht="12.75">
      <c r="A670" t="s">
        <v>5145</v>
      </c>
      <c r="B670" t="s">
        <v>3877</v>
      </c>
      <c r="C670" s="7">
        <v>30636</v>
      </c>
      <c r="D670" s="8" t="s">
        <v>3404</v>
      </c>
      <c r="E670" s="8" t="s">
        <v>3480</v>
      </c>
      <c r="F670" s="8" t="s">
        <v>2131</v>
      </c>
      <c r="G670" s="8" t="s">
        <v>265</v>
      </c>
      <c r="H670" s="8" t="s">
        <v>3867</v>
      </c>
      <c r="L670" s="8"/>
      <c r="N670"/>
      <c r="O670" s="8"/>
      <c r="P670" s="5"/>
      <c r="Q670"/>
      <c r="S670" s="5"/>
      <c r="W670"/>
      <c r="X670" s="6"/>
      <c r="Z670" s="10"/>
      <c r="AA670"/>
    </row>
    <row r="671" spans="1:27" ht="12.75">
      <c r="A671" t="s">
        <v>3571</v>
      </c>
      <c r="B671" t="s">
        <v>2059</v>
      </c>
      <c r="C671" s="7">
        <v>28847</v>
      </c>
      <c r="D671" s="8" t="s">
        <v>1553</v>
      </c>
      <c r="E671" s="8" t="s">
        <v>1108</v>
      </c>
      <c r="F671" s="8" t="s">
        <v>3615</v>
      </c>
      <c r="G671" s="8" t="s">
        <v>954</v>
      </c>
      <c r="I671" t="s">
        <v>3571</v>
      </c>
      <c r="J671" s="8" t="s">
        <v>3615</v>
      </c>
      <c r="K671" s="8" t="s">
        <v>955</v>
      </c>
      <c r="L671" t="s">
        <v>3571</v>
      </c>
      <c r="M671" s="8" t="s">
        <v>3615</v>
      </c>
      <c r="N671" s="8" t="s">
        <v>2036</v>
      </c>
      <c r="O671" t="s">
        <v>5142</v>
      </c>
      <c r="P671" s="8" t="s">
        <v>3615</v>
      </c>
      <c r="Q671" s="8" t="s">
        <v>3102</v>
      </c>
      <c r="R671" t="s">
        <v>5142</v>
      </c>
      <c r="S671" s="7" t="s">
        <v>3615</v>
      </c>
      <c r="T671" s="8" t="s">
        <v>1900</v>
      </c>
      <c r="U671" s="6" t="s">
        <v>5141</v>
      </c>
      <c r="V671" t="s">
        <v>3615</v>
      </c>
      <c r="W671" s="5" t="s">
        <v>3616</v>
      </c>
      <c r="X671" s="6"/>
      <c r="Z671" s="11"/>
      <c r="AA671"/>
    </row>
    <row r="672" spans="1:27" ht="12.75">
      <c r="A672" t="s">
        <v>5141</v>
      </c>
      <c r="B672" t="s">
        <v>183</v>
      </c>
      <c r="C672" s="7">
        <v>30677</v>
      </c>
      <c r="D672" s="8" t="s">
        <v>3409</v>
      </c>
      <c r="E672" s="8" t="s">
        <v>4765</v>
      </c>
      <c r="F672" s="8" t="s">
        <v>4789</v>
      </c>
      <c r="G672" s="8" t="s">
        <v>3616</v>
      </c>
      <c r="I672" t="s">
        <v>5141</v>
      </c>
      <c r="J672" s="8" t="s">
        <v>4789</v>
      </c>
      <c r="K672" s="8" t="s">
        <v>3616</v>
      </c>
      <c r="Q672" s="8"/>
      <c r="S672" s="7"/>
      <c r="T672" s="8"/>
      <c r="U672" s="6"/>
      <c r="V672"/>
      <c r="X672" s="6"/>
      <c r="Z672" s="11"/>
      <c r="AA672"/>
    </row>
    <row r="673" spans="1:23" ht="12.75">
      <c r="A673" t="s">
        <v>5141</v>
      </c>
      <c r="B673" t="s">
        <v>1339</v>
      </c>
      <c r="C673" s="7">
        <v>27953</v>
      </c>
      <c r="D673" s="8" t="s">
        <v>260</v>
      </c>
      <c r="E673" s="8" t="s">
        <v>4761</v>
      </c>
      <c r="F673" s="8" t="s">
        <v>3790</v>
      </c>
      <c r="G673" s="8" t="s">
        <v>3616</v>
      </c>
      <c r="I673" t="s">
        <v>5145</v>
      </c>
      <c r="J673" s="8" t="s">
        <v>3790</v>
      </c>
      <c r="K673" s="8" t="s">
        <v>4879</v>
      </c>
      <c r="L673" t="s">
        <v>5145</v>
      </c>
      <c r="M673" s="8" t="s">
        <v>3790</v>
      </c>
      <c r="N673" s="8" t="s">
        <v>265</v>
      </c>
      <c r="O673" t="s">
        <v>1703</v>
      </c>
      <c r="P673" s="8" t="s">
        <v>4883</v>
      </c>
      <c r="Q673" s="5" t="s">
        <v>3618</v>
      </c>
      <c r="R673" t="s">
        <v>1703</v>
      </c>
      <c r="S673" t="s">
        <v>4883</v>
      </c>
      <c r="T673" s="5" t="s">
        <v>3616</v>
      </c>
      <c r="U673" s="6" t="s">
        <v>5141</v>
      </c>
      <c r="V673" t="s">
        <v>4883</v>
      </c>
      <c r="W673" s="5" t="s">
        <v>3616</v>
      </c>
    </row>
    <row r="675" spans="1:27" ht="12.75">
      <c r="A675" t="s">
        <v>3025</v>
      </c>
      <c r="B675" t="s">
        <v>798</v>
      </c>
      <c r="C675" s="7">
        <v>30407</v>
      </c>
      <c r="D675" s="8" t="s">
        <v>799</v>
      </c>
      <c r="E675" s="8" t="s">
        <v>1111</v>
      </c>
      <c r="F675" s="8" t="s">
        <v>961</v>
      </c>
      <c r="G675" s="8" t="s">
        <v>309</v>
      </c>
      <c r="I675" t="s">
        <v>3025</v>
      </c>
      <c r="J675" s="8" t="s">
        <v>961</v>
      </c>
      <c r="K675" s="8" t="s">
        <v>309</v>
      </c>
      <c r="L675" t="s">
        <v>3025</v>
      </c>
      <c r="M675" s="8" t="s">
        <v>961</v>
      </c>
      <c r="N675" s="8" t="s">
        <v>2738</v>
      </c>
      <c r="O675" t="s">
        <v>3025</v>
      </c>
      <c r="P675" s="8" t="s">
        <v>961</v>
      </c>
      <c r="Q675" s="8" t="s">
        <v>2738</v>
      </c>
      <c r="S675" s="7"/>
      <c r="T675" s="8"/>
      <c r="U675" s="6"/>
      <c r="V675"/>
      <c r="X675" s="6"/>
      <c r="Z675" s="11"/>
      <c r="AA675"/>
    </row>
    <row r="676" spans="1:27" ht="12.75">
      <c r="A676" t="s">
        <v>3082</v>
      </c>
      <c r="B676" t="s">
        <v>4105</v>
      </c>
      <c r="C676" s="7">
        <v>28066</v>
      </c>
      <c r="D676" s="8" t="s">
        <v>4735</v>
      </c>
      <c r="E676" s="8" t="s">
        <v>1114</v>
      </c>
      <c r="F676" s="8" t="s">
        <v>4874</v>
      </c>
      <c r="G676" s="8" t="s">
        <v>2738</v>
      </c>
      <c r="I676" t="s">
        <v>3082</v>
      </c>
      <c r="J676" s="8" t="s">
        <v>4874</v>
      </c>
      <c r="K676" s="8" t="s">
        <v>3083</v>
      </c>
      <c r="L676" t="s">
        <v>3082</v>
      </c>
      <c r="M676" s="8" t="s">
        <v>4874</v>
      </c>
      <c r="N676" s="8" t="s">
        <v>2738</v>
      </c>
      <c r="O676" t="s">
        <v>1442</v>
      </c>
      <c r="P676" s="8" t="s">
        <v>3615</v>
      </c>
      <c r="Q676" s="8" t="s">
        <v>2738</v>
      </c>
      <c r="R676" t="s">
        <v>1442</v>
      </c>
      <c r="S676" s="7" t="s">
        <v>3615</v>
      </c>
      <c r="T676" s="8" t="s">
        <v>3083</v>
      </c>
      <c r="U676" s="6" t="s">
        <v>353</v>
      </c>
      <c r="V676" t="s">
        <v>3615</v>
      </c>
      <c r="W676" s="5" t="s">
        <v>354</v>
      </c>
      <c r="X676" s="6" t="s">
        <v>353</v>
      </c>
      <c r="Y676" s="6" t="s">
        <v>3615</v>
      </c>
      <c r="Z676" s="11" t="s">
        <v>354</v>
      </c>
      <c r="AA676"/>
    </row>
    <row r="677" spans="1:27" ht="12.75">
      <c r="A677" t="s">
        <v>1442</v>
      </c>
      <c r="B677" t="s">
        <v>3576</v>
      </c>
      <c r="C677" s="7">
        <v>27070</v>
      </c>
      <c r="E677" s="8" t="s">
        <v>1110</v>
      </c>
      <c r="F677" s="8" t="s">
        <v>261</v>
      </c>
      <c r="G677" s="8" t="s">
        <v>2738</v>
      </c>
      <c r="I677" t="s">
        <v>1442</v>
      </c>
      <c r="J677" s="8" t="s">
        <v>261</v>
      </c>
      <c r="K677" s="8" t="s">
        <v>2738</v>
      </c>
      <c r="L677" t="s">
        <v>1442</v>
      </c>
      <c r="M677" s="8" t="s">
        <v>1496</v>
      </c>
      <c r="N677" s="8" t="s">
        <v>1445</v>
      </c>
      <c r="Q677" s="8"/>
      <c r="R677" t="s">
        <v>1442</v>
      </c>
      <c r="S677" s="7" t="s">
        <v>3551</v>
      </c>
      <c r="T677" s="8" t="s">
        <v>1446</v>
      </c>
      <c r="U677" s="13" t="s">
        <v>1442</v>
      </c>
      <c r="V677" t="s">
        <v>3551</v>
      </c>
      <c r="W677" s="5" t="s">
        <v>1446</v>
      </c>
      <c r="X677" s="6" t="s">
        <v>1442</v>
      </c>
      <c r="Y677" s="6" t="s">
        <v>3551</v>
      </c>
      <c r="Z677" s="11" t="s">
        <v>309</v>
      </c>
      <c r="AA677"/>
    </row>
    <row r="678" spans="1:20" ht="12.75">
      <c r="A678" t="s">
        <v>356</v>
      </c>
      <c r="B678" t="s">
        <v>2700</v>
      </c>
      <c r="C678" s="7">
        <v>28326</v>
      </c>
      <c r="D678" s="8" t="s">
        <v>305</v>
      </c>
      <c r="E678" s="8" t="s">
        <v>1126</v>
      </c>
      <c r="F678" s="8" t="s">
        <v>4026</v>
      </c>
      <c r="G678" s="8" t="s">
        <v>3083</v>
      </c>
      <c r="I678" t="s">
        <v>353</v>
      </c>
      <c r="J678" s="8" t="s">
        <v>4026</v>
      </c>
      <c r="K678" s="8" t="s">
        <v>354</v>
      </c>
      <c r="L678" t="s">
        <v>353</v>
      </c>
      <c r="M678" s="8" t="s">
        <v>4026</v>
      </c>
      <c r="N678" s="8" t="s">
        <v>354</v>
      </c>
      <c r="O678" t="s">
        <v>353</v>
      </c>
      <c r="P678" s="8" t="s">
        <v>4026</v>
      </c>
      <c r="Q678" s="5" t="s">
        <v>354</v>
      </c>
      <c r="R678" t="s">
        <v>353</v>
      </c>
      <c r="S678" t="s">
        <v>2131</v>
      </c>
      <c r="T678" s="5" t="s">
        <v>354</v>
      </c>
    </row>
    <row r="679" spans="1:27" ht="12.75">
      <c r="A679" t="s">
        <v>3082</v>
      </c>
      <c r="B679" t="s">
        <v>1550</v>
      </c>
      <c r="C679" s="7">
        <v>27142</v>
      </c>
      <c r="E679" s="8" t="s">
        <v>1123</v>
      </c>
      <c r="F679" s="8" t="s">
        <v>964</v>
      </c>
      <c r="G679" s="8" t="s">
        <v>3083</v>
      </c>
      <c r="I679" t="s">
        <v>3082</v>
      </c>
      <c r="J679" s="8" t="s">
        <v>964</v>
      </c>
      <c r="K679" s="8" t="s">
        <v>3083</v>
      </c>
      <c r="L679" t="s">
        <v>3082</v>
      </c>
      <c r="M679" s="8" t="s">
        <v>3790</v>
      </c>
      <c r="N679" s="8" t="s">
        <v>2738</v>
      </c>
      <c r="O679" t="s">
        <v>3082</v>
      </c>
      <c r="P679" s="8" t="s">
        <v>3790</v>
      </c>
      <c r="Q679" s="8" t="s">
        <v>2738</v>
      </c>
      <c r="R679" t="s">
        <v>3082</v>
      </c>
      <c r="S679" s="7" t="s">
        <v>3790</v>
      </c>
      <c r="T679" s="8" t="s">
        <v>2738</v>
      </c>
      <c r="U679" s="6" t="s">
        <v>3082</v>
      </c>
      <c r="V679" t="s">
        <v>3790</v>
      </c>
      <c r="W679" s="5" t="s">
        <v>2738</v>
      </c>
      <c r="X679" s="6" t="s">
        <v>3082</v>
      </c>
      <c r="Y679" s="6" t="s">
        <v>3790</v>
      </c>
      <c r="Z679" s="11" t="s">
        <v>309</v>
      </c>
      <c r="AA679"/>
    </row>
    <row r="680" spans="1:27" ht="12.75">
      <c r="A680" t="s">
        <v>353</v>
      </c>
      <c r="B680" t="s">
        <v>3538</v>
      </c>
      <c r="C680" s="7">
        <v>30823</v>
      </c>
      <c r="D680" s="8" t="s">
        <v>3409</v>
      </c>
      <c r="E680" s="8" t="s">
        <v>4766</v>
      </c>
      <c r="F680" s="8" t="s">
        <v>1480</v>
      </c>
      <c r="G680" s="8" t="s">
        <v>354</v>
      </c>
      <c r="I680" t="s">
        <v>353</v>
      </c>
      <c r="J680" s="8" t="s">
        <v>1480</v>
      </c>
      <c r="K680" s="8" t="s">
        <v>354</v>
      </c>
      <c r="Q680" s="8"/>
      <c r="S680" s="7"/>
      <c r="T680" s="8"/>
      <c r="U680" s="6"/>
      <c r="V680"/>
      <c r="X680" s="6"/>
      <c r="Z680" s="11"/>
      <c r="AA680"/>
    </row>
    <row r="681" spans="1:14" ht="12.75">
      <c r="A681" t="s">
        <v>353</v>
      </c>
      <c r="B681" t="s">
        <v>2693</v>
      </c>
      <c r="C681" s="7">
        <v>30191</v>
      </c>
      <c r="D681" s="8" t="s">
        <v>2802</v>
      </c>
      <c r="E681" s="8" t="s">
        <v>4770</v>
      </c>
      <c r="F681" s="8" t="s">
        <v>3610</v>
      </c>
      <c r="G681" s="8" t="s">
        <v>354</v>
      </c>
      <c r="I681" t="s">
        <v>1442</v>
      </c>
      <c r="J681" s="8" t="s">
        <v>3610</v>
      </c>
      <c r="K681" s="8" t="s">
        <v>354</v>
      </c>
      <c r="L681" t="s">
        <v>1442</v>
      </c>
      <c r="M681" s="8" t="s">
        <v>3610</v>
      </c>
      <c r="N681" s="8" t="s">
        <v>354</v>
      </c>
    </row>
    <row r="682" spans="1:27" ht="12.75">
      <c r="A682" t="s">
        <v>353</v>
      </c>
      <c r="B682" t="s">
        <v>3074</v>
      </c>
      <c r="C682" s="7">
        <v>28568</v>
      </c>
      <c r="D682" s="8" t="s">
        <v>2428</v>
      </c>
      <c r="E682" s="8" t="s">
        <v>1120</v>
      </c>
      <c r="F682" s="8" t="s">
        <v>261</v>
      </c>
      <c r="G682" s="8" t="s">
        <v>354</v>
      </c>
      <c r="I682" t="s">
        <v>3025</v>
      </c>
      <c r="J682" s="8" t="s">
        <v>261</v>
      </c>
      <c r="K682" s="8" t="s">
        <v>3083</v>
      </c>
      <c r="L682" t="s">
        <v>3025</v>
      </c>
      <c r="M682" s="8" t="s">
        <v>261</v>
      </c>
      <c r="N682" s="8" t="s">
        <v>3083</v>
      </c>
      <c r="O682" t="s">
        <v>356</v>
      </c>
      <c r="P682" s="8" t="s">
        <v>261</v>
      </c>
      <c r="Q682" s="8" t="s">
        <v>354</v>
      </c>
      <c r="R682" t="s">
        <v>356</v>
      </c>
      <c r="S682" s="7" t="s">
        <v>261</v>
      </c>
      <c r="T682" s="8" t="s">
        <v>2738</v>
      </c>
      <c r="U682" s="13" t="s">
        <v>356</v>
      </c>
      <c r="V682" t="s">
        <v>261</v>
      </c>
      <c r="W682" s="5" t="s">
        <v>3083</v>
      </c>
      <c r="X682" s="6" t="s">
        <v>356</v>
      </c>
      <c r="Y682" s="6" t="s">
        <v>261</v>
      </c>
      <c r="Z682" s="11" t="s">
        <v>2738</v>
      </c>
      <c r="AA682"/>
    </row>
    <row r="683" spans="1:27" ht="12.75">
      <c r="A683" t="s">
        <v>353</v>
      </c>
      <c r="B683" t="s">
        <v>2063</v>
      </c>
      <c r="C683" s="7">
        <v>30870</v>
      </c>
      <c r="D683" s="8" t="s">
        <v>3404</v>
      </c>
      <c r="E683" s="8" t="s">
        <v>2024</v>
      </c>
      <c r="F683" s="8" t="s">
        <v>5143</v>
      </c>
      <c r="G683" s="8" t="s">
        <v>354</v>
      </c>
      <c r="H683" s="8" t="s">
        <v>685</v>
      </c>
      <c r="L683" s="8"/>
      <c r="N683"/>
      <c r="O683" s="8"/>
      <c r="P683" s="5"/>
      <c r="Q683"/>
      <c r="S683" s="5"/>
      <c r="W683"/>
      <c r="X683" s="6"/>
      <c r="Z683" s="10"/>
      <c r="AA683"/>
    </row>
    <row r="685" spans="1:27" ht="12.75">
      <c r="A685" t="s">
        <v>1277</v>
      </c>
      <c r="B685" t="s">
        <v>5122</v>
      </c>
      <c r="C685" s="7">
        <v>28219</v>
      </c>
      <c r="D685" s="8" t="s">
        <v>612</v>
      </c>
      <c r="E685" s="8" t="s">
        <v>4768</v>
      </c>
      <c r="I685" t="s">
        <v>220</v>
      </c>
      <c r="J685" s="8" t="s">
        <v>964</v>
      </c>
      <c r="K685" s="8" t="s">
        <v>3785</v>
      </c>
      <c r="L685" t="s">
        <v>220</v>
      </c>
      <c r="M685" s="8" t="s">
        <v>964</v>
      </c>
      <c r="N685" s="8" t="s">
        <v>423</v>
      </c>
      <c r="O685" t="s">
        <v>1013</v>
      </c>
      <c r="P685" s="8" t="s">
        <v>961</v>
      </c>
      <c r="Q685" s="8" t="s">
        <v>10</v>
      </c>
      <c r="R685" t="s">
        <v>1879</v>
      </c>
      <c r="S685" s="7" t="s">
        <v>961</v>
      </c>
      <c r="T685" s="8" t="s">
        <v>4150</v>
      </c>
      <c r="U685" t="s">
        <v>2923</v>
      </c>
      <c r="V685" t="s">
        <v>1496</v>
      </c>
      <c r="W685" s="5" t="s">
        <v>4151</v>
      </c>
      <c r="X685" t="s">
        <v>1013</v>
      </c>
      <c r="Y685" s="6" t="s">
        <v>1496</v>
      </c>
      <c r="Z685" s="6" t="s">
        <v>1734</v>
      </c>
      <c r="AA685"/>
    </row>
    <row r="686" spans="1:20" ht="12.75">
      <c r="A686" t="s">
        <v>1277</v>
      </c>
      <c r="B686" t="s">
        <v>5102</v>
      </c>
      <c r="C686" s="7">
        <v>29200</v>
      </c>
      <c r="D686" s="8" t="s">
        <v>4731</v>
      </c>
      <c r="E686" s="8" t="s">
        <v>4767</v>
      </c>
      <c r="I686" t="s">
        <v>3029</v>
      </c>
      <c r="J686" s="8" t="s">
        <v>1965</v>
      </c>
      <c r="K686" s="8" t="s">
        <v>3372</v>
      </c>
      <c r="L686" t="s">
        <v>3509</v>
      </c>
      <c r="M686" s="8" t="s">
        <v>1965</v>
      </c>
      <c r="N686" s="8" t="s">
        <v>2136</v>
      </c>
      <c r="O686" t="s">
        <v>4937</v>
      </c>
      <c r="P686" s="8" t="s">
        <v>2461</v>
      </c>
      <c r="Q686" s="5" t="s">
        <v>5103</v>
      </c>
      <c r="R686" t="s">
        <v>3509</v>
      </c>
      <c r="S686" t="s">
        <v>2461</v>
      </c>
      <c r="T686" s="5" t="s">
        <v>5104</v>
      </c>
    </row>
    <row r="687" spans="1:26" ht="12.75">
      <c r="A687" t="s">
        <v>3030</v>
      </c>
      <c r="B687" t="s">
        <v>4339</v>
      </c>
      <c r="C687" s="7">
        <v>27988</v>
      </c>
      <c r="D687" s="8" t="s">
        <v>2099</v>
      </c>
      <c r="E687" s="8" t="s">
        <v>1127</v>
      </c>
      <c r="F687" s="8" t="s">
        <v>2461</v>
      </c>
      <c r="G687" s="8" t="s">
        <v>3225</v>
      </c>
      <c r="I687" t="s">
        <v>3030</v>
      </c>
      <c r="J687" s="8" t="s">
        <v>2461</v>
      </c>
      <c r="K687" s="8" t="s">
        <v>4116</v>
      </c>
      <c r="L687" t="s">
        <v>3030</v>
      </c>
      <c r="M687" s="8" t="s">
        <v>2461</v>
      </c>
      <c r="N687" s="8" t="s">
        <v>4909</v>
      </c>
      <c r="O687" t="s">
        <v>3030</v>
      </c>
      <c r="P687" s="8" t="s">
        <v>2461</v>
      </c>
      <c r="Q687" s="5" t="s">
        <v>4340</v>
      </c>
      <c r="R687" t="s">
        <v>3030</v>
      </c>
      <c r="S687" t="s">
        <v>2461</v>
      </c>
      <c r="T687" s="5" t="s">
        <v>4341</v>
      </c>
      <c r="U687" s="6" t="s">
        <v>3030</v>
      </c>
      <c r="V687" t="s">
        <v>3380</v>
      </c>
      <c r="W687" s="5" t="s">
        <v>3038</v>
      </c>
      <c r="X687" t="s">
        <v>3030</v>
      </c>
      <c r="Y687" s="6" t="s">
        <v>3380</v>
      </c>
      <c r="Z687" s="6" t="s">
        <v>3039</v>
      </c>
    </row>
    <row r="688" spans="1:26" ht="12.75">
      <c r="A688" t="s">
        <v>3136</v>
      </c>
      <c r="B688" t="s">
        <v>4473</v>
      </c>
      <c r="C688" s="7">
        <v>28789</v>
      </c>
      <c r="D688" s="8" t="s">
        <v>4025</v>
      </c>
      <c r="E688" s="8" t="s">
        <v>1130</v>
      </c>
      <c r="F688" s="8" t="s">
        <v>3615</v>
      </c>
      <c r="G688" s="8" t="s">
        <v>404</v>
      </c>
      <c r="I688" t="s">
        <v>3136</v>
      </c>
      <c r="J688" s="8" t="s">
        <v>3615</v>
      </c>
      <c r="K688" s="8" t="s">
        <v>89</v>
      </c>
      <c r="L688" t="s">
        <v>3136</v>
      </c>
      <c r="M688" s="8" t="s">
        <v>1689</v>
      </c>
      <c r="N688" s="8" t="s">
        <v>4912</v>
      </c>
      <c r="O688" t="s">
        <v>3136</v>
      </c>
      <c r="P688" s="8" t="s">
        <v>1689</v>
      </c>
      <c r="Q688" s="5" t="s">
        <v>4474</v>
      </c>
      <c r="R688" t="s">
        <v>3136</v>
      </c>
      <c r="S688" t="s">
        <v>1689</v>
      </c>
      <c r="T688" s="5" t="s">
        <v>4475</v>
      </c>
      <c r="U688" s="6" t="s">
        <v>3136</v>
      </c>
      <c r="V688" t="s">
        <v>1689</v>
      </c>
      <c r="W688" s="5" t="s">
        <v>4476</v>
      </c>
      <c r="Y688" s="15"/>
      <c r="Z688" s="15"/>
    </row>
    <row r="689" ht="12.75">
      <c r="I689" s="6" t="s">
        <v>1276</v>
      </c>
    </row>
    <row r="692" spans="1:27" ht="18">
      <c r="A692" s="39" t="s">
        <v>525</v>
      </c>
      <c r="C692" s="7"/>
      <c r="I692" s="39"/>
      <c r="S692" s="5"/>
      <c r="AA692"/>
    </row>
    <row r="693" spans="1:27" ht="12.75">
      <c r="A693" t="s">
        <v>2094</v>
      </c>
      <c r="C693" s="7"/>
      <c r="I693" s="6"/>
      <c r="Q693" s="8"/>
      <c r="S693" s="7"/>
      <c r="T693" s="8"/>
      <c r="U693" s="6"/>
      <c r="V693"/>
      <c r="X693" s="6"/>
      <c r="Z693" s="11"/>
      <c r="AA693"/>
    </row>
    <row r="694" spans="1:27" ht="12.75">
      <c r="A694" t="s">
        <v>4288</v>
      </c>
      <c r="C694" s="7"/>
      <c r="Q694" s="8"/>
      <c r="S694" s="7"/>
      <c r="T694" s="8"/>
      <c r="U694" s="6"/>
      <c r="V694"/>
      <c r="X694" s="6"/>
      <c r="Z694" s="11"/>
      <c r="AA694"/>
    </row>
    <row r="695" spans="1:27" ht="12.75">
      <c r="A695" t="s">
        <v>633</v>
      </c>
      <c r="B695" t="s">
        <v>3392</v>
      </c>
      <c r="C695" s="7">
        <v>28340</v>
      </c>
      <c r="D695" s="8" t="s">
        <v>2099</v>
      </c>
      <c r="E695" s="8" t="s">
        <v>1706</v>
      </c>
      <c r="F695" s="8" t="s">
        <v>3551</v>
      </c>
      <c r="G695" s="8" t="s">
        <v>405</v>
      </c>
      <c r="I695" t="s">
        <v>633</v>
      </c>
      <c r="J695" s="8" t="s">
        <v>3551</v>
      </c>
      <c r="K695" s="8" t="s">
        <v>1741</v>
      </c>
      <c r="L695" t="s">
        <v>633</v>
      </c>
      <c r="M695" s="8" t="s">
        <v>3551</v>
      </c>
      <c r="N695" s="8" t="s">
        <v>1371</v>
      </c>
      <c r="O695" t="s">
        <v>633</v>
      </c>
      <c r="P695" s="8" t="s">
        <v>3551</v>
      </c>
      <c r="Q695" s="8" t="s">
        <v>3393</v>
      </c>
      <c r="R695" t="s">
        <v>633</v>
      </c>
      <c r="S695" s="7" t="s">
        <v>3551</v>
      </c>
      <c r="T695" s="8" t="s">
        <v>3802</v>
      </c>
      <c r="U695" t="s">
        <v>633</v>
      </c>
      <c r="V695" t="s">
        <v>3551</v>
      </c>
      <c r="W695" s="5" t="s">
        <v>3803</v>
      </c>
      <c r="X695" t="s">
        <v>633</v>
      </c>
      <c r="Y695" s="6" t="s">
        <v>3551</v>
      </c>
      <c r="Z695" s="6" t="s">
        <v>436</v>
      </c>
      <c r="AA695"/>
    </row>
    <row r="696" spans="1:27" ht="12.75">
      <c r="A696" t="s">
        <v>633</v>
      </c>
      <c r="B696" t="s">
        <v>650</v>
      </c>
      <c r="C696" s="7">
        <v>26854</v>
      </c>
      <c r="E696" s="8" t="s">
        <v>1128</v>
      </c>
      <c r="F696" s="8" t="s">
        <v>261</v>
      </c>
      <c r="G696" s="8" t="s">
        <v>2522</v>
      </c>
      <c r="I696" t="s">
        <v>633</v>
      </c>
      <c r="J696" s="8" t="s">
        <v>261</v>
      </c>
      <c r="K696" s="8" t="s">
        <v>4966</v>
      </c>
      <c r="Q696" s="8"/>
      <c r="S696" s="7"/>
      <c r="T696" s="8"/>
      <c r="U696" s="6"/>
      <c r="V696"/>
      <c r="X696" s="6"/>
      <c r="Z696" s="11"/>
      <c r="AA696"/>
    </row>
    <row r="697" spans="1:27" ht="12.75">
      <c r="A697" t="s">
        <v>633</v>
      </c>
      <c r="B697" t="s">
        <v>2763</v>
      </c>
      <c r="C697" s="7">
        <v>30279</v>
      </c>
      <c r="D697" s="8" t="s">
        <v>2802</v>
      </c>
      <c r="E697" s="8" t="s">
        <v>2159</v>
      </c>
      <c r="F697" s="8" t="s">
        <v>3380</v>
      </c>
      <c r="G697" s="8" t="s">
        <v>1578</v>
      </c>
      <c r="H697" s="8" t="s">
        <v>3861</v>
      </c>
      <c r="L697" t="s">
        <v>633</v>
      </c>
      <c r="M697" s="8" t="s">
        <v>3617</v>
      </c>
      <c r="N697" s="8" t="s">
        <v>2764</v>
      </c>
      <c r="Z697" s="10"/>
      <c r="AA697"/>
    </row>
    <row r="699" spans="1:27" ht="12.75">
      <c r="A699" t="s">
        <v>4669</v>
      </c>
      <c r="B699" t="s">
        <v>2687</v>
      </c>
      <c r="C699" s="7">
        <v>28207</v>
      </c>
      <c r="D699" s="8" t="s">
        <v>612</v>
      </c>
      <c r="E699" s="8" t="s">
        <v>1123</v>
      </c>
      <c r="F699" s="8" t="s">
        <v>3551</v>
      </c>
      <c r="G699" s="8" t="s">
        <v>406</v>
      </c>
      <c r="I699" t="s">
        <v>4669</v>
      </c>
      <c r="J699" s="8" t="s">
        <v>3790</v>
      </c>
      <c r="K699" s="8" t="s">
        <v>2155</v>
      </c>
      <c r="L699" t="s">
        <v>4669</v>
      </c>
      <c r="M699" s="8" t="s">
        <v>3790</v>
      </c>
      <c r="N699" s="8" t="s">
        <v>4221</v>
      </c>
      <c r="O699" t="s">
        <v>4669</v>
      </c>
      <c r="P699" s="8" t="s">
        <v>3790</v>
      </c>
      <c r="Q699" s="8" t="s">
        <v>2688</v>
      </c>
      <c r="R699" t="s">
        <v>3607</v>
      </c>
      <c r="S699" s="7" t="s">
        <v>5143</v>
      </c>
      <c r="T699" s="8" t="s">
        <v>2689</v>
      </c>
      <c r="U699" t="s">
        <v>3607</v>
      </c>
      <c r="V699" t="s">
        <v>5143</v>
      </c>
      <c r="W699" s="5" t="s">
        <v>2690</v>
      </c>
      <c r="X699" t="s">
        <v>4669</v>
      </c>
      <c r="Y699" s="6" t="s">
        <v>5143</v>
      </c>
      <c r="Z699" s="6" t="s">
        <v>2691</v>
      </c>
      <c r="AA699"/>
    </row>
    <row r="700" spans="1:27" ht="12.75">
      <c r="A700" t="s">
        <v>3607</v>
      </c>
      <c r="B700" t="s">
        <v>980</v>
      </c>
      <c r="C700" s="7">
        <v>29157</v>
      </c>
      <c r="D700" s="8" t="s">
        <v>4720</v>
      </c>
      <c r="E700" s="8" t="s">
        <v>4275</v>
      </c>
      <c r="F700" s="8" t="s">
        <v>4883</v>
      </c>
      <c r="G700" s="8" t="s">
        <v>2519</v>
      </c>
      <c r="I700" t="s">
        <v>3607</v>
      </c>
      <c r="J700" s="8" t="s">
        <v>3610</v>
      </c>
      <c r="K700" s="8" t="s">
        <v>1092</v>
      </c>
      <c r="L700" t="s">
        <v>3607</v>
      </c>
      <c r="M700" s="8" t="s">
        <v>3610</v>
      </c>
      <c r="N700" s="8" t="s">
        <v>495</v>
      </c>
      <c r="O700" t="s">
        <v>3607</v>
      </c>
      <c r="P700" s="8" t="s">
        <v>5143</v>
      </c>
      <c r="Q700" s="8" t="s">
        <v>981</v>
      </c>
      <c r="R700" t="s">
        <v>3607</v>
      </c>
      <c r="S700" s="7" t="s">
        <v>5143</v>
      </c>
      <c r="T700" s="8" t="s">
        <v>221</v>
      </c>
      <c r="U700" t="s">
        <v>3607</v>
      </c>
      <c r="V700" t="s">
        <v>5143</v>
      </c>
      <c r="W700" s="5" t="s">
        <v>222</v>
      </c>
      <c r="X700" t="s">
        <v>3607</v>
      </c>
      <c r="Y700" s="6" t="s">
        <v>5143</v>
      </c>
      <c r="Z700" s="11" t="s">
        <v>767</v>
      </c>
      <c r="AA700"/>
    </row>
    <row r="701" spans="1:14" ht="12.75">
      <c r="A701" t="s">
        <v>4669</v>
      </c>
      <c r="B701" t="s">
        <v>147</v>
      </c>
      <c r="C701" s="7">
        <v>29037</v>
      </c>
      <c r="D701" s="8" t="s">
        <v>4731</v>
      </c>
      <c r="E701" s="8" t="s">
        <v>1127</v>
      </c>
      <c r="F701" s="8" t="s">
        <v>304</v>
      </c>
      <c r="G701" s="8" t="s">
        <v>2494</v>
      </c>
      <c r="I701" t="s">
        <v>3607</v>
      </c>
      <c r="J701" s="8" t="s">
        <v>304</v>
      </c>
      <c r="K701" s="8" t="s">
        <v>519</v>
      </c>
      <c r="L701" t="s">
        <v>3607</v>
      </c>
      <c r="M701" s="8" t="s">
        <v>304</v>
      </c>
      <c r="N701" s="8" t="s">
        <v>787</v>
      </c>
    </row>
    <row r="702" spans="1:27" ht="12.75">
      <c r="A702" t="s">
        <v>4667</v>
      </c>
      <c r="B702" t="s">
        <v>3821</v>
      </c>
      <c r="C702" s="7">
        <v>29280</v>
      </c>
      <c r="D702" s="8" t="s">
        <v>305</v>
      </c>
      <c r="E702" s="8" t="s">
        <v>4769</v>
      </c>
      <c r="F702" s="8" t="s">
        <v>1496</v>
      </c>
      <c r="G702" s="8" t="s">
        <v>407</v>
      </c>
      <c r="I702" t="s">
        <v>4667</v>
      </c>
      <c r="J702" s="8" t="s">
        <v>3790</v>
      </c>
      <c r="K702" s="8" t="s">
        <v>3387</v>
      </c>
      <c r="L702" t="s">
        <v>4667</v>
      </c>
      <c r="M702" s="8" t="s">
        <v>3790</v>
      </c>
      <c r="N702" s="8" t="s">
        <v>4220</v>
      </c>
      <c r="O702" t="s">
        <v>4667</v>
      </c>
      <c r="P702" s="8" t="s">
        <v>4874</v>
      </c>
      <c r="Q702" s="8" t="s">
        <v>3822</v>
      </c>
      <c r="S702" s="7"/>
      <c r="T702" s="8"/>
      <c r="U702" s="6"/>
      <c r="V702"/>
      <c r="X702" s="6"/>
      <c r="Z702" s="11"/>
      <c r="AA702"/>
    </row>
    <row r="704" spans="1:27" ht="12.75">
      <c r="A704" t="s">
        <v>2135</v>
      </c>
      <c r="B704" t="s">
        <v>342</v>
      </c>
      <c r="C704" s="7">
        <v>28811</v>
      </c>
      <c r="D704" s="8" t="s">
        <v>343</v>
      </c>
      <c r="E704" s="8" t="s">
        <v>498</v>
      </c>
      <c r="F704" s="8" t="s">
        <v>1372</v>
      </c>
      <c r="G704" s="8" t="s">
        <v>4659</v>
      </c>
      <c r="I704" t="s">
        <v>1478</v>
      </c>
      <c r="J704" s="8" t="s">
        <v>1372</v>
      </c>
      <c r="K704" s="8" t="s">
        <v>3289</v>
      </c>
      <c r="L704" t="s">
        <v>1478</v>
      </c>
      <c r="M704" s="8" t="s">
        <v>1372</v>
      </c>
      <c r="N704" s="8" t="s">
        <v>1047</v>
      </c>
      <c r="O704" t="s">
        <v>2135</v>
      </c>
      <c r="P704" s="8" t="s">
        <v>1372</v>
      </c>
      <c r="Q704" s="8" t="s">
        <v>2753</v>
      </c>
      <c r="R704" t="s">
        <v>1478</v>
      </c>
      <c r="S704" s="7" t="s">
        <v>1372</v>
      </c>
      <c r="T704" s="8" t="s">
        <v>2754</v>
      </c>
      <c r="U704" s="13" t="s">
        <v>1478</v>
      </c>
      <c r="V704" t="s">
        <v>1372</v>
      </c>
      <c r="W704" s="5" t="s">
        <v>1670</v>
      </c>
      <c r="X704" t="s">
        <v>2129</v>
      </c>
      <c r="Y704" s="6" t="s">
        <v>1372</v>
      </c>
      <c r="Z704" s="11" t="s">
        <v>1671</v>
      </c>
      <c r="AA704"/>
    </row>
    <row r="705" spans="1:27" ht="12.75">
      <c r="A705" t="s">
        <v>1478</v>
      </c>
      <c r="B705" t="s">
        <v>176</v>
      </c>
      <c r="C705" s="7">
        <v>30472</v>
      </c>
      <c r="D705" s="8" t="s">
        <v>3408</v>
      </c>
      <c r="E705" s="8" t="s">
        <v>1102</v>
      </c>
      <c r="F705" s="8" t="s">
        <v>3024</v>
      </c>
      <c r="G705" s="8" t="s">
        <v>408</v>
      </c>
      <c r="I705" t="s">
        <v>1478</v>
      </c>
      <c r="J705" s="8" t="s">
        <v>3024</v>
      </c>
      <c r="K705" s="8" t="s">
        <v>734</v>
      </c>
      <c r="Q705" s="8"/>
      <c r="S705" s="7"/>
      <c r="T705" s="8"/>
      <c r="U705" s="6"/>
      <c r="V705"/>
      <c r="X705" s="6"/>
      <c r="Z705" s="11"/>
      <c r="AA705"/>
    </row>
    <row r="706" spans="1:27" ht="12.75">
      <c r="A706" t="s">
        <v>1478</v>
      </c>
      <c r="B706" t="s">
        <v>567</v>
      </c>
      <c r="C706" s="7">
        <v>30946</v>
      </c>
      <c r="D706" s="8" t="s">
        <v>568</v>
      </c>
      <c r="E706" s="8" t="s">
        <v>4583</v>
      </c>
      <c r="F706" s="8" t="s">
        <v>261</v>
      </c>
      <c r="G706" s="8" t="s">
        <v>3113</v>
      </c>
      <c r="H706" s="8" t="s">
        <v>2714</v>
      </c>
      <c r="L706" s="8"/>
      <c r="N706"/>
      <c r="O706" s="8"/>
      <c r="P706" s="5"/>
      <c r="Q706"/>
      <c r="S706" s="5"/>
      <c r="W706"/>
      <c r="X706" s="6"/>
      <c r="Z706" s="10"/>
      <c r="AA706"/>
    </row>
    <row r="707" spans="1:27" ht="12.75">
      <c r="A707" t="s">
        <v>1478</v>
      </c>
      <c r="B707" t="s">
        <v>396</v>
      </c>
      <c r="C707" s="7">
        <v>26789</v>
      </c>
      <c r="E707" s="8" t="s">
        <v>1120</v>
      </c>
      <c r="F707" s="8" t="s">
        <v>304</v>
      </c>
      <c r="G707" s="8" t="s">
        <v>409</v>
      </c>
      <c r="I707" t="s">
        <v>1478</v>
      </c>
      <c r="J707" s="8" t="s">
        <v>304</v>
      </c>
      <c r="K707" s="8" t="s">
        <v>339</v>
      </c>
      <c r="L707" t="s">
        <v>1478</v>
      </c>
      <c r="M707" s="8" t="s">
        <v>304</v>
      </c>
      <c r="N707" s="8" t="s">
        <v>1059</v>
      </c>
      <c r="O707" t="s">
        <v>2135</v>
      </c>
      <c r="P707" s="8" t="s">
        <v>1857</v>
      </c>
      <c r="Q707" s="8" t="s">
        <v>397</v>
      </c>
      <c r="R707" t="s">
        <v>1478</v>
      </c>
      <c r="S707" s="7" t="s">
        <v>1857</v>
      </c>
      <c r="T707" s="8" t="s">
        <v>398</v>
      </c>
      <c r="U707" s="6" t="s">
        <v>1478</v>
      </c>
      <c r="V707" t="s">
        <v>1857</v>
      </c>
      <c r="W707" s="5" t="s">
        <v>399</v>
      </c>
      <c r="X707" t="s">
        <v>1478</v>
      </c>
      <c r="Y707" s="6" t="s">
        <v>1857</v>
      </c>
      <c r="Z707" s="11" t="s">
        <v>400</v>
      </c>
      <c r="AA707"/>
    </row>
    <row r="708" spans="1:27" ht="12.75">
      <c r="A708" t="s">
        <v>1035</v>
      </c>
      <c r="B708" t="s">
        <v>2989</v>
      </c>
      <c r="C708" s="7">
        <v>31407</v>
      </c>
      <c r="D708" s="8" t="s">
        <v>3492</v>
      </c>
      <c r="E708" s="8" t="s">
        <v>3492</v>
      </c>
      <c r="F708" s="8" t="s">
        <v>1146</v>
      </c>
      <c r="G708" s="8" t="s">
        <v>781</v>
      </c>
      <c r="H708" s="8" t="s">
        <v>1975</v>
      </c>
      <c r="L708" s="8"/>
      <c r="N708"/>
      <c r="O708" s="8"/>
      <c r="P708" s="5"/>
      <c r="Q708"/>
      <c r="S708" s="5"/>
      <c r="W708"/>
      <c r="X708" s="6"/>
      <c r="Z708" s="10"/>
      <c r="AA708"/>
    </row>
    <row r="709" spans="1:27" ht="12.75">
      <c r="A709" t="s">
        <v>306</v>
      </c>
      <c r="B709" t="s">
        <v>55</v>
      </c>
      <c r="C709" s="7">
        <v>27817</v>
      </c>
      <c r="D709" s="8" t="s">
        <v>56</v>
      </c>
      <c r="E709" s="8" t="s">
        <v>1103</v>
      </c>
      <c r="F709" s="8" t="s">
        <v>261</v>
      </c>
      <c r="G709" s="8" t="s">
        <v>1751</v>
      </c>
      <c r="I709" t="s">
        <v>306</v>
      </c>
      <c r="J709" s="8" t="s">
        <v>261</v>
      </c>
      <c r="K709" s="8" t="s">
        <v>2875</v>
      </c>
      <c r="L709" t="s">
        <v>306</v>
      </c>
      <c r="M709" s="8" t="s">
        <v>261</v>
      </c>
      <c r="N709" s="8" t="s">
        <v>1687</v>
      </c>
      <c r="O709" t="s">
        <v>306</v>
      </c>
      <c r="P709" s="8" t="s">
        <v>261</v>
      </c>
      <c r="Q709" s="8" t="s">
        <v>57</v>
      </c>
      <c r="R709" t="s">
        <v>306</v>
      </c>
      <c r="S709" s="7" t="s">
        <v>261</v>
      </c>
      <c r="T709" s="8" t="s">
        <v>58</v>
      </c>
      <c r="U709" s="6" t="s">
        <v>306</v>
      </c>
      <c r="V709" t="s">
        <v>261</v>
      </c>
      <c r="W709" s="5" t="s">
        <v>59</v>
      </c>
      <c r="X709" t="s">
        <v>306</v>
      </c>
      <c r="Y709" s="6" t="s">
        <v>261</v>
      </c>
      <c r="Z709" s="11" t="s">
        <v>60</v>
      </c>
      <c r="AA709"/>
    </row>
    <row r="710" spans="1:14" ht="12.75">
      <c r="A710" t="s">
        <v>306</v>
      </c>
      <c r="B710" t="s">
        <v>1920</v>
      </c>
      <c r="C710" s="7">
        <v>29573</v>
      </c>
      <c r="D710" s="8" t="s">
        <v>3058</v>
      </c>
      <c r="E710" s="8" t="s">
        <v>1112</v>
      </c>
      <c r="F710" s="8" t="s">
        <v>3551</v>
      </c>
      <c r="G710" s="8" t="s">
        <v>1752</v>
      </c>
      <c r="I710" t="s">
        <v>3523</v>
      </c>
      <c r="J710" s="8" t="s">
        <v>3551</v>
      </c>
      <c r="K710" s="8" t="s">
        <v>2447</v>
      </c>
      <c r="L710" t="s">
        <v>306</v>
      </c>
      <c r="M710" s="8" t="s">
        <v>3551</v>
      </c>
      <c r="N710" s="8" t="s">
        <v>3066</v>
      </c>
    </row>
    <row r="711" spans="1:23" ht="12.75">
      <c r="A711" t="s">
        <v>306</v>
      </c>
      <c r="B711" t="s">
        <v>2917</v>
      </c>
      <c r="C711" s="7">
        <v>28929</v>
      </c>
      <c r="D711" s="8" t="s">
        <v>4025</v>
      </c>
      <c r="E711" s="8" t="s">
        <v>4759</v>
      </c>
      <c r="F711" s="8" t="s">
        <v>3790</v>
      </c>
      <c r="G711" s="8" t="s">
        <v>1753</v>
      </c>
      <c r="I711" t="s">
        <v>306</v>
      </c>
      <c r="J711" s="8" t="s">
        <v>3790</v>
      </c>
      <c r="K711" s="8" t="s">
        <v>1584</v>
      </c>
      <c r="L711" t="s">
        <v>306</v>
      </c>
      <c r="M711" s="8" t="s">
        <v>4026</v>
      </c>
      <c r="N711" s="8" t="s">
        <v>2482</v>
      </c>
      <c r="O711" t="s">
        <v>306</v>
      </c>
      <c r="P711" s="8" t="s">
        <v>4026</v>
      </c>
      <c r="Q711" s="5" t="s">
        <v>2739</v>
      </c>
      <c r="R711" t="s">
        <v>306</v>
      </c>
      <c r="S711" t="s">
        <v>4026</v>
      </c>
      <c r="T711" s="5" t="s">
        <v>2740</v>
      </c>
      <c r="U711" s="6" t="s">
        <v>306</v>
      </c>
      <c r="V711" t="s">
        <v>4026</v>
      </c>
      <c r="W711" s="5" t="s">
        <v>2741</v>
      </c>
    </row>
    <row r="713" spans="1:20" ht="12.75">
      <c r="A713" t="s">
        <v>1138</v>
      </c>
      <c r="B713" t="s">
        <v>2614</v>
      </c>
      <c r="C713" s="7">
        <v>29110</v>
      </c>
      <c r="D713" s="8" t="s">
        <v>303</v>
      </c>
      <c r="E713" s="8" t="s">
        <v>1104</v>
      </c>
      <c r="F713" s="8" t="s">
        <v>3551</v>
      </c>
      <c r="G713" s="8" t="s">
        <v>963</v>
      </c>
      <c r="I713" t="s">
        <v>1138</v>
      </c>
      <c r="J713" s="8" t="s">
        <v>3551</v>
      </c>
      <c r="K713" s="8" t="s">
        <v>3791</v>
      </c>
      <c r="L713" t="s">
        <v>1138</v>
      </c>
      <c r="M713" s="8" t="s">
        <v>3551</v>
      </c>
      <c r="N713" s="8" t="s">
        <v>4884</v>
      </c>
      <c r="O713" t="s">
        <v>1138</v>
      </c>
      <c r="P713" s="8" t="s">
        <v>3551</v>
      </c>
      <c r="Q713" s="5" t="s">
        <v>263</v>
      </c>
      <c r="R713" t="s">
        <v>1138</v>
      </c>
      <c r="S713" t="s">
        <v>3551</v>
      </c>
      <c r="T713" s="5" t="s">
        <v>1142</v>
      </c>
    </row>
    <row r="714" spans="1:26" ht="12.75">
      <c r="A714" t="s">
        <v>2742</v>
      </c>
      <c r="B714" t="s">
        <v>1992</v>
      </c>
      <c r="C714" s="7">
        <v>28430</v>
      </c>
      <c r="D714" s="8" t="s">
        <v>1993</v>
      </c>
      <c r="E714" s="8" t="s">
        <v>1105</v>
      </c>
      <c r="F714" s="8" t="s">
        <v>3554</v>
      </c>
      <c r="G714" s="8" t="s">
        <v>3794</v>
      </c>
      <c r="I714" t="s">
        <v>2742</v>
      </c>
      <c r="J714" s="8" t="s">
        <v>3554</v>
      </c>
      <c r="K714" s="8" t="s">
        <v>3794</v>
      </c>
      <c r="L714" t="s">
        <v>2742</v>
      </c>
      <c r="M714" s="8" t="s">
        <v>1965</v>
      </c>
      <c r="N714" s="8" t="s">
        <v>3377</v>
      </c>
      <c r="O714" t="s">
        <v>2742</v>
      </c>
      <c r="P714" s="8" t="s">
        <v>1965</v>
      </c>
      <c r="Q714" s="5" t="s">
        <v>1535</v>
      </c>
      <c r="R714" s="6" t="s">
        <v>2742</v>
      </c>
      <c r="S714" t="s">
        <v>1965</v>
      </c>
      <c r="T714" s="5" t="s">
        <v>1898</v>
      </c>
      <c r="X714" s="6" t="s">
        <v>2742</v>
      </c>
      <c r="Y714" s="6" t="s">
        <v>1965</v>
      </c>
      <c r="Z714" s="11" t="s">
        <v>3102</v>
      </c>
    </row>
    <row r="715" spans="1:27" ht="12.75">
      <c r="A715" t="s">
        <v>4873</v>
      </c>
      <c r="B715" t="s">
        <v>4644</v>
      </c>
      <c r="C715" s="7">
        <v>27420</v>
      </c>
      <c r="E715" s="8" t="s">
        <v>1107</v>
      </c>
      <c r="F715" s="8" t="s">
        <v>304</v>
      </c>
      <c r="G715" s="8" t="s">
        <v>263</v>
      </c>
      <c r="I715" t="s">
        <v>4873</v>
      </c>
      <c r="J715" s="8" t="s">
        <v>304</v>
      </c>
      <c r="K715" s="8" t="s">
        <v>963</v>
      </c>
      <c r="L715" t="s">
        <v>4873</v>
      </c>
      <c r="M715" s="8" t="s">
        <v>304</v>
      </c>
      <c r="N715" s="8" t="s">
        <v>263</v>
      </c>
      <c r="O715" t="s">
        <v>4880</v>
      </c>
      <c r="P715" s="8" t="s">
        <v>304</v>
      </c>
      <c r="Q715" s="8" t="s">
        <v>5140</v>
      </c>
      <c r="R715" t="s">
        <v>4880</v>
      </c>
      <c r="S715" s="7" t="s">
        <v>261</v>
      </c>
      <c r="T715" s="8" t="s">
        <v>263</v>
      </c>
      <c r="U715" s="6" t="s">
        <v>4880</v>
      </c>
      <c r="V715" t="s">
        <v>261</v>
      </c>
      <c r="W715" s="5" t="s">
        <v>263</v>
      </c>
      <c r="X715" s="6" t="s">
        <v>4873</v>
      </c>
      <c r="Y715" s="6" t="s">
        <v>261</v>
      </c>
      <c r="Z715" s="11" t="s">
        <v>265</v>
      </c>
      <c r="AA715"/>
    </row>
    <row r="716" spans="1:20" ht="12.75">
      <c r="A716" t="s">
        <v>4880</v>
      </c>
      <c r="B716" t="s">
        <v>774</v>
      </c>
      <c r="C716" s="7">
        <v>29094</v>
      </c>
      <c r="D716" s="8" t="s">
        <v>4722</v>
      </c>
      <c r="E716" s="8" t="s">
        <v>1106</v>
      </c>
      <c r="F716" s="8" t="s">
        <v>3024</v>
      </c>
      <c r="G716" s="8" t="s">
        <v>955</v>
      </c>
      <c r="I716" t="s">
        <v>4880</v>
      </c>
      <c r="J716" s="8" t="s">
        <v>3024</v>
      </c>
      <c r="K716" s="8" t="s">
        <v>3791</v>
      </c>
      <c r="O716" t="s">
        <v>1137</v>
      </c>
      <c r="P716" s="8" t="s">
        <v>3024</v>
      </c>
      <c r="Q716" s="5" t="s">
        <v>3618</v>
      </c>
      <c r="R716" t="s">
        <v>1137</v>
      </c>
      <c r="S716" t="s">
        <v>3024</v>
      </c>
      <c r="T716" s="5" t="s">
        <v>1692</v>
      </c>
    </row>
    <row r="717" spans="1:27" ht="12.75">
      <c r="A717" t="s">
        <v>1894</v>
      </c>
      <c r="B717" t="s">
        <v>2723</v>
      </c>
      <c r="C717" s="7">
        <v>30164</v>
      </c>
      <c r="D717" s="8" t="s">
        <v>1926</v>
      </c>
      <c r="E717" s="8" t="s">
        <v>4756</v>
      </c>
      <c r="F717" s="8" t="s">
        <v>3610</v>
      </c>
      <c r="G717" s="8" t="s">
        <v>956</v>
      </c>
      <c r="I717" t="s">
        <v>1894</v>
      </c>
      <c r="J717" s="8" t="s">
        <v>3610</v>
      </c>
      <c r="K717" s="8" t="s">
        <v>956</v>
      </c>
      <c r="L717" t="s">
        <v>1894</v>
      </c>
      <c r="M717" s="8" t="s">
        <v>3610</v>
      </c>
      <c r="N717" s="8" t="s">
        <v>3618</v>
      </c>
      <c r="O717" t="s">
        <v>1894</v>
      </c>
      <c r="P717" s="8" t="s">
        <v>3610</v>
      </c>
      <c r="Q717" s="8" t="s">
        <v>1141</v>
      </c>
      <c r="S717" s="7"/>
      <c r="T717" s="8"/>
      <c r="U717" s="6"/>
      <c r="V717"/>
      <c r="X717" s="6"/>
      <c r="Z717" s="11"/>
      <c r="AA717"/>
    </row>
    <row r="718" spans="1:27" ht="12.75">
      <c r="A718" t="s">
        <v>4738</v>
      </c>
      <c r="B718" t="s">
        <v>4428</v>
      </c>
      <c r="C718" s="7">
        <v>29993</v>
      </c>
      <c r="D718" s="8" t="s">
        <v>3403</v>
      </c>
      <c r="E718" s="8" t="s">
        <v>1108</v>
      </c>
      <c r="F718" s="8" t="s">
        <v>1480</v>
      </c>
      <c r="G718" s="8" t="s">
        <v>3611</v>
      </c>
      <c r="I718" t="s">
        <v>951</v>
      </c>
      <c r="J718" s="8" t="s">
        <v>1480</v>
      </c>
      <c r="K718" s="8" t="s">
        <v>27</v>
      </c>
      <c r="Q718" s="8"/>
      <c r="S718" s="7"/>
      <c r="T718" s="8"/>
      <c r="U718" s="6"/>
      <c r="V718"/>
      <c r="X718" s="6"/>
      <c r="Z718" s="11"/>
      <c r="AA718"/>
    </row>
    <row r="719" spans="1:20" ht="12.75">
      <c r="A719" t="s">
        <v>4877</v>
      </c>
      <c r="B719" t="s">
        <v>688</v>
      </c>
      <c r="C719" s="7">
        <v>29330</v>
      </c>
      <c r="D719" s="8" t="s">
        <v>3028</v>
      </c>
      <c r="E719" s="8" t="s">
        <v>4760</v>
      </c>
      <c r="F719" s="8" t="s">
        <v>1857</v>
      </c>
      <c r="G719" s="8" t="s">
        <v>1692</v>
      </c>
      <c r="I719" t="s">
        <v>4880</v>
      </c>
      <c r="J719" s="8" t="s">
        <v>1857</v>
      </c>
      <c r="K719" s="8" t="s">
        <v>3618</v>
      </c>
      <c r="L719" t="s">
        <v>1897</v>
      </c>
      <c r="M719" s="8" t="s">
        <v>2461</v>
      </c>
      <c r="N719" s="8" t="s">
        <v>1692</v>
      </c>
      <c r="O719" t="s">
        <v>1897</v>
      </c>
      <c r="P719" s="8" t="s">
        <v>2461</v>
      </c>
      <c r="Q719" s="5" t="s">
        <v>1141</v>
      </c>
      <c r="R719" t="s">
        <v>1137</v>
      </c>
      <c r="S719" t="s">
        <v>2131</v>
      </c>
      <c r="T719" s="5" t="s">
        <v>3616</v>
      </c>
    </row>
    <row r="720" spans="1:27" ht="12.75">
      <c r="A720" t="s">
        <v>1138</v>
      </c>
      <c r="B720" t="s">
        <v>3883</v>
      </c>
      <c r="C720" s="7">
        <v>31311</v>
      </c>
      <c r="D720" s="8" t="s">
        <v>3478</v>
      </c>
      <c r="E720" s="8" t="s">
        <v>3481</v>
      </c>
      <c r="F720" s="8" t="s">
        <v>4730</v>
      </c>
      <c r="G720" s="8" t="s">
        <v>3616</v>
      </c>
      <c r="H720" s="8" t="s">
        <v>667</v>
      </c>
      <c r="L720" s="8"/>
      <c r="N720"/>
      <c r="O720" s="8"/>
      <c r="P720" s="5"/>
      <c r="Q720"/>
      <c r="S720" s="5"/>
      <c r="W720"/>
      <c r="X720" s="6"/>
      <c r="Z720" s="10"/>
      <c r="AA720"/>
    </row>
    <row r="721" spans="2:27" ht="12.75">
      <c r="B721" t="s">
        <v>750</v>
      </c>
      <c r="C721" s="7">
        <v>30744</v>
      </c>
      <c r="D721" s="8" t="s">
        <v>3408</v>
      </c>
      <c r="E721" s="8" t="s">
        <v>4764</v>
      </c>
      <c r="I721" t="s">
        <v>1897</v>
      </c>
      <c r="J721" s="8" t="s">
        <v>3617</v>
      </c>
      <c r="K721" s="8" t="s">
        <v>3616</v>
      </c>
      <c r="Q721" s="8"/>
      <c r="S721" s="7"/>
      <c r="T721" s="8"/>
      <c r="U721" s="6"/>
      <c r="V721"/>
      <c r="X721" s="6"/>
      <c r="Z721" s="11"/>
      <c r="AA721"/>
    </row>
    <row r="722" spans="3:27" ht="12.75">
      <c r="C722" s="7"/>
      <c r="Q722" s="8"/>
      <c r="S722" s="7"/>
      <c r="T722" s="8"/>
      <c r="U722" s="6"/>
      <c r="V722"/>
      <c r="X722" s="6"/>
      <c r="Z722" s="11"/>
      <c r="AA722"/>
    </row>
    <row r="723" spans="1:27" ht="12.75">
      <c r="A723" t="s">
        <v>962</v>
      </c>
      <c r="B723" t="s">
        <v>3814</v>
      </c>
      <c r="C723" s="7">
        <v>28964</v>
      </c>
      <c r="D723" s="8" t="s">
        <v>1553</v>
      </c>
      <c r="E723" s="8" t="s">
        <v>4758</v>
      </c>
      <c r="F723" s="8" t="s">
        <v>1965</v>
      </c>
      <c r="G723" s="8" t="s">
        <v>955</v>
      </c>
      <c r="I723" t="s">
        <v>962</v>
      </c>
      <c r="J723" s="8" t="s">
        <v>1965</v>
      </c>
      <c r="K723" s="8" t="s">
        <v>3611</v>
      </c>
      <c r="L723" t="s">
        <v>1698</v>
      </c>
      <c r="M723" s="8" t="s">
        <v>1965</v>
      </c>
      <c r="N723" s="8" t="s">
        <v>1899</v>
      </c>
      <c r="O723" t="s">
        <v>1698</v>
      </c>
      <c r="P723" s="8" t="s">
        <v>1965</v>
      </c>
      <c r="Q723" s="8" t="s">
        <v>3611</v>
      </c>
      <c r="R723" t="s">
        <v>1698</v>
      </c>
      <c r="S723" s="7" t="s">
        <v>1965</v>
      </c>
      <c r="T723" s="8" t="s">
        <v>1141</v>
      </c>
      <c r="U723" s="6" t="s">
        <v>1698</v>
      </c>
      <c r="V723" t="s">
        <v>1965</v>
      </c>
      <c r="W723" s="5" t="s">
        <v>3611</v>
      </c>
      <c r="AA723"/>
    </row>
    <row r="724" spans="1:27" ht="12.75">
      <c r="A724" t="s">
        <v>965</v>
      </c>
      <c r="B724" t="s">
        <v>1083</v>
      </c>
      <c r="C724" s="7">
        <v>26727</v>
      </c>
      <c r="E724" s="8" t="s">
        <v>4763</v>
      </c>
      <c r="F724" s="8" t="s">
        <v>961</v>
      </c>
      <c r="G724" s="8" t="s">
        <v>265</v>
      </c>
      <c r="I724" t="s">
        <v>965</v>
      </c>
      <c r="J724" s="8" t="s">
        <v>961</v>
      </c>
      <c r="K724" s="8" t="s">
        <v>4879</v>
      </c>
      <c r="L724" t="s">
        <v>1693</v>
      </c>
      <c r="M724" s="8" t="s">
        <v>961</v>
      </c>
      <c r="N724" s="8" t="s">
        <v>1084</v>
      </c>
      <c r="Q724" s="8"/>
      <c r="R724" t="s">
        <v>965</v>
      </c>
      <c r="S724" s="7" t="s">
        <v>304</v>
      </c>
      <c r="T724" s="8" t="s">
        <v>1142</v>
      </c>
      <c r="U724" s="6" t="s">
        <v>965</v>
      </c>
      <c r="V724" t="s">
        <v>304</v>
      </c>
      <c r="W724" s="5" t="s">
        <v>1536</v>
      </c>
      <c r="X724" s="6" t="s">
        <v>1693</v>
      </c>
      <c r="Y724" s="6" t="s">
        <v>304</v>
      </c>
      <c r="Z724" s="11" t="s">
        <v>1900</v>
      </c>
      <c r="AA724"/>
    </row>
    <row r="725" spans="1:27" ht="12.75">
      <c r="A725" t="s">
        <v>962</v>
      </c>
      <c r="B725" t="s">
        <v>3973</v>
      </c>
      <c r="C725" s="7">
        <v>30477</v>
      </c>
      <c r="D725" s="8" t="s">
        <v>3406</v>
      </c>
      <c r="E725" s="8" t="s">
        <v>1129</v>
      </c>
      <c r="F725" s="8" t="s">
        <v>5143</v>
      </c>
      <c r="G725" s="8" t="s">
        <v>265</v>
      </c>
      <c r="I725" t="s">
        <v>962</v>
      </c>
      <c r="J725" s="8" t="s">
        <v>5143</v>
      </c>
      <c r="K725" s="8" t="s">
        <v>954</v>
      </c>
      <c r="Q725" s="8"/>
      <c r="S725" s="7"/>
      <c r="T725" s="8"/>
      <c r="U725" s="6"/>
      <c r="V725"/>
      <c r="X725" s="6"/>
      <c r="Z725" s="11"/>
      <c r="AA725"/>
    </row>
    <row r="726" spans="1:27" ht="12.75">
      <c r="A726" t="s">
        <v>1693</v>
      </c>
      <c r="B726" t="s">
        <v>113</v>
      </c>
      <c r="C726" s="7">
        <v>27621</v>
      </c>
      <c r="E726" s="8" t="s">
        <v>1121</v>
      </c>
      <c r="F726" s="8" t="s">
        <v>2461</v>
      </c>
      <c r="G726" s="8" t="s">
        <v>956</v>
      </c>
      <c r="I726" t="s">
        <v>1693</v>
      </c>
      <c r="J726" s="8" t="s">
        <v>2461</v>
      </c>
      <c r="K726" s="8" t="s">
        <v>4884</v>
      </c>
      <c r="L726" t="s">
        <v>1693</v>
      </c>
      <c r="M726" s="8" t="s">
        <v>2461</v>
      </c>
      <c r="N726" s="8" t="s">
        <v>3791</v>
      </c>
      <c r="O726" t="s">
        <v>1693</v>
      </c>
      <c r="P726" s="8" t="s">
        <v>2461</v>
      </c>
      <c r="Q726" s="8" t="s">
        <v>1180</v>
      </c>
      <c r="R726" t="s">
        <v>1693</v>
      </c>
      <c r="S726" s="7" t="s">
        <v>4883</v>
      </c>
      <c r="T726" s="8" t="s">
        <v>2934</v>
      </c>
      <c r="U726" s="6" t="s">
        <v>1695</v>
      </c>
      <c r="V726" t="s">
        <v>4883</v>
      </c>
      <c r="W726" s="5" t="s">
        <v>1701</v>
      </c>
      <c r="X726" s="6" t="s">
        <v>1695</v>
      </c>
      <c r="Y726" s="6" t="s">
        <v>4883</v>
      </c>
      <c r="Z726" s="11" t="s">
        <v>1141</v>
      </c>
      <c r="AA726"/>
    </row>
    <row r="727" spans="1:27" ht="12.75">
      <c r="A727" t="s">
        <v>958</v>
      </c>
      <c r="B727" t="s">
        <v>3101</v>
      </c>
      <c r="C727" s="7">
        <v>25449</v>
      </c>
      <c r="E727" s="8" t="s">
        <v>1114</v>
      </c>
      <c r="F727" s="8" t="s">
        <v>3790</v>
      </c>
      <c r="G727" s="8" t="s">
        <v>956</v>
      </c>
      <c r="I727" t="s">
        <v>958</v>
      </c>
      <c r="J727" s="8" t="s">
        <v>3790</v>
      </c>
      <c r="K727" s="8" t="s">
        <v>3794</v>
      </c>
      <c r="L727" t="s">
        <v>958</v>
      </c>
      <c r="M727" s="8" t="s">
        <v>3790</v>
      </c>
      <c r="N727" s="8" t="s">
        <v>5140</v>
      </c>
      <c r="O727" t="s">
        <v>1691</v>
      </c>
      <c r="P727" s="8" t="s">
        <v>3551</v>
      </c>
      <c r="Q727" s="8" t="s">
        <v>950</v>
      </c>
      <c r="R727" t="s">
        <v>1698</v>
      </c>
      <c r="S727" s="7" t="s">
        <v>304</v>
      </c>
      <c r="T727" s="8" t="s">
        <v>3616</v>
      </c>
      <c r="U727" s="13" t="s">
        <v>962</v>
      </c>
      <c r="V727" t="s">
        <v>304</v>
      </c>
      <c r="W727" s="5" t="s">
        <v>3102</v>
      </c>
      <c r="X727" s="6" t="s">
        <v>962</v>
      </c>
      <c r="Y727" s="6" t="s">
        <v>304</v>
      </c>
      <c r="Z727" s="11" t="s">
        <v>3100</v>
      </c>
      <c r="AA727"/>
    </row>
    <row r="728" spans="1:27" ht="12.75">
      <c r="A728" t="s">
        <v>1695</v>
      </c>
      <c r="B728" t="s">
        <v>3466</v>
      </c>
      <c r="C728" s="7">
        <v>29862</v>
      </c>
      <c r="D728" s="8" t="s">
        <v>1011</v>
      </c>
      <c r="E728" s="8" t="s">
        <v>3489</v>
      </c>
      <c r="F728" s="8" t="s">
        <v>4789</v>
      </c>
      <c r="G728" s="8" t="s">
        <v>918</v>
      </c>
      <c r="H728" s="8" t="s">
        <v>254</v>
      </c>
      <c r="L728" t="s">
        <v>5141</v>
      </c>
      <c r="M728" s="8" t="s">
        <v>961</v>
      </c>
      <c r="N728" s="8" t="s">
        <v>3618</v>
      </c>
      <c r="O728" t="s">
        <v>5141</v>
      </c>
      <c r="P728" s="8" t="s">
        <v>961</v>
      </c>
      <c r="Q728" s="8" t="s">
        <v>3798</v>
      </c>
      <c r="S728" s="7"/>
      <c r="T728" s="8"/>
      <c r="U728" s="6"/>
      <c r="V728"/>
      <c r="X728" s="6"/>
      <c r="Z728" s="11"/>
      <c r="AA728"/>
    </row>
    <row r="729" spans="1:27" ht="12.75">
      <c r="A729" t="s">
        <v>1695</v>
      </c>
      <c r="B729" t="s">
        <v>3672</v>
      </c>
      <c r="C729" s="7">
        <v>29215</v>
      </c>
      <c r="D729" s="8" t="s">
        <v>1145</v>
      </c>
      <c r="E729" s="8" t="s">
        <v>4766</v>
      </c>
      <c r="F729" s="8" t="s">
        <v>3027</v>
      </c>
      <c r="G729" s="8" t="s">
        <v>1141</v>
      </c>
      <c r="I729" t="s">
        <v>1693</v>
      </c>
      <c r="J729" s="8" t="s">
        <v>3027</v>
      </c>
      <c r="K729" s="8" t="s">
        <v>3618</v>
      </c>
      <c r="L729" t="s">
        <v>1695</v>
      </c>
      <c r="M729" s="8" t="s">
        <v>3027</v>
      </c>
      <c r="N729" s="8" t="s">
        <v>3673</v>
      </c>
      <c r="O729" t="s">
        <v>1695</v>
      </c>
      <c r="P729" s="8" t="s">
        <v>3027</v>
      </c>
      <c r="Q729" s="8" t="s">
        <v>1697</v>
      </c>
      <c r="R729" t="s">
        <v>1695</v>
      </c>
      <c r="S729" s="7" t="s">
        <v>3027</v>
      </c>
      <c r="T729" s="8" t="s">
        <v>1141</v>
      </c>
      <c r="U729" s="6" t="s">
        <v>1695</v>
      </c>
      <c r="V729" t="s">
        <v>3027</v>
      </c>
      <c r="W729" s="5" t="s">
        <v>1697</v>
      </c>
      <c r="X729" s="6"/>
      <c r="Z729" s="11"/>
      <c r="AA729"/>
    </row>
    <row r="730" spans="1:27" ht="12.75">
      <c r="A730" t="s">
        <v>1698</v>
      </c>
      <c r="B730" t="s">
        <v>1039</v>
      </c>
      <c r="C730" s="7">
        <v>30575</v>
      </c>
      <c r="D730" s="8" t="s">
        <v>3404</v>
      </c>
      <c r="E730" s="8" t="s">
        <v>4768</v>
      </c>
      <c r="F730" s="8" t="s">
        <v>3617</v>
      </c>
      <c r="G730" s="8" t="s">
        <v>1702</v>
      </c>
      <c r="I730" t="s">
        <v>1700</v>
      </c>
      <c r="J730" s="8" t="s">
        <v>3617</v>
      </c>
      <c r="K730" s="8" t="s">
        <v>1692</v>
      </c>
      <c r="Q730" s="8"/>
      <c r="S730" s="7"/>
      <c r="T730" s="8"/>
      <c r="U730" s="6"/>
      <c r="V730"/>
      <c r="X730" s="6"/>
      <c r="Z730" s="11"/>
      <c r="AA730"/>
    </row>
    <row r="731" spans="1:27" ht="12.75">
      <c r="A731" t="s">
        <v>1277</v>
      </c>
      <c r="B731" t="s">
        <v>3051</v>
      </c>
      <c r="C731" s="7">
        <v>27909</v>
      </c>
      <c r="D731" s="8" t="s">
        <v>4554</v>
      </c>
      <c r="E731" s="8" t="s">
        <v>1124</v>
      </c>
      <c r="I731" t="s">
        <v>1693</v>
      </c>
      <c r="J731" s="8" t="s">
        <v>4883</v>
      </c>
      <c r="K731" s="8" t="s">
        <v>1899</v>
      </c>
      <c r="L731" t="s">
        <v>1695</v>
      </c>
      <c r="M731" s="8" t="s">
        <v>4883</v>
      </c>
      <c r="N731" s="8" t="s">
        <v>3618</v>
      </c>
      <c r="O731" t="s">
        <v>965</v>
      </c>
      <c r="P731" s="8" t="s">
        <v>3615</v>
      </c>
      <c r="Q731" s="8" t="s">
        <v>1901</v>
      </c>
      <c r="R731" t="s">
        <v>1693</v>
      </c>
      <c r="S731" s="7" t="s">
        <v>4874</v>
      </c>
      <c r="T731" s="8" t="s">
        <v>4879</v>
      </c>
      <c r="U731" s="6" t="s">
        <v>1693</v>
      </c>
      <c r="V731" t="s">
        <v>4874</v>
      </c>
      <c r="W731" s="5" t="s">
        <v>29</v>
      </c>
      <c r="X731" s="6"/>
      <c r="Z731" s="11"/>
      <c r="AA731"/>
    </row>
    <row r="733" spans="1:20" ht="12.75">
      <c r="A733" t="s">
        <v>2334</v>
      </c>
      <c r="B733" t="s">
        <v>1338</v>
      </c>
      <c r="C733" s="7">
        <v>29025</v>
      </c>
      <c r="D733" s="8" t="s">
        <v>1011</v>
      </c>
      <c r="E733" s="8" t="s">
        <v>1117</v>
      </c>
      <c r="F733" s="8" t="s">
        <v>4026</v>
      </c>
      <c r="G733" s="8" t="s">
        <v>4876</v>
      </c>
      <c r="I733" t="s">
        <v>4103</v>
      </c>
      <c r="J733" s="8" t="s">
        <v>4026</v>
      </c>
      <c r="K733" s="8" t="s">
        <v>4876</v>
      </c>
      <c r="L733" t="s">
        <v>4103</v>
      </c>
      <c r="M733" s="8" t="s">
        <v>4026</v>
      </c>
      <c r="N733" s="8" t="s">
        <v>1141</v>
      </c>
      <c r="O733" t="s">
        <v>4103</v>
      </c>
      <c r="P733" s="8" t="s">
        <v>4026</v>
      </c>
      <c r="Q733" s="5" t="s">
        <v>954</v>
      </c>
      <c r="R733" t="s">
        <v>5141</v>
      </c>
      <c r="S733" t="s">
        <v>4026</v>
      </c>
      <c r="T733" s="5" t="s">
        <v>3618</v>
      </c>
    </row>
    <row r="734" spans="1:27" ht="12.75">
      <c r="A734" t="s">
        <v>5145</v>
      </c>
      <c r="B734" t="s">
        <v>2889</v>
      </c>
      <c r="C734" s="7">
        <v>28973</v>
      </c>
      <c r="D734" s="8" t="s">
        <v>1553</v>
      </c>
      <c r="E734" s="8" t="s">
        <v>1109</v>
      </c>
      <c r="F734" s="8" t="s">
        <v>3024</v>
      </c>
      <c r="G734" s="8" t="s">
        <v>4876</v>
      </c>
      <c r="I734" t="s">
        <v>5145</v>
      </c>
      <c r="J734" s="8" t="s">
        <v>3024</v>
      </c>
      <c r="K734" s="8" t="s">
        <v>3791</v>
      </c>
      <c r="L734" t="s">
        <v>2332</v>
      </c>
      <c r="M734" s="8" t="s">
        <v>4874</v>
      </c>
      <c r="N734" s="8" t="s">
        <v>3611</v>
      </c>
      <c r="O734" t="s">
        <v>5145</v>
      </c>
      <c r="P734" s="8" t="s">
        <v>261</v>
      </c>
      <c r="Q734" s="8" t="s">
        <v>3791</v>
      </c>
      <c r="R734" t="s">
        <v>5145</v>
      </c>
      <c r="S734" s="7" t="s">
        <v>261</v>
      </c>
      <c r="T734" s="8" t="s">
        <v>1536</v>
      </c>
      <c r="U734" s="6" t="s">
        <v>5145</v>
      </c>
      <c r="V734" t="s">
        <v>261</v>
      </c>
      <c r="W734" s="5" t="s">
        <v>265</v>
      </c>
      <c r="Z734" s="11"/>
      <c r="AA734"/>
    </row>
    <row r="735" spans="1:27" ht="12.75">
      <c r="A735" t="s">
        <v>1703</v>
      </c>
      <c r="B735" t="s">
        <v>451</v>
      </c>
      <c r="C735" s="7">
        <v>28688</v>
      </c>
      <c r="D735" s="8" t="s">
        <v>3550</v>
      </c>
      <c r="E735" s="8" t="s">
        <v>1119</v>
      </c>
      <c r="F735" s="8" t="s">
        <v>1146</v>
      </c>
      <c r="G735" s="8" t="s">
        <v>265</v>
      </c>
      <c r="I735" t="s">
        <v>1703</v>
      </c>
      <c r="J735" s="8" t="s">
        <v>1146</v>
      </c>
      <c r="K735" s="8" t="s">
        <v>265</v>
      </c>
      <c r="L735" t="s">
        <v>2334</v>
      </c>
      <c r="M735" s="8" t="s">
        <v>1146</v>
      </c>
      <c r="N735" s="8" t="s">
        <v>3798</v>
      </c>
      <c r="O735" t="s">
        <v>5145</v>
      </c>
      <c r="P735" s="8" t="s">
        <v>3790</v>
      </c>
      <c r="Q735" s="8" t="s">
        <v>950</v>
      </c>
      <c r="R735" t="s">
        <v>5145</v>
      </c>
      <c r="S735" s="7" t="s">
        <v>3790</v>
      </c>
      <c r="T735" s="8" t="s">
        <v>956</v>
      </c>
      <c r="U735" s="6" t="s">
        <v>5145</v>
      </c>
      <c r="V735" t="s">
        <v>3790</v>
      </c>
      <c r="W735" s="5" t="s">
        <v>265</v>
      </c>
      <c r="X735" s="6" t="s">
        <v>5145</v>
      </c>
      <c r="Y735" s="6" t="s">
        <v>3790</v>
      </c>
      <c r="Z735" s="11" t="s">
        <v>4876</v>
      </c>
      <c r="AA735"/>
    </row>
    <row r="736" spans="1:27" ht="12.75">
      <c r="A736" t="s">
        <v>2334</v>
      </c>
      <c r="B736" t="s">
        <v>2181</v>
      </c>
      <c r="C736" s="7">
        <v>29115</v>
      </c>
      <c r="D736" s="8" t="s">
        <v>2139</v>
      </c>
      <c r="E736" s="8" t="s">
        <v>1115</v>
      </c>
      <c r="F736" s="8" t="s">
        <v>4874</v>
      </c>
      <c r="G736" s="8" t="s">
        <v>954</v>
      </c>
      <c r="I736" t="s">
        <v>2334</v>
      </c>
      <c r="J736" s="8" t="s">
        <v>4874</v>
      </c>
      <c r="K736" s="8" t="s">
        <v>1142</v>
      </c>
      <c r="L736" t="s">
        <v>5145</v>
      </c>
      <c r="M736" s="8" t="s">
        <v>937</v>
      </c>
      <c r="N736" s="8" t="s">
        <v>3798</v>
      </c>
      <c r="O736" t="s">
        <v>5145</v>
      </c>
      <c r="P736" s="8" t="s">
        <v>937</v>
      </c>
      <c r="Q736" s="8" t="s">
        <v>4876</v>
      </c>
      <c r="R736" t="s">
        <v>1703</v>
      </c>
      <c r="S736" s="7" t="s">
        <v>937</v>
      </c>
      <c r="T736" s="8" t="s">
        <v>265</v>
      </c>
      <c r="U736" s="6" t="s">
        <v>5141</v>
      </c>
      <c r="V736" t="s">
        <v>937</v>
      </c>
      <c r="W736" s="5" t="s">
        <v>1701</v>
      </c>
      <c r="AA736"/>
    </row>
    <row r="737" spans="1:27" ht="12.75">
      <c r="A737" t="s">
        <v>5142</v>
      </c>
      <c r="B737" t="s">
        <v>1261</v>
      </c>
      <c r="C737" s="7">
        <v>30496</v>
      </c>
      <c r="D737" s="8" t="s">
        <v>3409</v>
      </c>
      <c r="E737" s="8" t="s">
        <v>1125</v>
      </c>
      <c r="F737" s="8" t="s">
        <v>5143</v>
      </c>
      <c r="G737" s="8" t="s">
        <v>3618</v>
      </c>
      <c r="I737" t="s">
        <v>5141</v>
      </c>
      <c r="J737" s="8" t="s">
        <v>5143</v>
      </c>
      <c r="K737" s="8" t="s">
        <v>3616</v>
      </c>
      <c r="Q737" s="8"/>
      <c r="S737" s="7"/>
      <c r="T737" s="8"/>
      <c r="U737" s="6"/>
      <c r="V737"/>
      <c r="X737" s="6"/>
      <c r="Z737" s="11"/>
      <c r="AA737"/>
    </row>
    <row r="738" spans="1:27" ht="12.75">
      <c r="A738" t="s">
        <v>5141</v>
      </c>
      <c r="B738" t="s">
        <v>1310</v>
      </c>
      <c r="C738" s="7">
        <v>29748</v>
      </c>
      <c r="D738" s="8" t="s">
        <v>1407</v>
      </c>
      <c r="E738" s="8" t="s">
        <v>4701</v>
      </c>
      <c r="F738" s="8" t="s">
        <v>3027</v>
      </c>
      <c r="G738" s="8" t="s">
        <v>3616</v>
      </c>
      <c r="H738" s="8" t="s">
        <v>1311</v>
      </c>
      <c r="I738" t="s">
        <v>5141</v>
      </c>
      <c r="J738" s="8" t="s">
        <v>3027</v>
      </c>
      <c r="K738" s="8" t="s">
        <v>3616</v>
      </c>
      <c r="O738" t="s">
        <v>5141</v>
      </c>
      <c r="P738" s="8" t="s">
        <v>3027</v>
      </c>
      <c r="Q738" s="8" t="s">
        <v>3616</v>
      </c>
      <c r="S738" s="7"/>
      <c r="T738" s="8"/>
      <c r="U738" s="6"/>
      <c r="V738"/>
      <c r="X738" s="6"/>
      <c r="Z738" s="11"/>
      <c r="AA738"/>
    </row>
    <row r="739" spans="1:27" ht="12.75">
      <c r="A739" t="s">
        <v>5141</v>
      </c>
      <c r="B739" t="s">
        <v>571</v>
      </c>
      <c r="C739" s="7">
        <v>30493</v>
      </c>
      <c r="D739" s="8" t="s">
        <v>2805</v>
      </c>
      <c r="E739" s="8" t="s">
        <v>2023</v>
      </c>
      <c r="F739" s="8" t="s">
        <v>261</v>
      </c>
      <c r="G739" s="8" t="s">
        <v>3616</v>
      </c>
      <c r="H739" s="8" t="s">
        <v>669</v>
      </c>
      <c r="L739" s="8"/>
      <c r="N739"/>
      <c r="O739" s="8"/>
      <c r="P739" s="5"/>
      <c r="Q739"/>
      <c r="S739" s="5"/>
      <c r="W739"/>
      <c r="X739" s="6"/>
      <c r="Z739" s="10"/>
      <c r="AA739"/>
    </row>
    <row r="740" spans="1:27" ht="12.75">
      <c r="A740" t="s">
        <v>5141</v>
      </c>
      <c r="B740" t="s">
        <v>637</v>
      </c>
      <c r="C740" s="7">
        <v>29430</v>
      </c>
      <c r="D740" s="8" t="s">
        <v>3609</v>
      </c>
      <c r="E740" s="8" t="s">
        <v>4762</v>
      </c>
      <c r="F740" s="8" t="s">
        <v>4789</v>
      </c>
      <c r="G740" s="8" t="s">
        <v>3616</v>
      </c>
      <c r="I740" t="s">
        <v>5145</v>
      </c>
      <c r="J740" s="8" t="s">
        <v>4789</v>
      </c>
      <c r="K740" s="8" t="s">
        <v>3611</v>
      </c>
      <c r="O740" t="s">
        <v>4103</v>
      </c>
      <c r="P740" s="8" t="s">
        <v>4789</v>
      </c>
      <c r="Q740" s="8" t="s">
        <v>3616</v>
      </c>
      <c r="S740" s="7"/>
      <c r="T740" s="8"/>
      <c r="U740" s="6"/>
      <c r="V740"/>
      <c r="X740" s="6"/>
      <c r="Z740" s="11"/>
      <c r="AA740"/>
    </row>
    <row r="742" spans="1:20" ht="12.75">
      <c r="A742" t="s">
        <v>1754</v>
      </c>
      <c r="B742" t="s">
        <v>4402</v>
      </c>
      <c r="C742" s="7">
        <v>29508</v>
      </c>
      <c r="D742" s="8" t="s">
        <v>3614</v>
      </c>
      <c r="E742" s="8" t="s">
        <v>1111</v>
      </c>
      <c r="F742" s="8" t="s">
        <v>5143</v>
      </c>
      <c r="G742" s="8" t="s">
        <v>1755</v>
      </c>
      <c r="I742" t="s">
        <v>4403</v>
      </c>
      <c r="J742" s="8" t="s">
        <v>5143</v>
      </c>
      <c r="K742" s="8" t="s">
        <v>434</v>
      </c>
      <c r="L742" t="s">
        <v>2851</v>
      </c>
      <c r="M742" s="8" t="s">
        <v>5143</v>
      </c>
      <c r="N742" s="8" t="s">
        <v>1401</v>
      </c>
      <c r="O742" t="s">
        <v>4403</v>
      </c>
      <c r="P742" s="8" t="s">
        <v>5143</v>
      </c>
      <c r="Q742" s="5" t="s">
        <v>1830</v>
      </c>
      <c r="R742" t="s">
        <v>353</v>
      </c>
      <c r="S742" t="s">
        <v>5143</v>
      </c>
      <c r="T742" s="5" t="s">
        <v>354</v>
      </c>
    </row>
    <row r="743" spans="1:27" ht="12.75">
      <c r="A743" t="s">
        <v>3025</v>
      </c>
      <c r="B743" t="s">
        <v>4906</v>
      </c>
      <c r="C743" s="7">
        <v>28526</v>
      </c>
      <c r="D743" s="8" t="s">
        <v>1856</v>
      </c>
      <c r="E743" s="8" t="s">
        <v>1110</v>
      </c>
      <c r="F743" s="8" t="s">
        <v>1965</v>
      </c>
      <c r="G743" s="8" t="s">
        <v>2738</v>
      </c>
      <c r="I743" t="s">
        <v>3025</v>
      </c>
      <c r="J743" s="8" t="s">
        <v>3615</v>
      </c>
      <c r="K743" s="8" t="s">
        <v>2738</v>
      </c>
      <c r="L743" t="s">
        <v>3025</v>
      </c>
      <c r="M743" s="8" t="s">
        <v>3615</v>
      </c>
      <c r="N743" s="8" t="s">
        <v>3083</v>
      </c>
      <c r="O743" t="s">
        <v>3025</v>
      </c>
      <c r="P743" s="8" t="s">
        <v>3554</v>
      </c>
      <c r="Q743" s="8" t="s">
        <v>354</v>
      </c>
      <c r="R743" t="s">
        <v>3025</v>
      </c>
      <c r="S743" s="7" t="s">
        <v>3554</v>
      </c>
      <c r="T743" s="8" t="s">
        <v>354</v>
      </c>
      <c r="U743" s="6" t="s">
        <v>353</v>
      </c>
      <c r="V743" t="s">
        <v>3554</v>
      </c>
      <c r="W743" s="5" t="s">
        <v>354</v>
      </c>
      <c r="AA743"/>
    </row>
    <row r="744" spans="1:27" ht="12.75">
      <c r="A744" t="s">
        <v>356</v>
      </c>
      <c r="B744" t="s">
        <v>3539</v>
      </c>
      <c r="C744" s="7">
        <v>29848</v>
      </c>
      <c r="D744" s="8" t="s">
        <v>3409</v>
      </c>
      <c r="E744" s="8" t="s">
        <v>1116</v>
      </c>
      <c r="F744" s="8" t="s">
        <v>1480</v>
      </c>
      <c r="G744" s="8" t="s">
        <v>3083</v>
      </c>
      <c r="I744" t="s">
        <v>353</v>
      </c>
      <c r="J744" s="8" t="s">
        <v>1480</v>
      </c>
      <c r="K744" s="8" t="s">
        <v>354</v>
      </c>
      <c r="Q744" s="8"/>
      <c r="S744" s="7"/>
      <c r="T744" s="8"/>
      <c r="U744" s="6"/>
      <c r="V744"/>
      <c r="X744" s="6"/>
      <c r="Z744" s="11"/>
      <c r="AA744"/>
    </row>
    <row r="745" spans="1:27" ht="12.75">
      <c r="A745" t="s">
        <v>3082</v>
      </c>
      <c r="B745" t="s">
        <v>3488</v>
      </c>
      <c r="C745" s="7">
        <v>30973</v>
      </c>
      <c r="D745" s="8" t="s">
        <v>3480</v>
      </c>
      <c r="E745" s="8" t="s">
        <v>3480</v>
      </c>
      <c r="F745" s="8" t="s">
        <v>4792</v>
      </c>
      <c r="G745" s="8" t="s">
        <v>3083</v>
      </c>
      <c r="H745" s="8" t="s">
        <v>2705</v>
      </c>
      <c r="L745" s="8"/>
      <c r="N745"/>
      <c r="O745" s="8"/>
      <c r="P745" s="5"/>
      <c r="Q745"/>
      <c r="S745" s="5"/>
      <c r="W745"/>
      <c r="X745" s="6"/>
      <c r="Z745" s="10"/>
      <c r="AA745"/>
    </row>
    <row r="746" spans="1:27" ht="12.75">
      <c r="A746" t="s">
        <v>3082</v>
      </c>
      <c r="B746" t="s">
        <v>2533</v>
      </c>
      <c r="C746" s="7">
        <v>29038</v>
      </c>
      <c r="D746" s="8" t="s">
        <v>4025</v>
      </c>
      <c r="E746" s="8" t="s">
        <v>1113</v>
      </c>
      <c r="F746" s="8" t="s">
        <v>937</v>
      </c>
      <c r="G746" s="8" t="s">
        <v>3083</v>
      </c>
      <c r="I746" t="s">
        <v>3082</v>
      </c>
      <c r="J746" s="8" t="s">
        <v>937</v>
      </c>
      <c r="K746" s="8" t="s">
        <v>3083</v>
      </c>
      <c r="L746" t="s">
        <v>3082</v>
      </c>
      <c r="M746" s="8" t="s">
        <v>3554</v>
      </c>
      <c r="N746" s="8" t="s">
        <v>2738</v>
      </c>
      <c r="O746" t="s">
        <v>1442</v>
      </c>
      <c r="P746" s="8" t="s">
        <v>3554</v>
      </c>
      <c r="Q746" s="8" t="s">
        <v>3083</v>
      </c>
      <c r="R746" t="s">
        <v>1442</v>
      </c>
      <c r="S746" s="7" t="s">
        <v>3554</v>
      </c>
      <c r="T746" s="8" t="s">
        <v>2738</v>
      </c>
      <c r="U746" s="6" t="s">
        <v>1442</v>
      </c>
      <c r="V746" t="s">
        <v>3554</v>
      </c>
      <c r="W746" s="5" t="s">
        <v>3083</v>
      </c>
      <c r="X746" s="11"/>
      <c r="AA746"/>
    </row>
    <row r="747" spans="1:27" ht="12.75">
      <c r="A747" t="s">
        <v>3082</v>
      </c>
      <c r="B747" t="s">
        <v>2049</v>
      </c>
      <c r="C747" s="7">
        <v>28745</v>
      </c>
      <c r="D747" s="8" t="s">
        <v>1145</v>
      </c>
      <c r="E747" s="8" t="s">
        <v>4757</v>
      </c>
      <c r="F747" s="8" t="s">
        <v>3027</v>
      </c>
      <c r="G747" s="8" t="s">
        <v>354</v>
      </c>
      <c r="I747" t="s">
        <v>353</v>
      </c>
      <c r="J747" s="8" t="s">
        <v>753</v>
      </c>
      <c r="K747" s="8" t="s">
        <v>354</v>
      </c>
      <c r="L747" t="s">
        <v>353</v>
      </c>
      <c r="M747" s="8" t="s">
        <v>3617</v>
      </c>
      <c r="N747" s="8" t="s">
        <v>354</v>
      </c>
      <c r="O747" t="s">
        <v>3082</v>
      </c>
      <c r="P747" s="8" t="s">
        <v>3617</v>
      </c>
      <c r="Q747" s="8" t="s">
        <v>3083</v>
      </c>
      <c r="R747" t="s">
        <v>3082</v>
      </c>
      <c r="S747" s="7" t="s">
        <v>3617</v>
      </c>
      <c r="T747" s="8" t="s">
        <v>3083</v>
      </c>
      <c r="U747" s="6" t="s">
        <v>1442</v>
      </c>
      <c r="V747" t="s">
        <v>3617</v>
      </c>
      <c r="W747" s="5" t="s">
        <v>3083</v>
      </c>
      <c r="X747" s="6"/>
      <c r="Z747" s="11"/>
      <c r="AA747"/>
    </row>
    <row r="748" spans="1:14" ht="12.75">
      <c r="A748" t="s">
        <v>353</v>
      </c>
      <c r="B748" t="s">
        <v>3285</v>
      </c>
      <c r="C748" s="7">
        <v>28785</v>
      </c>
      <c r="D748" s="8" t="s">
        <v>305</v>
      </c>
      <c r="E748" s="8" t="s">
        <v>2024</v>
      </c>
      <c r="F748" s="8" t="s">
        <v>2328</v>
      </c>
      <c r="G748" s="8" t="s">
        <v>354</v>
      </c>
      <c r="H748" s="8" t="s">
        <v>557</v>
      </c>
      <c r="I748" t="s">
        <v>353</v>
      </c>
      <c r="J748" s="8" t="s">
        <v>2328</v>
      </c>
      <c r="K748" s="8" t="s">
        <v>354</v>
      </c>
      <c r="L748" t="s">
        <v>353</v>
      </c>
      <c r="M748" s="8" t="s">
        <v>2328</v>
      </c>
      <c r="N748" s="8" t="s">
        <v>354</v>
      </c>
    </row>
    <row r="749" spans="1:27" ht="12.75">
      <c r="A749" t="s">
        <v>353</v>
      </c>
      <c r="B749" t="s">
        <v>5037</v>
      </c>
      <c r="C749" s="7">
        <v>28663</v>
      </c>
      <c r="D749" s="8" t="s">
        <v>3307</v>
      </c>
      <c r="E749" s="8" t="s">
        <v>350</v>
      </c>
      <c r="F749" s="8" t="s">
        <v>4792</v>
      </c>
      <c r="G749" s="8" t="s">
        <v>354</v>
      </c>
      <c r="H749" s="8" t="s">
        <v>5038</v>
      </c>
      <c r="I749" t="s">
        <v>353</v>
      </c>
      <c r="J749" s="8" t="s">
        <v>1146</v>
      </c>
      <c r="K749" s="8" t="s">
        <v>354</v>
      </c>
      <c r="L749" t="s">
        <v>353</v>
      </c>
      <c r="M749" s="8" t="s">
        <v>1146</v>
      </c>
      <c r="N749" s="8" t="s">
        <v>354</v>
      </c>
      <c r="O749" t="s">
        <v>353</v>
      </c>
      <c r="P749" s="8" t="s">
        <v>3615</v>
      </c>
      <c r="Q749" s="8" t="s">
        <v>354</v>
      </c>
      <c r="R749" t="s">
        <v>353</v>
      </c>
      <c r="S749" s="7" t="s">
        <v>3615</v>
      </c>
      <c r="T749" s="8" t="s">
        <v>354</v>
      </c>
      <c r="U749" s="6" t="s">
        <v>353</v>
      </c>
      <c r="V749" t="s">
        <v>3615</v>
      </c>
      <c r="W749" s="5" t="s">
        <v>354</v>
      </c>
      <c r="AA749"/>
    </row>
    <row r="750" spans="1:27" ht="12.75">
      <c r="A750" t="s">
        <v>3025</v>
      </c>
      <c r="B750" t="s">
        <v>3620</v>
      </c>
      <c r="C750" s="7">
        <v>30579</v>
      </c>
      <c r="D750" s="8" t="s">
        <v>3404</v>
      </c>
      <c r="E750" s="8" t="s">
        <v>1118</v>
      </c>
      <c r="F750" s="8" t="s">
        <v>4730</v>
      </c>
      <c r="G750" s="8" t="s">
        <v>354</v>
      </c>
      <c r="I750" t="s">
        <v>353</v>
      </c>
      <c r="J750" s="8" t="s">
        <v>4730</v>
      </c>
      <c r="K750" s="8" t="s">
        <v>3083</v>
      </c>
      <c r="Q750" s="8"/>
      <c r="S750" s="7"/>
      <c r="T750" s="8"/>
      <c r="U750" s="6"/>
      <c r="V750"/>
      <c r="X750" s="6"/>
      <c r="Z750" s="11"/>
      <c r="AA750"/>
    </row>
    <row r="751" spans="1:27" ht="12.75">
      <c r="A751" t="s">
        <v>353</v>
      </c>
      <c r="B751" t="s">
        <v>887</v>
      </c>
      <c r="C751" s="7">
        <v>29300</v>
      </c>
      <c r="D751" s="8" t="s">
        <v>3797</v>
      </c>
      <c r="E751" s="8" t="s">
        <v>4770</v>
      </c>
      <c r="F751" s="8" t="s">
        <v>3027</v>
      </c>
      <c r="G751" s="8" t="s">
        <v>354</v>
      </c>
      <c r="I751" t="s">
        <v>353</v>
      </c>
      <c r="J751" s="8" t="s">
        <v>3027</v>
      </c>
      <c r="K751" s="8" t="s">
        <v>354</v>
      </c>
      <c r="L751" t="s">
        <v>353</v>
      </c>
      <c r="M751" s="8" t="s">
        <v>3027</v>
      </c>
      <c r="N751" s="8" t="s">
        <v>354</v>
      </c>
      <c r="O751" t="s">
        <v>353</v>
      </c>
      <c r="P751" s="8" t="s">
        <v>3027</v>
      </c>
      <c r="Q751" s="8" t="s">
        <v>354</v>
      </c>
      <c r="S751" s="7"/>
      <c r="T751" s="8"/>
      <c r="U751" s="6"/>
      <c r="V751"/>
      <c r="X751" s="6"/>
      <c r="Z751" s="11"/>
      <c r="AA751"/>
    </row>
    <row r="752" spans="1:27" ht="12.75">
      <c r="A752" t="s">
        <v>1277</v>
      </c>
      <c r="B752" t="s">
        <v>3276</v>
      </c>
      <c r="C752" s="7">
        <v>28552</v>
      </c>
      <c r="D752" s="8" t="s">
        <v>3028</v>
      </c>
      <c r="E752" s="8" t="s">
        <v>4761</v>
      </c>
      <c r="I752" t="s">
        <v>356</v>
      </c>
      <c r="J752" s="8" t="s">
        <v>3790</v>
      </c>
      <c r="K752" s="8" t="s">
        <v>3083</v>
      </c>
      <c r="L752" t="s">
        <v>353</v>
      </c>
      <c r="M752" s="8" t="s">
        <v>3790</v>
      </c>
      <c r="N752" s="8" t="s">
        <v>354</v>
      </c>
      <c r="O752" t="s">
        <v>353</v>
      </c>
      <c r="P752" s="8" t="s">
        <v>3790</v>
      </c>
      <c r="Q752" s="8" t="s">
        <v>354</v>
      </c>
      <c r="S752" s="7"/>
      <c r="T752" s="8"/>
      <c r="U752" s="6"/>
      <c r="V752"/>
      <c r="X752" s="6"/>
      <c r="Z752" s="11"/>
      <c r="AA752"/>
    </row>
    <row r="754" spans="2:17" ht="12.75">
      <c r="B754" t="s">
        <v>148</v>
      </c>
      <c r="C754" s="7">
        <v>29523</v>
      </c>
      <c r="D754" s="8" t="s">
        <v>4569</v>
      </c>
      <c r="E754" s="8" t="s">
        <v>1126</v>
      </c>
      <c r="I754" t="s">
        <v>1013</v>
      </c>
      <c r="J754" s="8" t="s">
        <v>1689</v>
      </c>
      <c r="K754" s="8" t="s">
        <v>287</v>
      </c>
      <c r="L754" t="s">
        <v>2750</v>
      </c>
      <c r="M754" s="8" t="s">
        <v>1689</v>
      </c>
      <c r="N754" s="8" t="s">
        <v>2850</v>
      </c>
      <c r="O754" t="s">
        <v>2750</v>
      </c>
      <c r="P754" s="8" t="s">
        <v>1689</v>
      </c>
      <c r="Q754" s="5" t="s">
        <v>149</v>
      </c>
    </row>
    <row r="755" spans="1:7" ht="12.75">
      <c r="A755" t="s">
        <v>3030</v>
      </c>
      <c r="B755" t="s">
        <v>1169</v>
      </c>
      <c r="C755" s="7">
        <v>30991</v>
      </c>
      <c r="D755" s="8" t="s">
        <v>3489</v>
      </c>
      <c r="E755" s="8" t="s">
        <v>3490</v>
      </c>
      <c r="F755" s="8" t="s">
        <v>4874</v>
      </c>
      <c r="G755" s="8" t="s">
        <v>1170</v>
      </c>
    </row>
    <row r="756" spans="1:14" ht="12.75">
      <c r="A756" t="s">
        <v>3136</v>
      </c>
      <c r="B756" t="s">
        <v>4437</v>
      </c>
      <c r="C756" s="7">
        <v>26970</v>
      </c>
      <c r="D756" s="8" t="s">
        <v>2800</v>
      </c>
      <c r="E756" s="8" t="s">
        <v>4767</v>
      </c>
      <c r="F756" s="8" t="s">
        <v>1496</v>
      </c>
      <c r="G756" s="8" t="s">
        <v>1757</v>
      </c>
      <c r="I756" t="s">
        <v>3136</v>
      </c>
      <c r="J756" s="8" t="s">
        <v>1496</v>
      </c>
      <c r="K756" s="8" t="s">
        <v>2907</v>
      </c>
      <c r="L756" t="s">
        <v>3136</v>
      </c>
      <c r="M756" s="8" t="s">
        <v>1496</v>
      </c>
      <c r="N756" s="8" t="s">
        <v>4438</v>
      </c>
    </row>
    <row r="757" ht="12.75">
      <c r="I757" s="6" t="s">
        <v>4137</v>
      </c>
    </row>
    <row r="760" spans="1:9" ht="18">
      <c r="A760" s="39" t="s">
        <v>4060</v>
      </c>
      <c r="C760" s="7"/>
      <c r="I760" s="39"/>
    </row>
    <row r="761" spans="3:9" ht="12.75">
      <c r="C761" s="7"/>
      <c r="I761" s="6"/>
    </row>
    <row r="762" ht="12.75">
      <c r="A762" t="s">
        <v>3935</v>
      </c>
    </row>
    <row r="763" spans="1:27" ht="12.75">
      <c r="A763" t="s">
        <v>633</v>
      </c>
      <c r="B763" t="s">
        <v>3046</v>
      </c>
      <c r="C763" s="7">
        <v>30482</v>
      </c>
      <c r="D763" s="8" t="s">
        <v>2805</v>
      </c>
      <c r="E763" s="8" t="s">
        <v>4275</v>
      </c>
      <c r="F763" s="8" t="s">
        <v>3615</v>
      </c>
      <c r="G763" s="8" t="s">
        <v>1758</v>
      </c>
      <c r="I763" t="s">
        <v>633</v>
      </c>
      <c r="J763" s="8" t="s">
        <v>3615</v>
      </c>
      <c r="K763" s="8" t="s">
        <v>4647</v>
      </c>
      <c r="Q763" s="8"/>
      <c r="S763" s="7"/>
      <c r="T763" s="8"/>
      <c r="U763" s="6"/>
      <c r="V763"/>
      <c r="X763" s="6"/>
      <c r="Z763" s="11"/>
      <c r="AA763"/>
    </row>
    <row r="764" spans="1:20" ht="12.75">
      <c r="A764" t="s">
        <v>633</v>
      </c>
      <c r="B764" t="s">
        <v>1679</v>
      </c>
      <c r="C764" s="7">
        <v>29456</v>
      </c>
      <c r="D764" s="8" t="s">
        <v>1680</v>
      </c>
      <c r="E764" s="8" t="s">
        <v>1112</v>
      </c>
      <c r="F764" s="8" t="s">
        <v>304</v>
      </c>
      <c r="G764" s="8" t="s">
        <v>2499</v>
      </c>
      <c r="I764" t="s">
        <v>633</v>
      </c>
      <c r="J764" s="8" t="s">
        <v>304</v>
      </c>
      <c r="K764" s="8" t="s">
        <v>4007</v>
      </c>
      <c r="L764" t="s">
        <v>633</v>
      </c>
      <c r="M764" s="8" t="s">
        <v>304</v>
      </c>
      <c r="N764" s="8" t="s">
        <v>3419</v>
      </c>
      <c r="O764" t="s">
        <v>633</v>
      </c>
      <c r="P764" s="8" t="s">
        <v>304</v>
      </c>
      <c r="Q764" s="5" t="s">
        <v>1681</v>
      </c>
      <c r="R764" t="s">
        <v>633</v>
      </c>
      <c r="S764" t="s">
        <v>304</v>
      </c>
      <c r="T764" s="5" t="s">
        <v>1682</v>
      </c>
    </row>
    <row r="765" spans="1:14" ht="12.75">
      <c r="A765" t="s">
        <v>633</v>
      </c>
      <c r="B765" t="s">
        <v>367</v>
      </c>
      <c r="C765" s="7">
        <v>29439</v>
      </c>
      <c r="D765" s="8" t="s">
        <v>3614</v>
      </c>
      <c r="E765" s="8" t="s">
        <v>2023</v>
      </c>
      <c r="F765" s="8" t="s">
        <v>1965</v>
      </c>
      <c r="G765" s="8" t="s">
        <v>486</v>
      </c>
      <c r="I765" t="s">
        <v>633</v>
      </c>
      <c r="J765" s="8" t="s">
        <v>1965</v>
      </c>
      <c r="K765" s="8" t="s">
        <v>1523</v>
      </c>
      <c r="L765" t="s">
        <v>633</v>
      </c>
      <c r="M765" s="8" t="s">
        <v>1965</v>
      </c>
      <c r="N765" s="8" t="s">
        <v>1018</v>
      </c>
    </row>
    <row r="767" spans="1:27" ht="12.75">
      <c r="A767" t="s">
        <v>3607</v>
      </c>
      <c r="B767" t="s">
        <v>1833</v>
      </c>
      <c r="C767" s="7">
        <v>29100</v>
      </c>
      <c r="D767" s="8" t="s">
        <v>2139</v>
      </c>
      <c r="E767" s="8" t="s">
        <v>1713</v>
      </c>
      <c r="F767" s="8" t="s">
        <v>2131</v>
      </c>
      <c r="G767" s="8" t="s">
        <v>2607</v>
      </c>
      <c r="I767" t="s">
        <v>3607</v>
      </c>
      <c r="J767" s="8" t="s">
        <v>2131</v>
      </c>
      <c r="K767" s="8" t="s">
        <v>4955</v>
      </c>
      <c r="L767" t="s">
        <v>3607</v>
      </c>
      <c r="M767" s="8" t="s">
        <v>2131</v>
      </c>
      <c r="N767" s="8" t="s">
        <v>1925</v>
      </c>
      <c r="O767" t="s">
        <v>3607</v>
      </c>
      <c r="P767" s="8" t="s">
        <v>2131</v>
      </c>
      <c r="Q767" s="8" t="s">
        <v>4423</v>
      </c>
      <c r="R767" t="s">
        <v>589</v>
      </c>
      <c r="S767" s="7" t="s">
        <v>2131</v>
      </c>
      <c r="T767" s="8" t="s">
        <v>195</v>
      </c>
      <c r="U767" t="s">
        <v>3607</v>
      </c>
      <c r="V767" t="s">
        <v>2131</v>
      </c>
      <c r="W767" s="5" t="s">
        <v>196</v>
      </c>
      <c r="X767" s="6"/>
      <c r="Z767" s="11"/>
      <c r="AA767"/>
    </row>
    <row r="768" spans="1:27" ht="12.75">
      <c r="A768" t="s">
        <v>3607</v>
      </c>
      <c r="B768" t="s">
        <v>3077</v>
      </c>
      <c r="C768" s="7">
        <v>30439</v>
      </c>
      <c r="D768" s="8" t="s">
        <v>2542</v>
      </c>
      <c r="E768" s="8" t="s">
        <v>1714</v>
      </c>
      <c r="F768" s="8" t="s">
        <v>1372</v>
      </c>
      <c r="G768" s="8" t="s">
        <v>1759</v>
      </c>
      <c r="I768" t="s">
        <v>3607</v>
      </c>
      <c r="J768" s="8" t="s">
        <v>1372</v>
      </c>
      <c r="K768" s="8" t="s">
        <v>2452</v>
      </c>
      <c r="Q768" s="8"/>
      <c r="S768" s="7"/>
      <c r="T768" s="8"/>
      <c r="U768" s="6"/>
      <c r="V768"/>
      <c r="X768" s="6"/>
      <c r="Z768" s="11"/>
      <c r="AA768"/>
    </row>
    <row r="769" spans="1:27" ht="12.75">
      <c r="A769" t="s">
        <v>4669</v>
      </c>
      <c r="B769" t="s">
        <v>4050</v>
      </c>
      <c r="C769" s="7">
        <v>27711</v>
      </c>
      <c r="E769" s="8" t="s">
        <v>4764</v>
      </c>
      <c r="F769" s="8" t="s">
        <v>3024</v>
      </c>
      <c r="G769" s="8" t="s">
        <v>1762</v>
      </c>
      <c r="I769" t="s">
        <v>2937</v>
      </c>
      <c r="J769" s="8" t="s">
        <v>3024</v>
      </c>
      <c r="K769" s="8" t="s">
        <v>4206</v>
      </c>
      <c r="L769" t="s">
        <v>4937</v>
      </c>
      <c r="M769" s="8" t="s">
        <v>3024</v>
      </c>
      <c r="N769" s="8" t="s">
        <v>475</v>
      </c>
      <c r="O769" t="s">
        <v>4937</v>
      </c>
      <c r="P769" s="8" t="s">
        <v>3024</v>
      </c>
      <c r="Q769" s="8" t="s">
        <v>971</v>
      </c>
      <c r="R769" t="s">
        <v>4937</v>
      </c>
      <c r="S769" s="7" t="s">
        <v>2328</v>
      </c>
      <c r="T769" s="8" t="s">
        <v>972</v>
      </c>
      <c r="U769" t="s">
        <v>2923</v>
      </c>
      <c r="V769" t="s">
        <v>2328</v>
      </c>
      <c r="W769" s="5" t="s">
        <v>1541</v>
      </c>
      <c r="X769" t="s">
        <v>3607</v>
      </c>
      <c r="Y769" s="6" t="s">
        <v>2328</v>
      </c>
      <c r="Z769" s="6" t="s">
        <v>2744</v>
      </c>
      <c r="AA769"/>
    </row>
    <row r="770" spans="1:27" ht="12.75">
      <c r="A770" t="s">
        <v>4667</v>
      </c>
      <c r="B770" t="s">
        <v>360</v>
      </c>
      <c r="C770" s="7">
        <v>28075</v>
      </c>
      <c r="D770" s="8" t="s">
        <v>1140</v>
      </c>
      <c r="E770" s="8" t="s">
        <v>1124</v>
      </c>
      <c r="F770" s="8" t="s">
        <v>1857</v>
      </c>
      <c r="G770" s="8" t="s">
        <v>1763</v>
      </c>
      <c r="I770" t="s">
        <v>4667</v>
      </c>
      <c r="J770" s="8" t="s">
        <v>1857</v>
      </c>
      <c r="K770" s="8" t="s">
        <v>1715</v>
      </c>
      <c r="L770" t="s">
        <v>4667</v>
      </c>
      <c r="M770" s="8" t="s">
        <v>1857</v>
      </c>
      <c r="N770" s="8" t="s">
        <v>4619</v>
      </c>
      <c r="O770" t="s">
        <v>4667</v>
      </c>
      <c r="P770" s="8" t="s">
        <v>1857</v>
      </c>
      <c r="Q770" s="8" t="s">
        <v>1562</v>
      </c>
      <c r="R770" t="s">
        <v>4667</v>
      </c>
      <c r="S770" s="7" t="s">
        <v>1857</v>
      </c>
      <c r="T770" s="8" t="s">
        <v>1563</v>
      </c>
      <c r="U770" t="s">
        <v>4667</v>
      </c>
      <c r="V770" t="s">
        <v>1857</v>
      </c>
      <c r="W770" s="5" t="s">
        <v>1564</v>
      </c>
      <c r="X770" t="s">
        <v>4667</v>
      </c>
      <c r="Y770" s="6" t="s">
        <v>1857</v>
      </c>
      <c r="Z770" s="6" t="s">
        <v>1565</v>
      </c>
      <c r="AA770"/>
    </row>
    <row r="771" spans="1:27" ht="12.75">
      <c r="A771" t="s">
        <v>3607</v>
      </c>
      <c r="B771" t="s">
        <v>5118</v>
      </c>
      <c r="C771" s="7">
        <v>28715</v>
      </c>
      <c r="D771" s="8" t="s">
        <v>3018</v>
      </c>
      <c r="E771" s="8" t="s">
        <v>4768</v>
      </c>
      <c r="F771" s="8" t="s">
        <v>2328</v>
      </c>
      <c r="G771" s="8" t="s">
        <v>1761</v>
      </c>
      <c r="I771" t="s">
        <v>3607</v>
      </c>
      <c r="J771" s="8" t="s">
        <v>261</v>
      </c>
      <c r="K771" s="8" t="s">
        <v>3386</v>
      </c>
      <c r="L771" t="s">
        <v>3607</v>
      </c>
      <c r="M771" s="8" t="s">
        <v>3554</v>
      </c>
      <c r="N771" s="8" t="s">
        <v>2969</v>
      </c>
      <c r="O771" t="s">
        <v>3607</v>
      </c>
      <c r="P771" s="8" t="s">
        <v>3554</v>
      </c>
      <c r="Q771" s="8" t="s">
        <v>3019</v>
      </c>
      <c r="R771" t="s">
        <v>3607</v>
      </c>
      <c r="S771" s="7" t="s">
        <v>3554</v>
      </c>
      <c r="T771" s="8" t="s">
        <v>3020</v>
      </c>
      <c r="U771" t="s">
        <v>3607</v>
      </c>
      <c r="V771" t="s">
        <v>3554</v>
      </c>
      <c r="W771" s="5" t="s">
        <v>3021</v>
      </c>
      <c r="X771" t="s">
        <v>3607</v>
      </c>
      <c r="Y771" s="6" t="s">
        <v>3554</v>
      </c>
      <c r="Z771" s="6" t="s">
        <v>3251</v>
      </c>
      <c r="AA771"/>
    </row>
    <row r="772" spans="1:27" ht="12.75">
      <c r="A772" t="s">
        <v>4667</v>
      </c>
      <c r="B772" t="s">
        <v>3879</v>
      </c>
      <c r="C772" s="7">
        <v>29703</v>
      </c>
      <c r="D772" s="8" t="s">
        <v>4569</v>
      </c>
      <c r="E772" s="8" t="s">
        <v>3481</v>
      </c>
      <c r="F772" s="8" t="s">
        <v>4730</v>
      </c>
      <c r="G772" s="8" t="s">
        <v>3238</v>
      </c>
      <c r="H772" s="8" t="s">
        <v>3962</v>
      </c>
      <c r="L772" s="8"/>
      <c r="N772"/>
      <c r="O772" s="8"/>
      <c r="P772" s="5"/>
      <c r="Q772"/>
      <c r="S772" s="5"/>
      <c r="W772"/>
      <c r="X772" s="6"/>
      <c r="Z772" s="10"/>
      <c r="AA772"/>
    </row>
    <row r="774" spans="1:27" ht="12.75">
      <c r="A774" t="s">
        <v>1478</v>
      </c>
      <c r="B774" t="s">
        <v>1479</v>
      </c>
      <c r="C774" s="7">
        <v>27427</v>
      </c>
      <c r="E774" s="8" t="s">
        <v>1104</v>
      </c>
      <c r="F774" s="8" t="s">
        <v>1480</v>
      </c>
      <c r="G774" s="8" t="s">
        <v>1764</v>
      </c>
      <c r="I774" t="s">
        <v>1478</v>
      </c>
      <c r="J774" s="8" t="s">
        <v>1480</v>
      </c>
      <c r="K774" s="8" t="s">
        <v>4558</v>
      </c>
      <c r="L774" t="s">
        <v>1478</v>
      </c>
      <c r="M774" s="8" t="s">
        <v>1480</v>
      </c>
      <c r="N774" s="8" t="s">
        <v>219</v>
      </c>
      <c r="O774" t="s">
        <v>1478</v>
      </c>
      <c r="P774" s="8" t="s">
        <v>1480</v>
      </c>
      <c r="Q774" s="8" t="s">
        <v>1481</v>
      </c>
      <c r="R774" t="s">
        <v>2135</v>
      </c>
      <c r="S774" s="7" t="s">
        <v>1480</v>
      </c>
      <c r="T774" s="8" t="s">
        <v>1482</v>
      </c>
      <c r="U774" s="6" t="s">
        <v>2135</v>
      </c>
      <c r="V774" t="s">
        <v>1480</v>
      </c>
      <c r="W774" s="5" t="s">
        <v>1483</v>
      </c>
      <c r="X774" t="s">
        <v>2129</v>
      </c>
      <c r="Y774" s="6" t="s">
        <v>1480</v>
      </c>
      <c r="Z774" s="11" t="s">
        <v>1484</v>
      </c>
      <c r="AA774"/>
    </row>
    <row r="775" spans="1:27" ht="12.75">
      <c r="A775" t="s">
        <v>2135</v>
      </c>
      <c r="B775" t="s">
        <v>3823</v>
      </c>
      <c r="C775" s="7">
        <v>28394</v>
      </c>
      <c r="D775" s="8" t="s">
        <v>4671</v>
      </c>
      <c r="E775" s="8" t="s">
        <v>1103</v>
      </c>
      <c r="F775" s="8" t="s">
        <v>3380</v>
      </c>
      <c r="G775" s="8" t="s">
        <v>1765</v>
      </c>
      <c r="I775" t="s">
        <v>2135</v>
      </c>
      <c r="J775" s="8" t="s">
        <v>3380</v>
      </c>
      <c r="K775" s="8" t="s">
        <v>3346</v>
      </c>
      <c r="L775" t="s">
        <v>2135</v>
      </c>
      <c r="M775" s="8" t="s">
        <v>3380</v>
      </c>
      <c r="N775" s="8" t="s">
        <v>4870</v>
      </c>
      <c r="O775" t="s">
        <v>1465</v>
      </c>
      <c r="P775" s="8" t="s">
        <v>3380</v>
      </c>
      <c r="Q775" s="8" t="s">
        <v>1273</v>
      </c>
      <c r="S775" s="7"/>
      <c r="T775" s="8"/>
      <c r="U775" s="6" t="s">
        <v>3856</v>
      </c>
      <c r="V775" t="s">
        <v>3380</v>
      </c>
      <c r="W775" s="5" t="s">
        <v>1274</v>
      </c>
      <c r="X775" t="s">
        <v>1012</v>
      </c>
      <c r="Y775" s="6" t="s">
        <v>3380</v>
      </c>
      <c r="Z775" s="6" t="s">
        <v>1544</v>
      </c>
      <c r="AA775"/>
    </row>
    <row r="776" spans="1:20" ht="12.75">
      <c r="A776" t="s">
        <v>2949</v>
      </c>
      <c r="B776" t="s">
        <v>1485</v>
      </c>
      <c r="C776" s="7">
        <v>29817</v>
      </c>
      <c r="D776" s="8" t="s">
        <v>3609</v>
      </c>
      <c r="E776" s="8" t="s">
        <v>1113</v>
      </c>
      <c r="F776" s="8" t="s">
        <v>1965</v>
      </c>
      <c r="G776" s="8" t="s">
        <v>478</v>
      </c>
      <c r="I776" t="s">
        <v>1012</v>
      </c>
      <c r="J776" s="8" t="s">
        <v>1965</v>
      </c>
      <c r="K776" s="8" t="s">
        <v>2783</v>
      </c>
      <c r="L776" t="s">
        <v>2129</v>
      </c>
      <c r="M776" s="8" t="s">
        <v>3554</v>
      </c>
      <c r="N776" s="8" t="s">
        <v>3939</v>
      </c>
      <c r="O776" t="s">
        <v>3555</v>
      </c>
      <c r="P776" s="8" t="s">
        <v>3554</v>
      </c>
      <c r="Q776" s="5" t="s">
        <v>78</v>
      </c>
      <c r="R776" t="s">
        <v>2135</v>
      </c>
      <c r="S776" t="s">
        <v>3554</v>
      </c>
      <c r="T776" s="5" t="s">
        <v>79</v>
      </c>
    </row>
    <row r="777" spans="1:27" ht="12.75">
      <c r="A777" t="s">
        <v>2129</v>
      </c>
      <c r="B777" t="s">
        <v>181</v>
      </c>
      <c r="C777" s="7">
        <v>30668</v>
      </c>
      <c r="D777" s="8" t="s">
        <v>3403</v>
      </c>
      <c r="E777" s="8" t="s">
        <v>1128</v>
      </c>
      <c r="F777" s="8" t="s">
        <v>964</v>
      </c>
      <c r="G777" s="8" t="s">
        <v>479</v>
      </c>
      <c r="I777" t="s">
        <v>2129</v>
      </c>
      <c r="J777" s="8" t="s">
        <v>964</v>
      </c>
      <c r="K777" s="8" t="s">
        <v>800</v>
      </c>
      <c r="Q777" s="8"/>
      <c r="S777" s="7"/>
      <c r="T777" s="8"/>
      <c r="U777" s="6"/>
      <c r="V777"/>
      <c r="X777" s="6"/>
      <c r="Z777" s="11"/>
      <c r="AA777"/>
    </row>
    <row r="778" spans="1:27" ht="12.75">
      <c r="A778" t="s">
        <v>306</v>
      </c>
      <c r="B778" t="s">
        <v>2616</v>
      </c>
      <c r="C778" s="7">
        <v>30098</v>
      </c>
      <c r="D778" s="8" t="s">
        <v>1926</v>
      </c>
      <c r="E778" s="8" t="s">
        <v>4756</v>
      </c>
      <c r="F778" s="8" t="s">
        <v>3027</v>
      </c>
      <c r="G778" s="8" t="s">
        <v>482</v>
      </c>
      <c r="I778" t="s">
        <v>3309</v>
      </c>
      <c r="J778" s="8" t="s">
        <v>3027</v>
      </c>
      <c r="K778" s="8" t="s">
        <v>2617</v>
      </c>
      <c r="Q778" s="8"/>
      <c r="S778" s="7"/>
      <c r="T778" s="8"/>
      <c r="U778" s="6"/>
      <c r="V778"/>
      <c r="X778" s="6"/>
      <c r="Z778" s="11"/>
      <c r="AA778"/>
    </row>
    <row r="779" spans="1:27" ht="12.75">
      <c r="A779" t="s">
        <v>306</v>
      </c>
      <c r="B779" t="s">
        <v>2164</v>
      </c>
      <c r="C779" s="7">
        <v>31117</v>
      </c>
      <c r="D779" s="8" t="s">
        <v>2165</v>
      </c>
      <c r="E779" s="8" t="s">
        <v>3492</v>
      </c>
      <c r="F779" s="8" t="s">
        <v>304</v>
      </c>
      <c r="G779" s="8" t="s">
        <v>4692</v>
      </c>
      <c r="H779" s="8" t="s">
        <v>553</v>
      </c>
      <c r="L779" s="8"/>
      <c r="N779"/>
      <c r="O779" s="8"/>
      <c r="P779" s="5"/>
      <c r="Q779"/>
      <c r="S779" s="5"/>
      <c r="W779"/>
      <c r="X779" s="6"/>
      <c r="Z779" s="10"/>
      <c r="AA779"/>
    </row>
    <row r="780" spans="1:27" ht="12.75">
      <c r="A780" t="s">
        <v>306</v>
      </c>
      <c r="B780" t="s">
        <v>602</v>
      </c>
      <c r="C780" s="7">
        <v>29113</v>
      </c>
      <c r="D780" s="8" t="s">
        <v>4671</v>
      </c>
      <c r="E780" s="8" t="s">
        <v>1117</v>
      </c>
      <c r="F780" s="8" t="s">
        <v>3024</v>
      </c>
      <c r="G780" s="8" t="s">
        <v>480</v>
      </c>
      <c r="I780" t="s">
        <v>306</v>
      </c>
      <c r="J780" s="8" t="s">
        <v>4668</v>
      </c>
      <c r="K780" s="8" t="s">
        <v>2965</v>
      </c>
      <c r="O780" t="s">
        <v>306</v>
      </c>
      <c r="P780" s="8" t="s">
        <v>4668</v>
      </c>
      <c r="Q780" s="8" t="s">
        <v>3633</v>
      </c>
      <c r="S780" s="7"/>
      <c r="T780" s="8"/>
      <c r="U780" s="6" t="s">
        <v>306</v>
      </c>
      <c r="V780" t="s">
        <v>4668</v>
      </c>
      <c r="W780" s="5" t="s">
        <v>3634</v>
      </c>
      <c r="X780" t="s">
        <v>306</v>
      </c>
      <c r="Y780" s="6" t="s">
        <v>4668</v>
      </c>
      <c r="Z780" s="11" t="s">
        <v>3635</v>
      </c>
      <c r="AA780"/>
    </row>
    <row r="781" spans="1:27" ht="12.75">
      <c r="A781" t="s">
        <v>3309</v>
      </c>
      <c r="B781" t="s">
        <v>4782</v>
      </c>
      <c r="C781" s="7">
        <v>28567</v>
      </c>
      <c r="D781" s="8" t="s">
        <v>1140</v>
      </c>
      <c r="E781" s="8" t="s">
        <v>2025</v>
      </c>
      <c r="F781" s="8" t="s">
        <v>961</v>
      </c>
      <c r="G781" s="8" t="s">
        <v>4451</v>
      </c>
      <c r="H781" s="8" t="s">
        <v>684</v>
      </c>
      <c r="I781" t="s">
        <v>306</v>
      </c>
      <c r="J781" s="8" t="s">
        <v>961</v>
      </c>
      <c r="K781" s="8" t="s">
        <v>4783</v>
      </c>
      <c r="O781" t="s">
        <v>306</v>
      </c>
      <c r="P781" s="8" t="s">
        <v>937</v>
      </c>
      <c r="Q781" s="5" t="s">
        <v>4784</v>
      </c>
      <c r="R781" s="6" t="s">
        <v>306</v>
      </c>
      <c r="S781" t="s">
        <v>2328</v>
      </c>
      <c r="T781" s="5" t="s">
        <v>4785</v>
      </c>
      <c r="X781" t="s">
        <v>306</v>
      </c>
      <c r="Y781" s="6" t="s">
        <v>2328</v>
      </c>
      <c r="Z781" s="11" t="s">
        <v>4786</v>
      </c>
      <c r="AA781"/>
    </row>
    <row r="782" spans="1:27" ht="12.75" customHeight="1">
      <c r="A782" t="s">
        <v>306</v>
      </c>
      <c r="B782" t="s">
        <v>4148</v>
      </c>
      <c r="C782" s="7">
        <v>28927</v>
      </c>
      <c r="E782" s="8" t="s">
        <v>1125</v>
      </c>
      <c r="F782" s="8" t="s">
        <v>3790</v>
      </c>
      <c r="G782" s="8" t="s">
        <v>481</v>
      </c>
      <c r="I782" t="s">
        <v>306</v>
      </c>
      <c r="J782" s="8" t="s">
        <v>1480</v>
      </c>
      <c r="K782" s="8" t="s">
        <v>3271</v>
      </c>
      <c r="L782" t="s">
        <v>306</v>
      </c>
      <c r="M782" s="8" t="s">
        <v>1480</v>
      </c>
      <c r="N782" s="8" t="s">
        <v>4595</v>
      </c>
      <c r="R782" s="6"/>
      <c r="X782" t="s">
        <v>306</v>
      </c>
      <c r="Y782" s="6" t="s">
        <v>1480</v>
      </c>
      <c r="Z782" s="11" t="s">
        <v>4149</v>
      </c>
      <c r="AA782"/>
    </row>
    <row r="783" spans="1:27" ht="12.75">
      <c r="A783" t="s">
        <v>1277</v>
      </c>
      <c r="B783" t="s">
        <v>3858</v>
      </c>
      <c r="C783" s="7">
        <v>27843</v>
      </c>
      <c r="D783" s="8" t="s">
        <v>4666</v>
      </c>
      <c r="E783" s="8" t="s">
        <v>4767</v>
      </c>
      <c r="I783" t="s">
        <v>306</v>
      </c>
      <c r="J783" s="8" t="s">
        <v>4730</v>
      </c>
      <c r="K783" s="8" t="s">
        <v>2962</v>
      </c>
      <c r="L783" t="s">
        <v>306</v>
      </c>
      <c r="M783" s="8" t="s">
        <v>4730</v>
      </c>
      <c r="N783" s="8" t="s">
        <v>2854</v>
      </c>
      <c r="O783" t="s">
        <v>306</v>
      </c>
      <c r="P783" s="8" t="s">
        <v>4730</v>
      </c>
      <c r="Q783" s="8" t="s">
        <v>3859</v>
      </c>
      <c r="R783" t="s">
        <v>306</v>
      </c>
      <c r="S783" s="7" t="s">
        <v>4730</v>
      </c>
      <c r="T783" s="8" t="s">
        <v>3860</v>
      </c>
      <c r="U783" s="6" t="s">
        <v>306</v>
      </c>
      <c r="V783" t="s">
        <v>4730</v>
      </c>
      <c r="W783" s="5" t="s">
        <v>661</v>
      </c>
      <c r="X783" t="s">
        <v>306</v>
      </c>
      <c r="Y783" s="6" t="s">
        <v>4730</v>
      </c>
      <c r="Z783" s="11" t="s">
        <v>1736</v>
      </c>
      <c r="AA783"/>
    </row>
    <row r="785" spans="1:20" ht="12.75">
      <c r="A785" t="s">
        <v>4873</v>
      </c>
      <c r="B785" t="s">
        <v>2932</v>
      </c>
      <c r="C785" s="7">
        <v>29479</v>
      </c>
      <c r="D785" s="8" t="s">
        <v>303</v>
      </c>
      <c r="E785" s="8" t="s">
        <v>1108</v>
      </c>
      <c r="F785" s="8" t="s">
        <v>964</v>
      </c>
      <c r="G785" s="8" t="s">
        <v>3794</v>
      </c>
      <c r="I785" t="s">
        <v>2742</v>
      </c>
      <c r="J785" s="8" t="s">
        <v>964</v>
      </c>
      <c r="K785" s="8" t="s">
        <v>263</v>
      </c>
      <c r="L785" t="s">
        <v>951</v>
      </c>
      <c r="M785" s="8" t="s">
        <v>964</v>
      </c>
      <c r="N785" s="8" t="s">
        <v>188</v>
      </c>
      <c r="O785" t="s">
        <v>4880</v>
      </c>
      <c r="P785" s="8" t="s">
        <v>964</v>
      </c>
      <c r="Q785" s="5" t="s">
        <v>3616</v>
      </c>
      <c r="R785" t="s">
        <v>4877</v>
      </c>
      <c r="S785" t="s">
        <v>964</v>
      </c>
      <c r="T785" s="5" t="s">
        <v>1692</v>
      </c>
    </row>
    <row r="786" spans="1:27" ht="12.75">
      <c r="A786" t="s">
        <v>2742</v>
      </c>
      <c r="B786" t="s">
        <v>660</v>
      </c>
      <c r="C786" s="7">
        <v>28213</v>
      </c>
      <c r="D786" s="8" t="s">
        <v>1000</v>
      </c>
      <c r="E786" s="8" t="s">
        <v>1107</v>
      </c>
      <c r="F786" s="8" t="s">
        <v>1857</v>
      </c>
      <c r="G786" s="8" t="s">
        <v>955</v>
      </c>
      <c r="I786" t="s">
        <v>2742</v>
      </c>
      <c r="J786" s="8" t="s">
        <v>1857</v>
      </c>
      <c r="K786" s="8" t="s">
        <v>3791</v>
      </c>
      <c r="L786" t="s">
        <v>2742</v>
      </c>
      <c r="M786" s="8" t="s">
        <v>1857</v>
      </c>
      <c r="N786" s="8" t="s">
        <v>3377</v>
      </c>
      <c r="O786" t="s">
        <v>951</v>
      </c>
      <c r="P786" s="8" t="s">
        <v>1480</v>
      </c>
      <c r="Q786" s="8" t="s">
        <v>963</v>
      </c>
      <c r="R786" t="s">
        <v>2742</v>
      </c>
      <c r="S786" s="7" t="s">
        <v>1480</v>
      </c>
      <c r="T786" s="8" t="s">
        <v>3794</v>
      </c>
      <c r="U786" s="6" t="s">
        <v>2742</v>
      </c>
      <c r="V786" t="s">
        <v>1480</v>
      </c>
      <c r="W786" s="12" t="s">
        <v>955</v>
      </c>
      <c r="X786" s="6" t="s">
        <v>2742</v>
      </c>
      <c r="Y786" s="6" t="s">
        <v>1480</v>
      </c>
      <c r="Z786" s="11" t="s">
        <v>4876</v>
      </c>
      <c r="AA786"/>
    </row>
    <row r="787" spans="1:20" ht="12.75">
      <c r="A787" t="s">
        <v>2742</v>
      </c>
      <c r="B787" t="s">
        <v>1006</v>
      </c>
      <c r="C787" s="7">
        <v>29528</v>
      </c>
      <c r="D787" s="8" t="s">
        <v>3028</v>
      </c>
      <c r="E787" s="8" t="s">
        <v>1115</v>
      </c>
      <c r="F787" s="8" t="s">
        <v>2461</v>
      </c>
      <c r="G787" s="8" t="s">
        <v>4884</v>
      </c>
      <c r="I787" t="s">
        <v>1803</v>
      </c>
      <c r="J787" s="8" t="s">
        <v>2461</v>
      </c>
      <c r="K787" s="8" t="s">
        <v>1697</v>
      </c>
      <c r="L787" t="s">
        <v>2742</v>
      </c>
      <c r="M787" s="8" t="s">
        <v>2461</v>
      </c>
      <c r="N787" s="8" t="s">
        <v>3618</v>
      </c>
      <c r="O787" t="s">
        <v>951</v>
      </c>
      <c r="P787" s="8" t="s">
        <v>2461</v>
      </c>
      <c r="Q787" s="5" t="s">
        <v>3618</v>
      </c>
      <c r="R787" t="s">
        <v>1137</v>
      </c>
      <c r="S787" t="s">
        <v>2461</v>
      </c>
      <c r="T787" s="5" t="s">
        <v>3616</v>
      </c>
    </row>
    <row r="788" spans="1:27" ht="12.75">
      <c r="A788" t="s">
        <v>1138</v>
      </c>
      <c r="B788" t="s">
        <v>3658</v>
      </c>
      <c r="C788" s="7">
        <v>28475</v>
      </c>
      <c r="D788" s="8" t="s">
        <v>3659</v>
      </c>
      <c r="E788" s="8" t="s">
        <v>1120</v>
      </c>
      <c r="F788" s="8" t="s">
        <v>4792</v>
      </c>
      <c r="G788" s="8" t="s">
        <v>4879</v>
      </c>
      <c r="I788" t="s">
        <v>1138</v>
      </c>
      <c r="J788" s="8" t="s">
        <v>4792</v>
      </c>
      <c r="K788" s="8" t="s">
        <v>955</v>
      </c>
      <c r="L788" t="s">
        <v>1138</v>
      </c>
      <c r="M788" s="8" t="s">
        <v>4792</v>
      </c>
      <c r="N788" s="8" t="s">
        <v>955</v>
      </c>
      <c r="O788" t="s">
        <v>1138</v>
      </c>
      <c r="P788" s="8" t="s">
        <v>4792</v>
      </c>
      <c r="Q788" s="8" t="s">
        <v>956</v>
      </c>
      <c r="R788" t="s">
        <v>1138</v>
      </c>
      <c r="S788" s="7" t="s">
        <v>4792</v>
      </c>
      <c r="T788" s="8" t="s">
        <v>4879</v>
      </c>
      <c r="U788" s="6" t="s">
        <v>1138</v>
      </c>
      <c r="V788" t="s">
        <v>4792</v>
      </c>
      <c r="W788" s="12" t="s">
        <v>3618</v>
      </c>
      <c r="X788" s="6" t="s">
        <v>1138</v>
      </c>
      <c r="Y788" s="6" t="s">
        <v>4792</v>
      </c>
      <c r="Z788" s="11" t="s">
        <v>3616</v>
      </c>
      <c r="AA788"/>
    </row>
    <row r="789" spans="1:27" ht="12.75">
      <c r="A789" t="s">
        <v>1138</v>
      </c>
      <c r="B789" t="s">
        <v>1560</v>
      </c>
      <c r="C789" s="7">
        <v>27419</v>
      </c>
      <c r="E789" s="8" t="s">
        <v>4757</v>
      </c>
      <c r="F789" s="8" t="s">
        <v>2328</v>
      </c>
      <c r="G789" s="8" t="s">
        <v>4879</v>
      </c>
      <c r="I789" t="s">
        <v>1138</v>
      </c>
      <c r="J789" s="8" t="s">
        <v>2328</v>
      </c>
      <c r="K789" s="8" t="s">
        <v>4879</v>
      </c>
      <c r="L789" t="s">
        <v>1138</v>
      </c>
      <c r="M789" s="8" t="s">
        <v>2328</v>
      </c>
      <c r="N789" s="8" t="s">
        <v>4879</v>
      </c>
      <c r="O789" t="s">
        <v>1138</v>
      </c>
      <c r="P789" s="8" t="s">
        <v>2328</v>
      </c>
      <c r="Q789" s="8" t="s">
        <v>956</v>
      </c>
      <c r="R789" t="s">
        <v>1138</v>
      </c>
      <c r="S789" s="7" t="s">
        <v>2328</v>
      </c>
      <c r="T789" s="8" t="s">
        <v>4884</v>
      </c>
      <c r="U789" s="6" t="s">
        <v>1138</v>
      </c>
      <c r="V789" t="s">
        <v>937</v>
      </c>
      <c r="W789" s="5" t="s">
        <v>4879</v>
      </c>
      <c r="X789" s="6" t="s">
        <v>1138</v>
      </c>
      <c r="Y789" s="6" t="s">
        <v>937</v>
      </c>
      <c r="Z789" s="11" t="s">
        <v>3616</v>
      </c>
      <c r="AA789"/>
    </row>
    <row r="790" spans="1:27" ht="12.75">
      <c r="A790" t="s">
        <v>4880</v>
      </c>
      <c r="B790" t="s">
        <v>1091</v>
      </c>
      <c r="C790" s="7">
        <v>27653</v>
      </c>
      <c r="E790" s="8" t="s">
        <v>1121</v>
      </c>
      <c r="F790" s="8" t="s">
        <v>4792</v>
      </c>
      <c r="G790" s="8" t="s">
        <v>4879</v>
      </c>
      <c r="I790" t="s">
        <v>4880</v>
      </c>
      <c r="J790" s="8" t="s">
        <v>4792</v>
      </c>
      <c r="K790" s="8" t="s">
        <v>3102</v>
      </c>
      <c r="L790" t="s">
        <v>4880</v>
      </c>
      <c r="M790" s="8" t="s">
        <v>4792</v>
      </c>
      <c r="N790" s="8" t="s">
        <v>265</v>
      </c>
      <c r="O790" t="s">
        <v>4880</v>
      </c>
      <c r="P790" s="8" t="s">
        <v>4792</v>
      </c>
      <c r="Q790" s="8" t="s">
        <v>265</v>
      </c>
      <c r="R790" t="s">
        <v>4880</v>
      </c>
      <c r="S790" s="7" t="s">
        <v>4792</v>
      </c>
      <c r="T790" s="8" t="s">
        <v>263</v>
      </c>
      <c r="U790" s="6" t="s">
        <v>4880</v>
      </c>
      <c r="V790" t="s">
        <v>4792</v>
      </c>
      <c r="W790" s="12" t="s">
        <v>263</v>
      </c>
      <c r="X790" s="6" t="s">
        <v>4880</v>
      </c>
      <c r="Y790" s="6" t="s">
        <v>1965</v>
      </c>
      <c r="Z790" s="11" t="s">
        <v>950</v>
      </c>
      <c r="AA790"/>
    </row>
    <row r="791" spans="1:27" ht="12.75">
      <c r="A791" t="s">
        <v>1137</v>
      </c>
      <c r="B791" t="s">
        <v>174</v>
      </c>
      <c r="C791" s="7">
        <v>30581</v>
      </c>
      <c r="D791" s="8" t="s">
        <v>3408</v>
      </c>
      <c r="E791" s="8" t="s">
        <v>4760</v>
      </c>
      <c r="F791" s="8" t="s">
        <v>3024</v>
      </c>
      <c r="G791" s="8" t="s">
        <v>1141</v>
      </c>
      <c r="I791" t="s">
        <v>1137</v>
      </c>
      <c r="J791" s="8" t="s">
        <v>3024</v>
      </c>
      <c r="K791" s="8" t="s">
        <v>1141</v>
      </c>
      <c r="Q791" s="8"/>
      <c r="S791" s="7"/>
      <c r="T791" s="8"/>
      <c r="U791" s="6"/>
      <c r="V791"/>
      <c r="X791" s="6"/>
      <c r="Z791" s="11"/>
      <c r="AA791"/>
    </row>
    <row r="792" spans="1:27" ht="12.75">
      <c r="A792" t="s">
        <v>953</v>
      </c>
      <c r="B792" t="s">
        <v>1403</v>
      </c>
      <c r="C792" s="7">
        <v>28809</v>
      </c>
      <c r="D792" s="8" t="s">
        <v>4735</v>
      </c>
      <c r="E792" s="8" t="s">
        <v>4766</v>
      </c>
      <c r="F792" s="8" t="s">
        <v>1965</v>
      </c>
      <c r="G792" s="8" t="s">
        <v>3616</v>
      </c>
      <c r="I792" t="s">
        <v>1897</v>
      </c>
      <c r="J792" s="8" t="s">
        <v>1965</v>
      </c>
      <c r="K792" s="8" t="s">
        <v>3616</v>
      </c>
      <c r="L792" t="s">
        <v>953</v>
      </c>
      <c r="M792" s="8" t="s">
        <v>1965</v>
      </c>
      <c r="N792" s="8" t="s">
        <v>956</v>
      </c>
      <c r="O792" t="s">
        <v>953</v>
      </c>
      <c r="P792" s="8" t="s">
        <v>1965</v>
      </c>
      <c r="Q792" s="8" t="s">
        <v>1404</v>
      </c>
      <c r="R792" t="s">
        <v>1137</v>
      </c>
      <c r="S792" s="7" t="s">
        <v>1965</v>
      </c>
      <c r="T792" s="8" t="s">
        <v>1692</v>
      </c>
      <c r="U792" s="6" t="s">
        <v>1137</v>
      </c>
      <c r="V792" t="s">
        <v>1965</v>
      </c>
      <c r="W792" s="5" t="s">
        <v>1692</v>
      </c>
      <c r="X792" s="6" t="s">
        <v>1897</v>
      </c>
      <c r="Y792" s="6" t="s">
        <v>1965</v>
      </c>
      <c r="Z792" s="11" t="s">
        <v>3616</v>
      </c>
      <c r="AA792"/>
    </row>
    <row r="793" spans="3:27" ht="12.75">
      <c r="C793" s="7"/>
      <c r="Q793" s="8"/>
      <c r="S793" s="7"/>
      <c r="T793" s="8"/>
      <c r="U793" s="6"/>
      <c r="V793"/>
      <c r="X793" s="6"/>
      <c r="Z793" s="11"/>
      <c r="AA793"/>
    </row>
    <row r="794" spans="1:20" ht="12.75">
      <c r="A794" t="s">
        <v>962</v>
      </c>
      <c r="B794" t="s">
        <v>4468</v>
      </c>
      <c r="C794" s="7">
        <v>29449</v>
      </c>
      <c r="D794" s="8" t="s">
        <v>4469</v>
      </c>
      <c r="E794" s="8" t="s">
        <v>1102</v>
      </c>
      <c r="F794" s="8" t="s">
        <v>3554</v>
      </c>
      <c r="G794" s="8" t="s">
        <v>1898</v>
      </c>
      <c r="I794" t="s">
        <v>962</v>
      </c>
      <c r="J794" s="8" t="s">
        <v>3554</v>
      </c>
      <c r="K794" s="8" t="s">
        <v>3794</v>
      </c>
      <c r="L794" t="s">
        <v>447</v>
      </c>
      <c r="M794" s="8" t="s">
        <v>3554</v>
      </c>
      <c r="N794" s="8" t="s">
        <v>263</v>
      </c>
      <c r="O794" t="s">
        <v>1699</v>
      </c>
      <c r="P794" s="8" t="s">
        <v>3554</v>
      </c>
      <c r="Q794" s="5" t="s">
        <v>4470</v>
      </c>
      <c r="R794" t="s">
        <v>4464</v>
      </c>
      <c r="S794" t="s">
        <v>3554</v>
      </c>
      <c r="T794" s="5" t="s">
        <v>3047</v>
      </c>
    </row>
    <row r="795" spans="1:27" ht="12.75">
      <c r="A795" t="s">
        <v>1693</v>
      </c>
      <c r="B795" t="s">
        <v>5095</v>
      </c>
      <c r="C795" s="7">
        <v>28216</v>
      </c>
      <c r="D795" s="8" t="s">
        <v>4720</v>
      </c>
      <c r="E795" s="8" t="s">
        <v>1106</v>
      </c>
      <c r="F795" s="8" t="s">
        <v>5143</v>
      </c>
      <c r="G795" s="8" t="s">
        <v>3791</v>
      </c>
      <c r="I795" t="s">
        <v>1693</v>
      </c>
      <c r="J795" s="8" t="s">
        <v>5143</v>
      </c>
      <c r="K795" s="8" t="s">
        <v>2037</v>
      </c>
      <c r="L795" t="s">
        <v>1693</v>
      </c>
      <c r="M795" s="8" t="s">
        <v>5143</v>
      </c>
      <c r="N795" s="8" t="s">
        <v>1082</v>
      </c>
      <c r="O795" t="s">
        <v>1693</v>
      </c>
      <c r="P795" s="8" t="s">
        <v>5143</v>
      </c>
      <c r="Q795" s="8" t="s">
        <v>1899</v>
      </c>
      <c r="R795" t="s">
        <v>1693</v>
      </c>
      <c r="S795" s="7" t="s">
        <v>5143</v>
      </c>
      <c r="T795" s="8" t="s">
        <v>2934</v>
      </c>
      <c r="U795" s="6" t="s">
        <v>1693</v>
      </c>
      <c r="V795" t="s">
        <v>5143</v>
      </c>
      <c r="W795" s="5" t="s">
        <v>918</v>
      </c>
      <c r="X795" s="6" t="s">
        <v>1693</v>
      </c>
      <c r="Y795" s="6" t="s">
        <v>5143</v>
      </c>
      <c r="Z795" s="11" t="s">
        <v>2934</v>
      </c>
      <c r="AA795"/>
    </row>
    <row r="796" spans="1:27" ht="12.75">
      <c r="A796" t="s">
        <v>965</v>
      </c>
      <c r="B796" t="s">
        <v>4234</v>
      </c>
      <c r="C796" s="7">
        <v>28300</v>
      </c>
      <c r="D796" s="8" t="s">
        <v>4235</v>
      </c>
      <c r="E796" s="8" t="s">
        <v>1111</v>
      </c>
      <c r="F796" s="8" t="s">
        <v>1496</v>
      </c>
      <c r="G796" s="8" t="s">
        <v>1536</v>
      </c>
      <c r="I796" t="s">
        <v>965</v>
      </c>
      <c r="J796" s="8" t="s">
        <v>1496</v>
      </c>
      <c r="K796" s="8" t="s">
        <v>263</v>
      </c>
      <c r="L796" t="s">
        <v>965</v>
      </c>
      <c r="M796" s="8" t="s">
        <v>1496</v>
      </c>
      <c r="N796" s="8" t="s">
        <v>263</v>
      </c>
      <c r="O796" t="s">
        <v>965</v>
      </c>
      <c r="P796" s="8" t="s">
        <v>1496</v>
      </c>
      <c r="Q796" s="8" t="s">
        <v>2037</v>
      </c>
      <c r="R796" t="s">
        <v>965</v>
      </c>
      <c r="S796" s="7" t="s">
        <v>1496</v>
      </c>
      <c r="T796" s="8" t="s">
        <v>4236</v>
      </c>
      <c r="U796" s="6" t="s">
        <v>965</v>
      </c>
      <c r="V796" t="s">
        <v>1496</v>
      </c>
      <c r="W796" s="5" t="s">
        <v>955</v>
      </c>
      <c r="X796" s="6" t="s">
        <v>3792</v>
      </c>
      <c r="Y796" s="6" t="s">
        <v>1496</v>
      </c>
      <c r="Z796" s="11" t="s">
        <v>1468</v>
      </c>
      <c r="AA796"/>
    </row>
    <row r="797" spans="1:27" ht="12.75">
      <c r="A797" t="s">
        <v>958</v>
      </c>
      <c r="B797" t="s">
        <v>4601</v>
      </c>
      <c r="C797" s="7">
        <v>27214</v>
      </c>
      <c r="E797" s="8" t="s">
        <v>1122</v>
      </c>
      <c r="F797" s="8" t="s">
        <v>3617</v>
      </c>
      <c r="G797" s="8" t="s">
        <v>4884</v>
      </c>
      <c r="I797" t="s">
        <v>958</v>
      </c>
      <c r="J797" s="8" t="s">
        <v>3617</v>
      </c>
      <c r="K797" s="8" t="s">
        <v>3798</v>
      </c>
      <c r="L797" t="s">
        <v>1691</v>
      </c>
      <c r="M797" s="8" t="s">
        <v>4874</v>
      </c>
      <c r="N797" s="8" t="s">
        <v>955</v>
      </c>
      <c r="O797" t="s">
        <v>962</v>
      </c>
      <c r="P797" s="8" t="s">
        <v>4874</v>
      </c>
      <c r="Q797" s="8" t="s">
        <v>3377</v>
      </c>
      <c r="R797" t="s">
        <v>962</v>
      </c>
      <c r="S797" s="7" t="s">
        <v>4874</v>
      </c>
      <c r="T797" s="8" t="s">
        <v>2194</v>
      </c>
      <c r="U797" s="13" t="s">
        <v>958</v>
      </c>
      <c r="V797" t="s">
        <v>4874</v>
      </c>
      <c r="W797" s="5" t="s">
        <v>2194</v>
      </c>
      <c r="X797" s="6" t="s">
        <v>962</v>
      </c>
      <c r="Y797" s="6" t="s">
        <v>3024</v>
      </c>
      <c r="Z797" s="11" t="s">
        <v>5139</v>
      </c>
      <c r="AA797"/>
    </row>
    <row r="798" spans="1:27" ht="12.75">
      <c r="A798" t="s">
        <v>447</v>
      </c>
      <c r="B798" t="s">
        <v>4639</v>
      </c>
      <c r="C798" s="7">
        <v>27739</v>
      </c>
      <c r="E798" s="8" t="s">
        <v>1119</v>
      </c>
      <c r="F798" s="8" t="s">
        <v>3790</v>
      </c>
      <c r="G798" s="8" t="s">
        <v>4879</v>
      </c>
      <c r="I798" t="s">
        <v>962</v>
      </c>
      <c r="J798" s="8" t="s">
        <v>3790</v>
      </c>
      <c r="K798" s="8" t="s">
        <v>5144</v>
      </c>
      <c r="L798" t="s">
        <v>962</v>
      </c>
      <c r="M798" s="8" t="s">
        <v>3790</v>
      </c>
      <c r="N798" s="8" t="s">
        <v>3798</v>
      </c>
      <c r="O798" t="s">
        <v>1695</v>
      </c>
      <c r="P798" s="8" t="s">
        <v>261</v>
      </c>
      <c r="Q798" s="8" t="s">
        <v>954</v>
      </c>
      <c r="R798" t="s">
        <v>1693</v>
      </c>
      <c r="S798" s="7" t="s">
        <v>261</v>
      </c>
      <c r="T798" s="8" t="s">
        <v>1701</v>
      </c>
      <c r="U798" s="6" t="s">
        <v>965</v>
      </c>
      <c r="V798" t="s">
        <v>1480</v>
      </c>
      <c r="W798" s="5" t="s">
        <v>3791</v>
      </c>
      <c r="X798" s="6" t="s">
        <v>965</v>
      </c>
      <c r="Y798" s="6" t="s">
        <v>1480</v>
      </c>
      <c r="Z798" s="11" t="s">
        <v>963</v>
      </c>
      <c r="AA798"/>
    </row>
    <row r="799" spans="1:27" ht="12.75">
      <c r="A799" t="s">
        <v>962</v>
      </c>
      <c r="B799" t="s">
        <v>3456</v>
      </c>
      <c r="C799" s="7">
        <v>28650</v>
      </c>
      <c r="D799" s="8" t="s">
        <v>3307</v>
      </c>
      <c r="E799" s="8" t="s">
        <v>4758</v>
      </c>
      <c r="F799" s="8" t="s">
        <v>4883</v>
      </c>
      <c r="G799" s="8" t="s">
        <v>3618</v>
      </c>
      <c r="I799" t="s">
        <v>1693</v>
      </c>
      <c r="J799" s="8" t="s">
        <v>3615</v>
      </c>
      <c r="K799" s="8" t="s">
        <v>29</v>
      </c>
      <c r="L799" t="s">
        <v>1693</v>
      </c>
      <c r="M799" s="8" t="s">
        <v>3615</v>
      </c>
      <c r="N799" s="8" t="s">
        <v>1701</v>
      </c>
      <c r="O799" t="s">
        <v>1698</v>
      </c>
      <c r="P799" s="8" t="s">
        <v>3615</v>
      </c>
      <c r="Q799" s="8" t="s">
        <v>3611</v>
      </c>
      <c r="R799" t="s">
        <v>1698</v>
      </c>
      <c r="S799" s="7" t="s">
        <v>3615</v>
      </c>
      <c r="T799" s="8" t="s">
        <v>3616</v>
      </c>
      <c r="U799" s="6" t="s">
        <v>1698</v>
      </c>
      <c r="V799" t="s">
        <v>3615</v>
      </c>
      <c r="W799" s="5" t="s">
        <v>3616</v>
      </c>
      <c r="X799" s="6" t="s">
        <v>1698</v>
      </c>
      <c r="Y799" s="6" t="s">
        <v>3615</v>
      </c>
      <c r="Z799" s="11" t="s">
        <v>3616</v>
      </c>
      <c r="AA799"/>
    </row>
    <row r="801" spans="1:27" ht="12.75">
      <c r="A801" t="s">
        <v>2334</v>
      </c>
      <c r="B801" t="s">
        <v>3197</v>
      </c>
      <c r="C801" s="7">
        <v>30702</v>
      </c>
      <c r="D801" s="8" t="s">
        <v>3480</v>
      </c>
      <c r="E801" s="8" t="s">
        <v>3480</v>
      </c>
      <c r="F801" s="8" t="s">
        <v>1496</v>
      </c>
      <c r="G801" s="8" t="s">
        <v>3795</v>
      </c>
      <c r="H801" s="8" t="s">
        <v>4420</v>
      </c>
      <c r="L801" s="8"/>
      <c r="N801"/>
      <c r="O801" s="8"/>
      <c r="P801" s="5"/>
      <c r="Q801"/>
      <c r="S801" s="5"/>
      <c r="W801"/>
      <c r="X801" s="6"/>
      <c r="Z801" s="10"/>
      <c r="AA801"/>
    </row>
    <row r="802" spans="1:27" ht="12.75">
      <c r="A802" t="s">
        <v>5145</v>
      </c>
      <c r="B802" t="s">
        <v>4652</v>
      </c>
      <c r="C802" s="7">
        <v>28831</v>
      </c>
      <c r="D802" s="8" t="s">
        <v>2139</v>
      </c>
      <c r="E802" s="8" t="s">
        <v>1116</v>
      </c>
      <c r="F802" s="8" t="s">
        <v>3554</v>
      </c>
      <c r="G802" s="8" t="s">
        <v>3798</v>
      </c>
      <c r="I802" t="s">
        <v>5145</v>
      </c>
      <c r="J802" s="8" t="s">
        <v>3554</v>
      </c>
      <c r="K802" s="8" t="s">
        <v>4876</v>
      </c>
      <c r="L802" t="s">
        <v>5141</v>
      </c>
      <c r="M802" s="8" t="s">
        <v>4026</v>
      </c>
      <c r="N802" s="8" t="s">
        <v>3618</v>
      </c>
      <c r="O802" t="s">
        <v>5168</v>
      </c>
      <c r="P802" s="8" t="s">
        <v>4026</v>
      </c>
      <c r="Q802" s="8" t="s">
        <v>4879</v>
      </c>
      <c r="R802" t="s">
        <v>5145</v>
      </c>
      <c r="S802" s="7" t="s">
        <v>4026</v>
      </c>
      <c r="T802" s="8" t="s">
        <v>1701</v>
      </c>
      <c r="U802" s="6" t="s">
        <v>5145</v>
      </c>
      <c r="V802" t="s">
        <v>4026</v>
      </c>
      <c r="W802" s="5" t="s">
        <v>3791</v>
      </c>
      <c r="AA802"/>
    </row>
    <row r="803" spans="1:27" ht="12.75">
      <c r="A803" t="s">
        <v>5145</v>
      </c>
      <c r="B803" t="s">
        <v>2859</v>
      </c>
      <c r="C803" s="7">
        <v>29923</v>
      </c>
      <c r="D803" s="8" t="s">
        <v>2798</v>
      </c>
      <c r="E803" s="8" t="s">
        <v>3489</v>
      </c>
      <c r="F803" s="8" t="s">
        <v>1372</v>
      </c>
      <c r="G803" s="8" t="s">
        <v>4879</v>
      </c>
      <c r="H803" s="8" t="s">
        <v>4415</v>
      </c>
      <c r="L803" s="8"/>
      <c r="N803"/>
      <c r="O803" s="8"/>
      <c r="P803" s="5"/>
      <c r="Q803"/>
      <c r="S803" s="5"/>
      <c r="W803"/>
      <c r="X803" s="6"/>
      <c r="Z803" s="10"/>
      <c r="AA803"/>
    </row>
    <row r="804" spans="1:27" ht="12.75">
      <c r="A804" t="s">
        <v>1703</v>
      </c>
      <c r="B804" t="s">
        <v>3816</v>
      </c>
      <c r="C804" s="7">
        <v>28679</v>
      </c>
      <c r="D804" s="8" t="s">
        <v>3307</v>
      </c>
      <c r="E804" s="8" t="s">
        <v>1127</v>
      </c>
      <c r="F804" s="8" t="s">
        <v>1857</v>
      </c>
      <c r="G804" s="8" t="s">
        <v>1697</v>
      </c>
      <c r="I804" t="s">
        <v>1703</v>
      </c>
      <c r="J804" s="8" t="s">
        <v>1857</v>
      </c>
      <c r="K804" s="8" t="s">
        <v>954</v>
      </c>
      <c r="L804" t="s">
        <v>5141</v>
      </c>
      <c r="M804" s="8" t="s">
        <v>1480</v>
      </c>
      <c r="N804" s="8" t="s">
        <v>3616</v>
      </c>
      <c r="O804" t="s">
        <v>1703</v>
      </c>
      <c r="P804" s="8" t="s">
        <v>1480</v>
      </c>
      <c r="Q804" s="8" t="s">
        <v>265</v>
      </c>
      <c r="R804" t="s">
        <v>1703</v>
      </c>
      <c r="S804" s="7" t="s">
        <v>1480</v>
      </c>
      <c r="T804" s="8" t="s">
        <v>265</v>
      </c>
      <c r="U804" s="6" t="s">
        <v>5145</v>
      </c>
      <c r="V804" t="s">
        <v>1480</v>
      </c>
      <c r="W804" s="5" t="s">
        <v>3798</v>
      </c>
      <c r="X804" s="6" t="s">
        <v>5145</v>
      </c>
      <c r="Y804" s="6" t="s">
        <v>1480</v>
      </c>
      <c r="Z804" s="11" t="s">
        <v>4879</v>
      </c>
      <c r="AA804"/>
    </row>
    <row r="805" spans="1:27" ht="12.75">
      <c r="A805" t="s">
        <v>5142</v>
      </c>
      <c r="B805" t="s">
        <v>1492</v>
      </c>
      <c r="C805" s="7">
        <v>28141</v>
      </c>
      <c r="D805" s="8" t="s">
        <v>2428</v>
      </c>
      <c r="E805" s="8" t="s">
        <v>1114</v>
      </c>
      <c r="F805" s="8" t="s">
        <v>3024</v>
      </c>
      <c r="G805" s="8" t="s">
        <v>3618</v>
      </c>
      <c r="I805" t="s">
        <v>5142</v>
      </c>
      <c r="J805" s="8" t="s">
        <v>3024</v>
      </c>
      <c r="K805" s="8" t="s">
        <v>4879</v>
      </c>
      <c r="L805" t="s">
        <v>5141</v>
      </c>
      <c r="M805" s="8" t="s">
        <v>2131</v>
      </c>
      <c r="N805" s="8" t="s">
        <v>3616</v>
      </c>
      <c r="O805" t="s">
        <v>1703</v>
      </c>
      <c r="P805" s="8" t="s">
        <v>2131</v>
      </c>
      <c r="Q805" s="8" t="s">
        <v>4879</v>
      </c>
      <c r="R805" t="s">
        <v>5142</v>
      </c>
      <c r="S805" s="7" t="s">
        <v>2131</v>
      </c>
      <c r="T805" s="8" t="s">
        <v>4879</v>
      </c>
      <c r="U805" s="6" t="s">
        <v>4103</v>
      </c>
      <c r="V805" t="s">
        <v>4792</v>
      </c>
      <c r="W805" s="5" t="s">
        <v>3616</v>
      </c>
      <c r="X805" s="6" t="s">
        <v>5141</v>
      </c>
      <c r="Y805" s="6" t="s">
        <v>4792</v>
      </c>
      <c r="Z805" s="11" t="s">
        <v>954</v>
      </c>
      <c r="AA805"/>
    </row>
    <row r="806" spans="1:27" ht="12.75">
      <c r="A806" t="s">
        <v>5141</v>
      </c>
      <c r="B806" t="s">
        <v>922</v>
      </c>
      <c r="C806" s="7">
        <v>27566</v>
      </c>
      <c r="E806" s="8" t="s">
        <v>1130</v>
      </c>
      <c r="F806" s="8" t="s">
        <v>3024</v>
      </c>
      <c r="G806" s="8" t="s">
        <v>1141</v>
      </c>
      <c r="I806" t="s">
        <v>5142</v>
      </c>
      <c r="J806" s="8" t="s">
        <v>3380</v>
      </c>
      <c r="K806" s="8" t="s">
        <v>954</v>
      </c>
      <c r="L806" t="s">
        <v>1703</v>
      </c>
      <c r="M806" s="8" t="s">
        <v>3380</v>
      </c>
      <c r="N806" s="8" t="s">
        <v>3791</v>
      </c>
      <c r="O806" t="s">
        <v>1703</v>
      </c>
      <c r="P806" s="8" t="s">
        <v>3380</v>
      </c>
      <c r="Q806" s="8" t="s">
        <v>1142</v>
      </c>
      <c r="R806" t="s">
        <v>1703</v>
      </c>
      <c r="S806" s="7" t="s">
        <v>3380</v>
      </c>
      <c r="T806" s="8" t="s">
        <v>955</v>
      </c>
      <c r="U806" s="13" t="s">
        <v>5142</v>
      </c>
      <c r="V806" t="s">
        <v>3380</v>
      </c>
      <c r="W806" s="5" t="s">
        <v>5144</v>
      </c>
      <c r="X806" s="6" t="s">
        <v>5142</v>
      </c>
      <c r="Y806" s="6" t="s">
        <v>3380</v>
      </c>
      <c r="Z806" s="11" t="s">
        <v>2894</v>
      </c>
      <c r="AA806"/>
    </row>
    <row r="807" spans="1:27" ht="12.75">
      <c r="A807" t="s">
        <v>5141</v>
      </c>
      <c r="B807" t="s">
        <v>2977</v>
      </c>
      <c r="C807" s="7">
        <v>30887</v>
      </c>
      <c r="D807" s="8" t="s">
        <v>3489</v>
      </c>
      <c r="E807" s="8" t="s">
        <v>2024</v>
      </c>
      <c r="F807" s="8" t="s">
        <v>1480</v>
      </c>
      <c r="G807" s="8" t="s">
        <v>3616</v>
      </c>
      <c r="H807" s="8" t="s">
        <v>2709</v>
      </c>
      <c r="L807" s="8"/>
      <c r="N807"/>
      <c r="O807" s="8"/>
      <c r="P807" s="5"/>
      <c r="Q807"/>
      <c r="S807" s="5"/>
      <c r="W807"/>
      <c r="X807" s="6"/>
      <c r="Z807" s="10"/>
      <c r="AA807"/>
    </row>
    <row r="808" spans="1:27" ht="12.75">
      <c r="A808" t="s">
        <v>5141</v>
      </c>
      <c r="B808" t="s">
        <v>2368</v>
      </c>
      <c r="C808" s="7">
        <v>28801</v>
      </c>
      <c r="D808" s="8" t="s">
        <v>2139</v>
      </c>
      <c r="E808" s="8" t="s">
        <v>2024</v>
      </c>
      <c r="F808" s="8" t="s">
        <v>5143</v>
      </c>
      <c r="G808" s="8" t="s">
        <v>3616</v>
      </c>
      <c r="H808" s="8" t="s">
        <v>678</v>
      </c>
      <c r="I808" t="s">
        <v>353</v>
      </c>
      <c r="J808" s="8" t="s">
        <v>5143</v>
      </c>
      <c r="K808" s="8" t="s">
        <v>354</v>
      </c>
      <c r="L808" t="s">
        <v>353</v>
      </c>
      <c r="M808" s="8" t="s">
        <v>5143</v>
      </c>
      <c r="N808" s="8" t="s">
        <v>354</v>
      </c>
      <c r="O808" t="s">
        <v>353</v>
      </c>
      <c r="P808" s="8" t="s">
        <v>5143</v>
      </c>
      <c r="Q808" s="8" t="s">
        <v>3083</v>
      </c>
      <c r="R808" t="s">
        <v>356</v>
      </c>
      <c r="S808" s="7" t="s">
        <v>5143</v>
      </c>
      <c r="T808" s="8" t="s">
        <v>3083</v>
      </c>
      <c r="U808" s="13" t="s">
        <v>356</v>
      </c>
      <c r="V808" t="s">
        <v>5143</v>
      </c>
      <c r="W808" s="5" t="s">
        <v>3083</v>
      </c>
      <c r="Z808" s="11"/>
      <c r="AA808"/>
    </row>
    <row r="810" spans="1:14" ht="12.75">
      <c r="A810" t="s">
        <v>3025</v>
      </c>
      <c r="B810" t="s">
        <v>463</v>
      </c>
      <c r="C810" s="7">
        <v>29760</v>
      </c>
      <c r="D810" s="8" t="s">
        <v>2799</v>
      </c>
      <c r="E810" s="8" t="s">
        <v>1105</v>
      </c>
      <c r="F810" s="8" t="s">
        <v>3617</v>
      </c>
      <c r="G810" s="8" t="s">
        <v>2738</v>
      </c>
      <c r="I810" t="s">
        <v>3025</v>
      </c>
      <c r="J810" s="8" t="s">
        <v>3617</v>
      </c>
      <c r="K810" s="8" t="s">
        <v>2738</v>
      </c>
      <c r="L810" t="s">
        <v>353</v>
      </c>
      <c r="M810" s="8" t="s">
        <v>3617</v>
      </c>
      <c r="N810" s="8" t="s">
        <v>354</v>
      </c>
    </row>
    <row r="811" spans="1:23" ht="12.75">
      <c r="A811" t="s">
        <v>3082</v>
      </c>
      <c r="B811" t="s">
        <v>3023</v>
      </c>
      <c r="C811" s="7">
        <v>28389</v>
      </c>
      <c r="D811" s="8" t="s">
        <v>260</v>
      </c>
      <c r="E811" s="8" t="s">
        <v>1109</v>
      </c>
      <c r="F811" s="8" t="s">
        <v>3617</v>
      </c>
      <c r="G811" s="8" t="s">
        <v>2738</v>
      </c>
      <c r="I811" t="s">
        <v>3082</v>
      </c>
      <c r="J811" s="8" t="s">
        <v>3617</v>
      </c>
      <c r="K811" s="8" t="s">
        <v>2738</v>
      </c>
      <c r="L811" t="s">
        <v>353</v>
      </c>
      <c r="M811" s="8" t="s">
        <v>3024</v>
      </c>
      <c r="N811" s="8" t="s">
        <v>354</v>
      </c>
      <c r="O811" t="s">
        <v>3082</v>
      </c>
      <c r="P811" s="8" t="s">
        <v>3024</v>
      </c>
      <c r="Q811" s="5" t="s">
        <v>354</v>
      </c>
      <c r="R811" t="s">
        <v>353</v>
      </c>
      <c r="S811" t="s">
        <v>3024</v>
      </c>
      <c r="T811" s="5" t="s">
        <v>354</v>
      </c>
      <c r="U811" s="6" t="s">
        <v>353</v>
      </c>
      <c r="V811" t="s">
        <v>3024</v>
      </c>
      <c r="W811" s="5" t="s">
        <v>354</v>
      </c>
    </row>
    <row r="812" spans="1:27" ht="12.75">
      <c r="A812" t="s">
        <v>1442</v>
      </c>
      <c r="B812" t="s">
        <v>3573</v>
      </c>
      <c r="C812" s="7">
        <v>27282</v>
      </c>
      <c r="E812" s="8" t="s">
        <v>1110</v>
      </c>
      <c r="F812" s="8" t="s">
        <v>3610</v>
      </c>
      <c r="G812" s="8" t="s">
        <v>2738</v>
      </c>
      <c r="I812" t="s">
        <v>1442</v>
      </c>
      <c r="J812" s="8" t="s">
        <v>1372</v>
      </c>
      <c r="K812" s="8" t="s">
        <v>2738</v>
      </c>
      <c r="L812" t="s">
        <v>1442</v>
      </c>
      <c r="M812" s="8" t="s">
        <v>1372</v>
      </c>
      <c r="N812" s="8" t="s">
        <v>2738</v>
      </c>
      <c r="O812" t="s">
        <v>1442</v>
      </c>
      <c r="P812" s="8" t="s">
        <v>1372</v>
      </c>
      <c r="Q812" s="8" t="s">
        <v>2738</v>
      </c>
      <c r="R812" t="s">
        <v>3082</v>
      </c>
      <c r="S812" s="7" t="s">
        <v>1372</v>
      </c>
      <c r="T812" s="8" t="s">
        <v>3083</v>
      </c>
      <c r="U812" s="6" t="s">
        <v>353</v>
      </c>
      <c r="V812" t="s">
        <v>1372</v>
      </c>
      <c r="W812" s="5" t="s">
        <v>354</v>
      </c>
      <c r="X812" s="6" t="s">
        <v>353</v>
      </c>
      <c r="Y812" s="6" t="s">
        <v>1372</v>
      </c>
      <c r="Z812" s="11" t="s">
        <v>354</v>
      </c>
      <c r="AA812"/>
    </row>
    <row r="813" spans="1:27" ht="12.75">
      <c r="A813" t="s">
        <v>3025</v>
      </c>
      <c r="B813" t="s">
        <v>4377</v>
      </c>
      <c r="C813" s="7">
        <v>31249</v>
      </c>
      <c r="D813" s="8" t="s">
        <v>3490</v>
      </c>
      <c r="E813" s="8" t="s">
        <v>4584</v>
      </c>
      <c r="F813" s="8" t="s">
        <v>2328</v>
      </c>
      <c r="G813" s="8" t="s">
        <v>2738</v>
      </c>
      <c r="H813" s="8" t="s">
        <v>2705</v>
      </c>
      <c r="L813" s="8"/>
      <c r="N813"/>
      <c r="O813" s="8"/>
      <c r="P813" s="5"/>
      <c r="Q813"/>
      <c r="S813" s="5"/>
      <c r="W813"/>
      <c r="X813" s="6"/>
      <c r="Z813" s="10"/>
      <c r="AA813"/>
    </row>
    <row r="814" spans="1:26" ht="12.75">
      <c r="A814" t="s">
        <v>353</v>
      </c>
      <c r="B814" t="s">
        <v>4241</v>
      </c>
      <c r="C814" s="7">
        <v>27850</v>
      </c>
      <c r="D814" s="8" t="s">
        <v>3307</v>
      </c>
      <c r="E814" s="8" t="s">
        <v>4765</v>
      </c>
      <c r="F814" s="8" t="s">
        <v>4730</v>
      </c>
      <c r="G814" s="8" t="s">
        <v>354</v>
      </c>
      <c r="I814" t="s">
        <v>353</v>
      </c>
      <c r="J814" s="8" t="s">
        <v>4730</v>
      </c>
      <c r="K814" s="8" t="s">
        <v>354</v>
      </c>
      <c r="L814" t="s">
        <v>353</v>
      </c>
      <c r="M814" s="8" t="s">
        <v>4730</v>
      </c>
      <c r="N814" s="8" t="s">
        <v>354</v>
      </c>
      <c r="O814" t="s">
        <v>353</v>
      </c>
      <c r="P814" s="8" t="s">
        <v>4730</v>
      </c>
      <c r="Q814" s="5" t="s">
        <v>354</v>
      </c>
      <c r="R814" t="s">
        <v>3025</v>
      </c>
      <c r="S814" t="s">
        <v>1496</v>
      </c>
      <c r="T814" s="5" t="s">
        <v>354</v>
      </c>
      <c r="U814" s="6" t="s">
        <v>353</v>
      </c>
      <c r="V814" t="s">
        <v>3554</v>
      </c>
      <c r="W814" s="5" t="s">
        <v>354</v>
      </c>
      <c r="X814" s="6" t="s">
        <v>3025</v>
      </c>
      <c r="Y814" s="6" t="s">
        <v>3554</v>
      </c>
      <c r="Z814" s="11" t="s">
        <v>354</v>
      </c>
    </row>
    <row r="815" spans="1:27" ht="12.75">
      <c r="A815" t="s">
        <v>353</v>
      </c>
      <c r="B815" t="s">
        <v>2363</v>
      </c>
      <c r="C815" s="7">
        <v>27495</v>
      </c>
      <c r="E815" s="8" t="s">
        <v>4762</v>
      </c>
      <c r="F815" s="8" t="s">
        <v>937</v>
      </c>
      <c r="G815" s="8" t="s">
        <v>354</v>
      </c>
      <c r="I815" t="s">
        <v>353</v>
      </c>
      <c r="J815" s="8" t="s">
        <v>937</v>
      </c>
      <c r="K815" s="8" t="s">
        <v>354</v>
      </c>
      <c r="L815" t="s">
        <v>353</v>
      </c>
      <c r="M815" s="8" t="s">
        <v>937</v>
      </c>
      <c r="N815" s="8" t="s">
        <v>354</v>
      </c>
      <c r="O815" t="s">
        <v>353</v>
      </c>
      <c r="P815" s="8" t="s">
        <v>964</v>
      </c>
      <c r="Q815" s="8" t="s">
        <v>354</v>
      </c>
      <c r="R815" t="s">
        <v>353</v>
      </c>
      <c r="S815" s="7" t="s">
        <v>1857</v>
      </c>
      <c r="T815" s="8" t="s">
        <v>354</v>
      </c>
      <c r="U815" s="6" t="s">
        <v>1442</v>
      </c>
      <c r="V815" t="s">
        <v>1857</v>
      </c>
      <c r="W815" s="5" t="s">
        <v>3083</v>
      </c>
      <c r="X815" s="6" t="s">
        <v>353</v>
      </c>
      <c r="Y815" s="6" t="s">
        <v>3790</v>
      </c>
      <c r="Z815" s="11" t="s">
        <v>354</v>
      </c>
      <c r="AA815"/>
    </row>
    <row r="816" spans="1:27" ht="12.75">
      <c r="A816" t="s">
        <v>3082</v>
      </c>
      <c r="B816" t="s">
        <v>4264</v>
      </c>
      <c r="C816" s="7">
        <v>30114</v>
      </c>
      <c r="D816" s="8" t="s">
        <v>3022</v>
      </c>
      <c r="E816" s="8" t="s">
        <v>1123</v>
      </c>
      <c r="F816" s="8" t="s">
        <v>3024</v>
      </c>
      <c r="G816" s="8" t="s">
        <v>354</v>
      </c>
      <c r="I816" t="s">
        <v>3082</v>
      </c>
      <c r="J816" s="8" t="s">
        <v>1372</v>
      </c>
      <c r="K816" s="8" t="s">
        <v>3083</v>
      </c>
      <c r="L816" t="s">
        <v>3082</v>
      </c>
      <c r="M816" s="8" t="s">
        <v>1372</v>
      </c>
      <c r="N816" s="8" t="s">
        <v>354</v>
      </c>
      <c r="O816" t="s">
        <v>3086</v>
      </c>
      <c r="P816" s="8" t="s">
        <v>1372</v>
      </c>
      <c r="Q816" s="8" t="s">
        <v>4265</v>
      </c>
      <c r="S816" s="7"/>
      <c r="T816" s="8"/>
      <c r="U816" s="6"/>
      <c r="V816"/>
      <c r="X816" s="6"/>
      <c r="Z816" s="11"/>
      <c r="AA816"/>
    </row>
    <row r="817" spans="1:27" ht="12.75">
      <c r="A817" t="s">
        <v>356</v>
      </c>
      <c r="B817" t="s">
        <v>3294</v>
      </c>
      <c r="C817" s="7">
        <v>28334</v>
      </c>
      <c r="D817" s="8" t="s">
        <v>4124</v>
      </c>
      <c r="E817" s="8" t="s">
        <v>1118</v>
      </c>
      <c r="F817" s="8" t="s">
        <v>3380</v>
      </c>
      <c r="G817" s="8" t="s">
        <v>354</v>
      </c>
      <c r="I817" t="s">
        <v>356</v>
      </c>
      <c r="J817" s="8" t="s">
        <v>3380</v>
      </c>
      <c r="K817" s="8" t="s">
        <v>3083</v>
      </c>
      <c r="L817" t="s">
        <v>3025</v>
      </c>
      <c r="M817" s="8" t="s">
        <v>2328</v>
      </c>
      <c r="N817" s="8" t="s">
        <v>3083</v>
      </c>
      <c r="O817" t="s">
        <v>353</v>
      </c>
      <c r="P817" s="8" t="s">
        <v>2328</v>
      </c>
      <c r="Q817" s="8" t="s">
        <v>3083</v>
      </c>
      <c r="R817" t="s">
        <v>3025</v>
      </c>
      <c r="S817" s="7" t="s">
        <v>2461</v>
      </c>
      <c r="T817" s="8" t="s">
        <v>3083</v>
      </c>
      <c r="U817" s="6" t="s">
        <v>3025</v>
      </c>
      <c r="V817" t="s">
        <v>2328</v>
      </c>
      <c r="W817" s="5" t="s">
        <v>3083</v>
      </c>
      <c r="X817" s="6" t="s">
        <v>3025</v>
      </c>
      <c r="Y817" s="6" t="s">
        <v>2328</v>
      </c>
      <c r="Z817" s="11" t="s">
        <v>354</v>
      </c>
      <c r="AA817"/>
    </row>
    <row r="818" spans="1:27" ht="12.75">
      <c r="A818" t="s">
        <v>353</v>
      </c>
      <c r="B818" t="s">
        <v>2166</v>
      </c>
      <c r="C818" s="7">
        <v>30655</v>
      </c>
      <c r="D818" s="8" t="s">
        <v>2159</v>
      </c>
      <c r="E818" s="8" t="s">
        <v>2159</v>
      </c>
      <c r="F818" s="8" t="s">
        <v>304</v>
      </c>
      <c r="G818" s="8" t="s">
        <v>354</v>
      </c>
      <c r="H818" s="8" t="s">
        <v>2705</v>
      </c>
      <c r="L818" s="8"/>
      <c r="N818"/>
      <c r="O818" s="8"/>
      <c r="P818" s="5"/>
      <c r="Q818"/>
      <c r="S818" s="5"/>
      <c r="W818"/>
      <c r="X818" s="6"/>
      <c r="Z818" s="10"/>
      <c r="AA818"/>
    </row>
    <row r="819" spans="3:27" ht="12.75">
      <c r="C819" s="7"/>
      <c r="Q819" s="8"/>
      <c r="S819" s="7"/>
      <c r="T819" s="8"/>
      <c r="U819" s="6"/>
      <c r="V819"/>
      <c r="X819" s="6"/>
      <c r="Z819" s="11"/>
      <c r="AA819"/>
    </row>
    <row r="820" spans="1:8" ht="12.75">
      <c r="A820" t="s">
        <v>3011</v>
      </c>
      <c r="B820" t="s">
        <v>4085</v>
      </c>
      <c r="C820" s="7">
        <v>30982</v>
      </c>
      <c r="D820" s="8" t="s">
        <v>3405</v>
      </c>
      <c r="E820" s="8" t="s">
        <v>3490</v>
      </c>
      <c r="F820" s="8" t="s">
        <v>1480</v>
      </c>
      <c r="G820" s="8" t="s">
        <v>3415</v>
      </c>
      <c r="H820" s="8" t="s">
        <v>2710</v>
      </c>
    </row>
    <row r="821" spans="1:17" ht="12.75">
      <c r="A821" t="s">
        <v>1013</v>
      </c>
      <c r="B821" t="s">
        <v>142</v>
      </c>
      <c r="C821" s="7">
        <v>29528</v>
      </c>
      <c r="D821" s="8" t="s">
        <v>1926</v>
      </c>
      <c r="E821" s="8" t="s">
        <v>4763</v>
      </c>
      <c r="F821" s="8" t="s">
        <v>2328</v>
      </c>
      <c r="G821" s="8" t="s">
        <v>483</v>
      </c>
      <c r="I821" t="s">
        <v>3011</v>
      </c>
      <c r="J821" s="8" t="s">
        <v>2328</v>
      </c>
      <c r="K821" s="8" t="s">
        <v>3374</v>
      </c>
      <c r="L821" t="s">
        <v>143</v>
      </c>
      <c r="M821" s="8" t="s">
        <v>2328</v>
      </c>
      <c r="N821" s="8" t="s">
        <v>4005</v>
      </c>
      <c r="O821" t="s">
        <v>143</v>
      </c>
      <c r="P821" s="8" t="s">
        <v>964</v>
      </c>
      <c r="Q821" s="5" t="s">
        <v>513</v>
      </c>
    </row>
    <row r="822" spans="1:27" ht="12.75">
      <c r="A822" t="s">
        <v>3030</v>
      </c>
      <c r="B822" t="s">
        <v>3117</v>
      </c>
      <c r="C822" s="7">
        <v>27903</v>
      </c>
      <c r="D822" s="8" t="s">
        <v>1856</v>
      </c>
      <c r="E822" s="8" t="s">
        <v>1126</v>
      </c>
      <c r="F822" s="8" t="s">
        <v>3790</v>
      </c>
      <c r="G822" s="8" t="s">
        <v>484</v>
      </c>
      <c r="I822" t="s">
        <v>3030</v>
      </c>
      <c r="J822" s="8" t="s">
        <v>964</v>
      </c>
      <c r="K822" s="8" t="s">
        <v>2908</v>
      </c>
      <c r="L822" t="s">
        <v>3030</v>
      </c>
      <c r="M822" s="8" t="s">
        <v>964</v>
      </c>
      <c r="N822" s="8" t="s">
        <v>4439</v>
      </c>
      <c r="O822" t="s">
        <v>3030</v>
      </c>
      <c r="P822" s="8" t="s">
        <v>4792</v>
      </c>
      <c r="Q822" s="8" t="s">
        <v>224</v>
      </c>
      <c r="R822" t="s">
        <v>3030</v>
      </c>
      <c r="S822" s="7" t="s">
        <v>4792</v>
      </c>
      <c r="T822" s="8" t="s">
        <v>225</v>
      </c>
      <c r="U822" s="6" t="s">
        <v>3030</v>
      </c>
      <c r="V822" t="s">
        <v>4792</v>
      </c>
      <c r="W822" s="5" t="s">
        <v>226</v>
      </c>
      <c r="X822" t="s">
        <v>3030</v>
      </c>
      <c r="Y822" s="6" t="s">
        <v>4792</v>
      </c>
      <c r="Z822" s="6" t="s">
        <v>227</v>
      </c>
      <c r="AA822"/>
    </row>
    <row r="823" spans="1:27" ht="12.75">
      <c r="A823" t="s">
        <v>3136</v>
      </c>
      <c r="B823" t="s">
        <v>204</v>
      </c>
      <c r="C823" s="7">
        <v>27069</v>
      </c>
      <c r="E823" s="8" t="s">
        <v>4759</v>
      </c>
      <c r="F823" s="8" t="s">
        <v>304</v>
      </c>
      <c r="G823" s="8" t="s">
        <v>485</v>
      </c>
      <c r="I823" t="s">
        <v>3136</v>
      </c>
      <c r="J823" s="8" t="s">
        <v>304</v>
      </c>
      <c r="K823" s="8" t="s">
        <v>2145</v>
      </c>
      <c r="L823" t="s">
        <v>3136</v>
      </c>
      <c r="M823" s="8" t="s">
        <v>304</v>
      </c>
      <c r="N823" s="8" t="s">
        <v>3390</v>
      </c>
      <c r="O823" t="s">
        <v>3136</v>
      </c>
      <c r="P823" s="8" t="s">
        <v>304</v>
      </c>
      <c r="Q823" s="8" t="s">
        <v>205</v>
      </c>
      <c r="R823" t="s">
        <v>3136</v>
      </c>
      <c r="S823" s="7" t="s">
        <v>304</v>
      </c>
      <c r="T823" s="8" t="s">
        <v>206</v>
      </c>
      <c r="U823" s="6" t="s">
        <v>3136</v>
      </c>
      <c r="V823" t="s">
        <v>304</v>
      </c>
      <c r="W823" s="5" t="s">
        <v>207</v>
      </c>
      <c r="X823" t="s">
        <v>3136</v>
      </c>
      <c r="Y823" s="6" t="s">
        <v>304</v>
      </c>
      <c r="Z823" s="6" t="s">
        <v>856</v>
      </c>
      <c r="AA823"/>
    </row>
    <row r="824" ht="12.75">
      <c r="I824" s="6" t="s">
        <v>1957</v>
      </c>
    </row>
    <row r="827" spans="1:9" ht="18">
      <c r="A827" s="39" t="s">
        <v>1531</v>
      </c>
      <c r="C827" s="7"/>
      <c r="I827" s="39"/>
    </row>
    <row r="828" spans="1:27" ht="12.75">
      <c r="A828" t="s">
        <v>2095</v>
      </c>
      <c r="C828" s="7"/>
      <c r="I828" s="6"/>
      <c r="Q828" s="8"/>
      <c r="S828" s="7"/>
      <c r="T828" s="8"/>
      <c r="U828"/>
      <c r="V828"/>
      <c r="AA828"/>
    </row>
    <row r="829" ht="12.75">
      <c r="A829" t="s">
        <v>4252</v>
      </c>
    </row>
    <row r="830" spans="1:27" ht="12.75">
      <c r="A830" t="s">
        <v>633</v>
      </c>
      <c r="B830" t="s">
        <v>3674</v>
      </c>
      <c r="C830" s="7">
        <v>27662</v>
      </c>
      <c r="E830" s="8" t="s">
        <v>4275</v>
      </c>
      <c r="F830" s="8" t="s">
        <v>1965</v>
      </c>
      <c r="G830" s="8" t="s">
        <v>2087</v>
      </c>
      <c r="I830" t="s">
        <v>633</v>
      </c>
      <c r="J830" s="8" t="s">
        <v>1965</v>
      </c>
      <c r="K830" s="8" t="s">
        <v>871</v>
      </c>
      <c r="L830" t="s">
        <v>633</v>
      </c>
      <c r="M830" s="8" t="s">
        <v>1965</v>
      </c>
      <c r="N830" s="8" t="s">
        <v>2453</v>
      </c>
      <c r="O830" t="s">
        <v>633</v>
      </c>
      <c r="P830" s="8" t="s">
        <v>1965</v>
      </c>
      <c r="Q830" s="8" t="s">
        <v>2695</v>
      </c>
      <c r="R830" t="s">
        <v>633</v>
      </c>
      <c r="S830" s="7" t="s">
        <v>1965</v>
      </c>
      <c r="T830" s="8" t="s">
        <v>2696</v>
      </c>
      <c r="U830" s="9" t="s">
        <v>633</v>
      </c>
      <c r="V830" t="s">
        <v>1965</v>
      </c>
      <c r="W830" s="5" t="s">
        <v>3172</v>
      </c>
      <c r="X830" t="s">
        <v>633</v>
      </c>
      <c r="Y830" s="6" t="s">
        <v>1965</v>
      </c>
      <c r="Z830" s="6" t="s">
        <v>3173</v>
      </c>
      <c r="AA830"/>
    </row>
    <row r="831" spans="1:8" ht="12.75">
      <c r="A831" t="s">
        <v>633</v>
      </c>
      <c r="B831" t="s">
        <v>2782</v>
      </c>
      <c r="C831" s="7">
        <v>29229</v>
      </c>
      <c r="D831" s="8" t="s">
        <v>305</v>
      </c>
      <c r="E831" s="8" t="s">
        <v>3480</v>
      </c>
      <c r="F831" s="8" t="s">
        <v>4668</v>
      </c>
      <c r="G831" s="8" t="s">
        <v>3653</v>
      </c>
      <c r="H831" s="8" t="s">
        <v>3032</v>
      </c>
    </row>
    <row r="832" spans="1:27" ht="12.75">
      <c r="A832" t="s">
        <v>633</v>
      </c>
      <c r="B832" t="s">
        <v>5016</v>
      </c>
      <c r="C832" s="7">
        <v>28900</v>
      </c>
      <c r="D832" s="8" t="s">
        <v>5017</v>
      </c>
      <c r="E832" s="8" t="s">
        <v>351</v>
      </c>
      <c r="F832" s="8" t="s">
        <v>4883</v>
      </c>
      <c r="G832" s="8" t="s">
        <v>5018</v>
      </c>
      <c r="H832" s="8" t="s">
        <v>5019</v>
      </c>
      <c r="L832" t="s">
        <v>633</v>
      </c>
      <c r="M832" s="8" t="s">
        <v>961</v>
      </c>
      <c r="N832" s="8" t="s">
        <v>1018</v>
      </c>
      <c r="O832" t="s">
        <v>633</v>
      </c>
      <c r="P832" s="8" t="s">
        <v>961</v>
      </c>
      <c r="Q832" s="8" t="s">
        <v>5020</v>
      </c>
      <c r="R832" t="s">
        <v>633</v>
      </c>
      <c r="S832" s="7" t="s">
        <v>961</v>
      </c>
      <c r="T832" s="8" t="s">
        <v>5021</v>
      </c>
      <c r="U832" s="9" t="s">
        <v>633</v>
      </c>
      <c r="V832" t="s">
        <v>961</v>
      </c>
      <c r="W832" s="5" t="s">
        <v>5022</v>
      </c>
      <c r="AA832"/>
    </row>
    <row r="834" spans="1:27" ht="12.75">
      <c r="A834" t="s">
        <v>3607</v>
      </c>
      <c r="B834" t="s">
        <v>147</v>
      </c>
      <c r="C834" s="7">
        <v>31127</v>
      </c>
      <c r="D834" s="8" t="s">
        <v>4712</v>
      </c>
      <c r="E834" s="8" t="s">
        <v>4585</v>
      </c>
      <c r="F834" s="8" t="s">
        <v>3554</v>
      </c>
      <c r="G834" s="8" t="s">
        <v>2510</v>
      </c>
      <c r="H834" s="8" t="s">
        <v>558</v>
      </c>
      <c r="L834" s="8"/>
      <c r="N834"/>
      <c r="O834" s="8"/>
      <c r="P834" s="5"/>
      <c r="Q834"/>
      <c r="S834" s="5"/>
      <c r="W834"/>
      <c r="X834" s="6"/>
      <c r="Z834" s="10"/>
      <c r="AA834"/>
    </row>
    <row r="835" spans="1:27" ht="12.75">
      <c r="A835" t="s">
        <v>3607</v>
      </c>
      <c r="B835" t="s">
        <v>1917</v>
      </c>
      <c r="C835" s="7">
        <v>28894</v>
      </c>
      <c r="D835" s="8" t="s">
        <v>4025</v>
      </c>
      <c r="E835" s="8" t="s">
        <v>1123</v>
      </c>
      <c r="F835" s="8" t="s">
        <v>4730</v>
      </c>
      <c r="G835" s="8" t="s">
        <v>487</v>
      </c>
      <c r="I835" t="s">
        <v>4937</v>
      </c>
      <c r="J835" s="8" t="s">
        <v>4730</v>
      </c>
      <c r="K835" s="8" t="s">
        <v>3941</v>
      </c>
      <c r="O835" t="s">
        <v>3607</v>
      </c>
      <c r="P835" s="8" t="s">
        <v>1480</v>
      </c>
      <c r="Q835" s="8" t="s">
        <v>1918</v>
      </c>
      <c r="R835" t="s">
        <v>4937</v>
      </c>
      <c r="S835" s="7" t="s">
        <v>1480</v>
      </c>
      <c r="T835" s="8" t="s">
        <v>1928</v>
      </c>
      <c r="U835" t="s">
        <v>2937</v>
      </c>
      <c r="V835" t="s">
        <v>1480</v>
      </c>
      <c r="W835" s="5" t="s">
        <v>843</v>
      </c>
      <c r="AA835"/>
    </row>
    <row r="836" spans="1:27" ht="12.75">
      <c r="A836" t="s">
        <v>4669</v>
      </c>
      <c r="B836" t="s">
        <v>4330</v>
      </c>
      <c r="C836" s="7">
        <v>28562</v>
      </c>
      <c r="D836" s="8" t="s">
        <v>1856</v>
      </c>
      <c r="E836" s="8" t="s">
        <v>1109</v>
      </c>
      <c r="F836" s="8" t="s">
        <v>3380</v>
      </c>
      <c r="G836" s="8" t="s">
        <v>826</v>
      </c>
      <c r="I836" t="s">
        <v>3607</v>
      </c>
      <c r="J836" s="8" t="s">
        <v>3380</v>
      </c>
      <c r="K836" s="8" t="s">
        <v>4272</v>
      </c>
      <c r="O836" t="s">
        <v>4937</v>
      </c>
      <c r="P836" s="8" t="s">
        <v>3380</v>
      </c>
      <c r="Q836" s="8" t="s">
        <v>4331</v>
      </c>
      <c r="R836" t="s">
        <v>3029</v>
      </c>
      <c r="S836" s="7" t="s">
        <v>3380</v>
      </c>
      <c r="T836" s="8" t="s">
        <v>4332</v>
      </c>
      <c r="U836" t="s">
        <v>4937</v>
      </c>
      <c r="V836" t="s">
        <v>961</v>
      </c>
      <c r="W836" s="5" t="s">
        <v>4333</v>
      </c>
      <c r="AA836"/>
    </row>
    <row r="838" spans="1:27" ht="12.75">
      <c r="A838" t="s">
        <v>2135</v>
      </c>
      <c r="B838" t="s">
        <v>593</v>
      </c>
      <c r="C838" s="7">
        <v>27916</v>
      </c>
      <c r="D838" s="8" t="s">
        <v>594</v>
      </c>
      <c r="E838" s="8" t="s">
        <v>1104</v>
      </c>
      <c r="F838" s="8" t="s">
        <v>3617</v>
      </c>
      <c r="G838" s="8" t="s">
        <v>4000</v>
      </c>
      <c r="I838" t="s">
        <v>1478</v>
      </c>
      <c r="J838" s="8" t="s">
        <v>3617</v>
      </c>
      <c r="K838" s="8" t="s">
        <v>1955</v>
      </c>
      <c r="L838" t="s">
        <v>312</v>
      </c>
      <c r="M838" s="8" t="s">
        <v>3617</v>
      </c>
      <c r="N838" s="8" t="s">
        <v>3258</v>
      </c>
      <c r="O838" t="s">
        <v>1478</v>
      </c>
      <c r="P838" s="8" t="s">
        <v>3617</v>
      </c>
      <c r="Q838" s="8" t="s">
        <v>3801</v>
      </c>
      <c r="R838" t="s">
        <v>1478</v>
      </c>
      <c r="S838" s="7" t="s">
        <v>3617</v>
      </c>
      <c r="T838" s="8" t="s">
        <v>4166</v>
      </c>
      <c r="U838" s="6" t="s">
        <v>1478</v>
      </c>
      <c r="V838" t="s">
        <v>3617</v>
      </c>
      <c r="W838" s="5" t="s">
        <v>4948</v>
      </c>
      <c r="X838" t="s">
        <v>1478</v>
      </c>
      <c r="Y838" s="6" t="s">
        <v>3617</v>
      </c>
      <c r="Z838" s="11" t="s">
        <v>4949</v>
      </c>
      <c r="AA838"/>
    </row>
    <row r="839" spans="1:27" ht="12.75">
      <c r="A839" t="s">
        <v>1478</v>
      </c>
      <c r="B839" t="s">
        <v>3662</v>
      </c>
      <c r="C839" s="7">
        <v>28349</v>
      </c>
      <c r="D839" s="8" t="s">
        <v>3663</v>
      </c>
      <c r="E839" s="8" t="s">
        <v>1106</v>
      </c>
      <c r="F839" s="8" t="s">
        <v>964</v>
      </c>
      <c r="G839" s="8" t="s">
        <v>490</v>
      </c>
      <c r="I839" t="s">
        <v>1478</v>
      </c>
      <c r="J839" s="8" t="s">
        <v>964</v>
      </c>
      <c r="K839" s="8" t="s">
        <v>2814</v>
      </c>
      <c r="L839" t="s">
        <v>1478</v>
      </c>
      <c r="M839" s="8" t="s">
        <v>964</v>
      </c>
      <c r="N839" s="8" t="s">
        <v>1097</v>
      </c>
      <c r="O839" t="s">
        <v>1478</v>
      </c>
      <c r="P839" s="8" t="s">
        <v>4730</v>
      </c>
      <c r="Q839" s="8" t="s">
        <v>291</v>
      </c>
      <c r="R839" t="s">
        <v>1478</v>
      </c>
      <c r="S839" s="7" t="s">
        <v>4730</v>
      </c>
      <c r="T839" s="8" t="s">
        <v>292</v>
      </c>
      <c r="U839" s="6" t="s">
        <v>1478</v>
      </c>
      <c r="V839" t="s">
        <v>4730</v>
      </c>
      <c r="W839" s="5" t="s">
        <v>293</v>
      </c>
      <c r="X839" t="s">
        <v>1478</v>
      </c>
      <c r="Y839" s="6" t="s">
        <v>4730</v>
      </c>
      <c r="Z839" s="11" t="s">
        <v>294</v>
      </c>
      <c r="AA839"/>
    </row>
    <row r="840" spans="1:17" ht="12.75">
      <c r="A840" t="s">
        <v>3170</v>
      </c>
      <c r="B840" t="s">
        <v>2749</v>
      </c>
      <c r="C840" s="7">
        <v>29707</v>
      </c>
      <c r="D840" s="8" t="s">
        <v>4569</v>
      </c>
      <c r="E840" s="8" t="s">
        <v>1105</v>
      </c>
      <c r="F840" s="8" t="s">
        <v>3551</v>
      </c>
      <c r="G840" s="8" t="s">
        <v>1608</v>
      </c>
      <c r="I840" t="s">
        <v>792</v>
      </c>
      <c r="J840" s="8" t="s">
        <v>3790</v>
      </c>
      <c r="K840" s="8" t="s">
        <v>847</v>
      </c>
      <c r="L840" t="s">
        <v>792</v>
      </c>
      <c r="M840" s="8" t="s">
        <v>3790</v>
      </c>
      <c r="N840" s="8" t="s">
        <v>2846</v>
      </c>
      <c r="O840" t="s">
        <v>2750</v>
      </c>
      <c r="P840" s="8" t="s">
        <v>3790</v>
      </c>
      <c r="Q840" s="5" t="s">
        <v>4014</v>
      </c>
    </row>
    <row r="841" spans="1:27" ht="12.75">
      <c r="A841" t="s">
        <v>1463</v>
      </c>
      <c r="B841" t="s">
        <v>3467</v>
      </c>
      <c r="C841" s="7">
        <v>29018</v>
      </c>
      <c r="D841" s="8" t="s">
        <v>1145</v>
      </c>
      <c r="E841" s="8" t="s">
        <v>3490</v>
      </c>
      <c r="F841" s="8" t="s">
        <v>1146</v>
      </c>
      <c r="G841" s="8" t="s">
        <v>4457</v>
      </c>
      <c r="H841" s="8" t="s">
        <v>3961</v>
      </c>
      <c r="O841" t="s">
        <v>2129</v>
      </c>
      <c r="P841" s="8" t="s">
        <v>3615</v>
      </c>
      <c r="Q841" s="8" t="s">
        <v>3468</v>
      </c>
      <c r="R841" t="s">
        <v>1880</v>
      </c>
      <c r="S841" s="7" t="s">
        <v>3615</v>
      </c>
      <c r="T841" s="8" t="s">
        <v>3469</v>
      </c>
      <c r="U841" s="13" t="s">
        <v>1807</v>
      </c>
      <c r="V841" t="s">
        <v>3615</v>
      </c>
      <c r="W841" s="5" t="s">
        <v>3470</v>
      </c>
      <c r="AA841"/>
    </row>
    <row r="842" spans="1:27" ht="12.75">
      <c r="A842" t="s">
        <v>2135</v>
      </c>
      <c r="B842" t="s">
        <v>3394</v>
      </c>
      <c r="C842" s="7">
        <v>27855</v>
      </c>
      <c r="D842" s="8" t="s">
        <v>1395</v>
      </c>
      <c r="E842" s="8" t="s">
        <v>1127</v>
      </c>
      <c r="F842" s="8" t="s">
        <v>2328</v>
      </c>
      <c r="G842" s="8" t="s">
        <v>1609</v>
      </c>
      <c r="I842" t="s">
        <v>81</v>
      </c>
      <c r="J842" s="8" t="s">
        <v>2328</v>
      </c>
      <c r="K842" s="8" t="s">
        <v>4631</v>
      </c>
      <c r="L842" t="s">
        <v>2129</v>
      </c>
      <c r="M842" s="8" t="s">
        <v>2328</v>
      </c>
      <c r="N842" s="8" t="s">
        <v>3262</v>
      </c>
      <c r="O842" t="s">
        <v>2135</v>
      </c>
      <c r="P842" s="8" t="s">
        <v>964</v>
      </c>
      <c r="Q842" s="8" t="s">
        <v>1396</v>
      </c>
      <c r="R842" t="s">
        <v>2135</v>
      </c>
      <c r="S842" s="7" t="s">
        <v>964</v>
      </c>
      <c r="T842" s="8" t="s">
        <v>1397</v>
      </c>
      <c r="U842" s="6" t="s">
        <v>2135</v>
      </c>
      <c r="V842" t="s">
        <v>964</v>
      </c>
      <c r="W842" s="5" t="s">
        <v>1398</v>
      </c>
      <c r="X842" t="s">
        <v>2135</v>
      </c>
      <c r="Y842" s="6" t="s">
        <v>964</v>
      </c>
      <c r="Z842" s="11" t="s">
        <v>1399</v>
      </c>
      <c r="AA842"/>
    </row>
    <row r="843" spans="1:27" ht="12.75">
      <c r="A843" t="s">
        <v>2129</v>
      </c>
      <c r="B843" t="s">
        <v>3628</v>
      </c>
      <c r="C843" s="7">
        <v>29982</v>
      </c>
      <c r="D843" s="8" t="s">
        <v>3407</v>
      </c>
      <c r="E843" s="8" t="s">
        <v>4763</v>
      </c>
      <c r="F843" s="8" t="s">
        <v>261</v>
      </c>
      <c r="G843" s="8" t="s">
        <v>1610</v>
      </c>
      <c r="I843" t="s">
        <v>2129</v>
      </c>
      <c r="J843" s="8" t="s">
        <v>261</v>
      </c>
      <c r="K843" s="8" t="s">
        <v>3627</v>
      </c>
      <c r="Q843" s="8"/>
      <c r="S843" s="7"/>
      <c r="T843" s="8"/>
      <c r="U843" s="6"/>
      <c r="V843"/>
      <c r="X843" s="6"/>
      <c r="Z843" s="11"/>
      <c r="AA843"/>
    </row>
    <row r="844" spans="1:20" ht="12.75">
      <c r="A844" t="s">
        <v>306</v>
      </c>
      <c r="B844" t="s">
        <v>2757</v>
      </c>
      <c r="C844" s="7">
        <v>29390</v>
      </c>
      <c r="D844" s="8" t="s">
        <v>1011</v>
      </c>
      <c r="E844" s="8" t="s">
        <v>498</v>
      </c>
      <c r="F844" s="8" t="s">
        <v>4026</v>
      </c>
      <c r="G844" s="8" t="s">
        <v>1611</v>
      </c>
      <c r="I844" t="s">
        <v>306</v>
      </c>
      <c r="J844" s="8" t="s">
        <v>4026</v>
      </c>
      <c r="K844" s="8" t="s">
        <v>2963</v>
      </c>
      <c r="L844" t="s">
        <v>306</v>
      </c>
      <c r="M844" s="8" t="s">
        <v>4026</v>
      </c>
      <c r="N844" s="8" t="s">
        <v>2481</v>
      </c>
      <c r="O844" t="s">
        <v>306</v>
      </c>
      <c r="P844" s="8" t="s">
        <v>4026</v>
      </c>
      <c r="Q844" s="5" t="s">
        <v>2758</v>
      </c>
      <c r="R844" t="s">
        <v>306</v>
      </c>
      <c r="S844" t="s">
        <v>4026</v>
      </c>
      <c r="T844" s="5" t="s">
        <v>2817</v>
      </c>
    </row>
    <row r="845" spans="1:27" ht="12.75">
      <c r="A845" t="s">
        <v>306</v>
      </c>
      <c r="B845" t="s">
        <v>3872</v>
      </c>
      <c r="C845" s="7">
        <v>31363</v>
      </c>
      <c r="D845" s="8" t="s">
        <v>3480</v>
      </c>
      <c r="E845" s="8" t="s">
        <v>3480</v>
      </c>
      <c r="F845" s="8" t="s">
        <v>4789</v>
      </c>
      <c r="G845" s="8" t="s">
        <v>3235</v>
      </c>
      <c r="H845" s="8" t="s">
        <v>1989</v>
      </c>
      <c r="L845" s="8"/>
      <c r="N845"/>
      <c r="O845" s="8"/>
      <c r="P845" s="5"/>
      <c r="Q845"/>
      <c r="S845" s="5"/>
      <c r="W845"/>
      <c r="X845" s="6"/>
      <c r="Z845" s="10"/>
      <c r="AA845"/>
    </row>
    <row r="846" spans="1:27" ht="12.75">
      <c r="A846" t="s">
        <v>3309</v>
      </c>
      <c r="B846" t="s">
        <v>217</v>
      </c>
      <c r="C846" s="7">
        <v>29407</v>
      </c>
      <c r="D846" s="8" t="s">
        <v>3797</v>
      </c>
      <c r="E846" s="8" t="s">
        <v>4757</v>
      </c>
      <c r="F846" s="8" t="s">
        <v>3610</v>
      </c>
      <c r="G846" s="8" t="s">
        <v>1612</v>
      </c>
      <c r="I846" t="s">
        <v>3309</v>
      </c>
      <c r="J846" s="8" t="s">
        <v>3610</v>
      </c>
      <c r="K846" s="8" t="s">
        <v>51</v>
      </c>
      <c r="L846" t="s">
        <v>3523</v>
      </c>
      <c r="M846" s="8" t="s">
        <v>1372</v>
      </c>
      <c r="N846" s="8" t="s">
        <v>4047</v>
      </c>
      <c r="O846" t="s">
        <v>3309</v>
      </c>
      <c r="P846" s="8" t="s">
        <v>1372</v>
      </c>
      <c r="Q846" s="8" t="s">
        <v>218</v>
      </c>
      <c r="S846" s="7"/>
      <c r="T846" s="8"/>
      <c r="U846" s="6"/>
      <c r="V846"/>
      <c r="X846" s="6"/>
      <c r="Z846" s="11"/>
      <c r="AA846"/>
    </row>
    <row r="848" spans="1:27" ht="12.75">
      <c r="A848" t="s">
        <v>4880</v>
      </c>
      <c r="B848" t="s">
        <v>2615</v>
      </c>
      <c r="C848" s="7">
        <v>29282</v>
      </c>
      <c r="D848" s="8" t="s">
        <v>1903</v>
      </c>
      <c r="E848" s="8" t="s">
        <v>1118</v>
      </c>
      <c r="F848" s="8" t="s">
        <v>3615</v>
      </c>
      <c r="G848" s="8" t="s">
        <v>955</v>
      </c>
      <c r="I848" t="s">
        <v>4873</v>
      </c>
      <c r="J848" s="8" t="s">
        <v>3615</v>
      </c>
      <c r="K848" s="8" t="s">
        <v>956</v>
      </c>
      <c r="L848" t="s">
        <v>4873</v>
      </c>
      <c r="M848" s="8" t="s">
        <v>4792</v>
      </c>
      <c r="N848" s="8" t="s">
        <v>3102</v>
      </c>
      <c r="O848" t="s">
        <v>4873</v>
      </c>
      <c r="P848" s="8" t="s">
        <v>4792</v>
      </c>
      <c r="Q848" s="8" t="s">
        <v>950</v>
      </c>
      <c r="R848" t="s">
        <v>4873</v>
      </c>
      <c r="S848" s="7" t="s">
        <v>4792</v>
      </c>
      <c r="T848" s="8" t="s">
        <v>265</v>
      </c>
      <c r="U848" s="6" t="s">
        <v>1137</v>
      </c>
      <c r="V848" t="s">
        <v>4792</v>
      </c>
      <c r="W848" s="12" t="s">
        <v>1141</v>
      </c>
      <c r="AA848"/>
    </row>
    <row r="849" spans="1:27" ht="12.75">
      <c r="A849" t="s">
        <v>1138</v>
      </c>
      <c r="B849" t="s">
        <v>1139</v>
      </c>
      <c r="C849" s="7">
        <v>28389</v>
      </c>
      <c r="D849" s="8" t="s">
        <v>1140</v>
      </c>
      <c r="E849" s="8" t="s">
        <v>1116</v>
      </c>
      <c r="F849" s="8" t="s">
        <v>3615</v>
      </c>
      <c r="G849" s="8" t="s">
        <v>4884</v>
      </c>
      <c r="I849" t="s">
        <v>1138</v>
      </c>
      <c r="J849" s="8" t="s">
        <v>3615</v>
      </c>
      <c r="K849" s="8" t="s">
        <v>4879</v>
      </c>
      <c r="L849" t="s">
        <v>1138</v>
      </c>
      <c r="M849" s="8" t="s">
        <v>2131</v>
      </c>
      <c r="N849" s="8" t="s">
        <v>1141</v>
      </c>
      <c r="O849" t="s">
        <v>1138</v>
      </c>
      <c r="P849" s="8" t="s">
        <v>2131</v>
      </c>
      <c r="Q849" s="8" t="s">
        <v>4879</v>
      </c>
      <c r="R849" t="s">
        <v>1138</v>
      </c>
      <c r="S849" s="7" t="s">
        <v>2131</v>
      </c>
      <c r="T849" s="8" t="s">
        <v>1142</v>
      </c>
      <c r="U849" s="6" t="s">
        <v>1138</v>
      </c>
      <c r="V849" t="s">
        <v>2131</v>
      </c>
      <c r="W849" s="5" t="s">
        <v>4876</v>
      </c>
      <c r="X849" s="6" t="s">
        <v>1138</v>
      </c>
      <c r="Y849" s="6" t="s">
        <v>2131</v>
      </c>
      <c r="Z849" s="11" t="s">
        <v>1141</v>
      </c>
      <c r="AA849"/>
    </row>
    <row r="850" spans="1:27" ht="12.75">
      <c r="A850" t="s">
        <v>2742</v>
      </c>
      <c r="B850" t="s">
        <v>1971</v>
      </c>
      <c r="C850" s="7">
        <v>29874</v>
      </c>
      <c r="D850" s="8" t="s">
        <v>4569</v>
      </c>
      <c r="E850" s="8" t="s">
        <v>1117</v>
      </c>
      <c r="F850" s="8" t="s">
        <v>1372</v>
      </c>
      <c r="G850" s="8" t="s">
        <v>4884</v>
      </c>
      <c r="I850" t="s">
        <v>1894</v>
      </c>
      <c r="J850" s="8" t="s">
        <v>1372</v>
      </c>
      <c r="K850" s="8" t="s">
        <v>265</v>
      </c>
      <c r="L850" t="s">
        <v>957</v>
      </c>
      <c r="M850" s="8" t="s">
        <v>1372</v>
      </c>
      <c r="N850" s="8" t="s">
        <v>4884</v>
      </c>
      <c r="O850" t="s">
        <v>1894</v>
      </c>
      <c r="P850" s="8" t="s">
        <v>1372</v>
      </c>
      <c r="Q850" s="8" t="s">
        <v>1141</v>
      </c>
      <c r="S850" s="7"/>
      <c r="T850" s="8"/>
      <c r="U850" s="6"/>
      <c r="V850"/>
      <c r="X850" s="6"/>
      <c r="Z850" s="11"/>
      <c r="AA850"/>
    </row>
    <row r="851" spans="1:27" ht="12.75">
      <c r="A851" t="s">
        <v>4880</v>
      </c>
      <c r="B851" t="s">
        <v>1038</v>
      </c>
      <c r="C851" s="7">
        <v>30637</v>
      </c>
      <c r="D851" s="8" t="s">
        <v>3404</v>
      </c>
      <c r="E851" s="8" t="s">
        <v>1122</v>
      </c>
      <c r="F851" s="8" t="s">
        <v>1146</v>
      </c>
      <c r="G851" s="8" t="s">
        <v>4884</v>
      </c>
      <c r="I851" t="s">
        <v>1137</v>
      </c>
      <c r="J851" s="8" t="s">
        <v>1146</v>
      </c>
      <c r="K851" s="8" t="s">
        <v>3616</v>
      </c>
      <c r="Q851" s="8"/>
      <c r="S851" s="7"/>
      <c r="T851" s="8"/>
      <c r="U851" s="6"/>
      <c r="V851"/>
      <c r="X851" s="6"/>
      <c r="Z851" s="11"/>
      <c r="AA851"/>
    </row>
    <row r="852" spans="1:27" ht="12.75">
      <c r="A852" t="s">
        <v>1137</v>
      </c>
      <c r="B852" t="s">
        <v>3076</v>
      </c>
      <c r="C852" s="7">
        <v>30804</v>
      </c>
      <c r="D852" s="8" t="s">
        <v>3407</v>
      </c>
      <c r="E852" s="8" t="s">
        <v>1129</v>
      </c>
      <c r="F852" s="8" t="s">
        <v>1372</v>
      </c>
      <c r="G852" s="8" t="s">
        <v>956</v>
      </c>
      <c r="I852" t="s">
        <v>1137</v>
      </c>
      <c r="J852" s="8" t="s">
        <v>1372</v>
      </c>
      <c r="K852" s="8" t="s">
        <v>1141</v>
      </c>
      <c r="Q852" s="8"/>
      <c r="S852" s="7"/>
      <c r="T852" s="8"/>
      <c r="U852" s="6"/>
      <c r="V852"/>
      <c r="X852" s="6"/>
      <c r="Z852" s="11"/>
      <c r="AA852"/>
    </row>
    <row r="853" spans="1:27" ht="12.75">
      <c r="A853" t="s">
        <v>951</v>
      </c>
      <c r="B853" t="s">
        <v>715</v>
      </c>
      <c r="C853" s="7">
        <v>29932</v>
      </c>
      <c r="D853" s="8" t="s">
        <v>3403</v>
      </c>
      <c r="E853" s="8" t="s">
        <v>1114</v>
      </c>
      <c r="F853" s="8" t="s">
        <v>3380</v>
      </c>
      <c r="G853" s="8" t="s">
        <v>1697</v>
      </c>
      <c r="I853" t="s">
        <v>1143</v>
      </c>
      <c r="J853" s="8" t="s">
        <v>3380</v>
      </c>
      <c r="K853" s="8" t="s">
        <v>956</v>
      </c>
      <c r="Q853" s="8"/>
      <c r="S853" s="7"/>
      <c r="T853" s="8"/>
      <c r="U853" s="6"/>
      <c r="V853"/>
      <c r="X853" s="6"/>
      <c r="Z853" s="11"/>
      <c r="AA853"/>
    </row>
    <row r="854" spans="1:27" ht="12.75">
      <c r="A854" t="s">
        <v>1138</v>
      </c>
      <c r="B854" t="s">
        <v>2618</v>
      </c>
      <c r="C854" s="7">
        <v>26978</v>
      </c>
      <c r="E854" s="8" t="s">
        <v>4766</v>
      </c>
      <c r="F854" s="8" t="s">
        <v>1146</v>
      </c>
      <c r="G854" s="8" t="s">
        <v>3618</v>
      </c>
      <c r="I854" t="s">
        <v>1138</v>
      </c>
      <c r="J854" s="8" t="s">
        <v>1146</v>
      </c>
      <c r="K854" s="8" t="s">
        <v>3618</v>
      </c>
      <c r="L854" t="s">
        <v>2361</v>
      </c>
      <c r="M854" s="8" t="s">
        <v>1480</v>
      </c>
      <c r="N854" s="8" t="s">
        <v>27</v>
      </c>
      <c r="Q854" s="8"/>
      <c r="R854" t="s">
        <v>1138</v>
      </c>
      <c r="S854" s="7" t="s">
        <v>1480</v>
      </c>
      <c r="T854" s="8" t="s">
        <v>263</v>
      </c>
      <c r="U854" s="6" t="s">
        <v>2361</v>
      </c>
      <c r="V854" t="s">
        <v>1480</v>
      </c>
      <c r="W854" s="5" t="s">
        <v>193</v>
      </c>
      <c r="X854" s="6" t="s">
        <v>1138</v>
      </c>
      <c r="Y854" s="6" t="s">
        <v>1480</v>
      </c>
      <c r="Z854" s="11" t="s">
        <v>263</v>
      </c>
      <c r="AA854"/>
    </row>
    <row r="855" spans="1:27" ht="12.75">
      <c r="A855" t="s">
        <v>4877</v>
      </c>
      <c r="B855" t="s">
        <v>4894</v>
      </c>
      <c r="C855" s="7">
        <v>28028</v>
      </c>
      <c r="D855" s="8" t="s">
        <v>960</v>
      </c>
      <c r="E855" s="8" t="s">
        <v>4758</v>
      </c>
      <c r="F855" s="8" t="s">
        <v>3380</v>
      </c>
      <c r="G855" s="8" t="s">
        <v>3618</v>
      </c>
      <c r="I855" t="s">
        <v>4877</v>
      </c>
      <c r="J855" s="8" t="s">
        <v>3380</v>
      </c>
      <c r="K855" s="8" t="s">
        <v>1692</v>
      </c>
      <c r="L855" t="s">
        <v>4877</v>
      </c>
      <c r="M855" s="8" t="s">
        <v>3380</v>
      </c>
      <c r="N855" s="8" t="s">
        <v>4879</v>
      </c>
      <c r="O855" t="s">
        <v>4877</v>
      </c>
      <c r="P855" s="8" t="s">
        <v>3380</v>
      </c>
      <c r="Q855" s="8" t="s">
        <v>4879</v>
      </c>
      <c r="R855" t="s">
        <v>4877</v>
      </c>
      <c r="S855" s="7" t="s">
        <v>2131</v>
      </c>
      <c r="T855" s="8" t="s">
        <v>956</v>
      </c>
      <c r="U855" s="6" t="s">
        <v>1897</v>
      </c>
      <c r="V855" t="s">
        <v>2131</v>
      </c>
      <c r="W855" s="5" t="s">
        <v>1141</v>
      </c>
      <c r="X855" s="6" t="s">
        <v>1897</v>
      </c>
      <c r="Y855" s="6" t="s">
        <v>2131</v>
      </c>
      <c r="Z855" s="11" t="s">
        <v>3616</v>
      </c>
      <c r="AA855"/>
    </row>
    <row r="856" spans="1:27" ht="12.75">
      <c r="A856" t="s">
        <v>1897</v>
      </c>
      <c r="B856" t="s">
        <v>2160</v>
      </c>
      <c r="C856" s="7">
        <v>30497</v>
      </c>
      <c r="D856" s="8" t="s">
        <v>3490</v>
      </c>
      <c r="E856" s="8" t="s">
        <v>3490</v>
      </c>
      <c r="F856" s="8" t="s">
        <v>304</v>
      </c>
      <c r="G856" s="8" t="s">
        <v>3616</v>
      </c>
      <c r="H856" s="8" t="s">
        <v>2705</v>
      </c>
      <c r="L856" s="8"/>
      <c r="N856"/>
      <c r="O856" s="8"/>
      <c r="P856" s="5"/>
      <c r="Q856"/>
      <c r="S856" s="5"/>
      <c r="W856"/>
      <c r="X856" s="6"/>
      <c r="Z856" s="10"/>
      <c r="AA856"/>
    </row>
    <row r="857" spans="1:27" ht="12.75">
      <c r="A857" t="s">
        <v>1894</v>
      </c>
      <c r="B857" t="s">
        <v>3581</v>
      </c>
      <c r="C857" s="7">
        <v>31135</v>
      </c>
      <c r="D857" s="8" t="s">
        <v>3480</v>
      </c>
      <c r="E857" s="8" t="s">
        <v>3492</v>
      </c>
      <c r="F857" s="8" t="s">
        <v>1857</v>
      </c>
      <c r="G857" s="8" t="s">
        <v>3616</v>
      </c>
      <c r="H857" s="8" t="s">
        <v>1978</v>
      </c>
      <c r="L857" s="8"/>
      <c r="N857"/>
      <c r="O857" s="8"/>
      <c r="P857" s="5"/>
      <c r="Q857"/>
      <c r="S857" s="5"/>
      <c r="W857"/>
      <c r="X857" s="6"/>
      <c r="Z857" s="10"/>
      <c r="AA857"/>
    </row>
    <row r="858" spans="3:27" ht="12.75">
      <c r="C858" s="7"/>
      <c r="Q858" s="8"/>
      <c r="S858" s="7"/>
      <c r="T858" s="8"/>
      <c r="U858" s="6"/>
      <c r="V858"/>
      <c r="X858" s="6"/>
      <c r="Z858" s="11"/>
      <c r="AA858"/>
    </row>
    <row r="859" spans="1:27" ht="12.75">
      <c r="A859" t="s">
        <v>1693</v>
      </c>
      <c r="B859" t="s">
        <v>4212</v>
      </c>
      <c r="C859" s="7">
        <v>28189</v>
      </c>
      <c r="D859" s="8" t="s">
        <v>260</v>
      </c>
      <c r="E859" s="8" t="s">
        <v>1125</v>
      </c>
      <c r="F859" s="8" t="s">
        <v>4668</v>
      </c>
      <c r="G859" s="8" t="s">
        <v>955</v>
      </c>
      <c r="I859" t="s">
        <v>447</v>
      </c>
      <c r="J859" s="8" t="s">
        <v>4668</v>
      </c>
      <c r="K859" s="8" t="s">
        <v>3657</v>
      </c>
      <c r="L859" t="s">
        <v>1693</v>
      </c>
      <c r="M859" s="8" t="s">
        <v>4668</v>
      </c>
      <c r="N859" s="8" t="s">
        <v>29</v>
      </c>
      <c r="O859" t="s">
        <v>1693</v>
      </c>
      <c r="P859" s="8" t="s">
        <v>1689</v>
      </c>
      <c r="Q859" s="8" t="s">
        <v>4876</v>
      </c>
      <c r="R859" t="s">
        <v>1693</v>
      </c>
      <c r="S859" s="7" t="s">
        <v>1689</v>
      </c>
      <c r="T859" s="8" t="s">
        <v>4876</v>
      </c>
      <c r="U859" s="6" t="s">
        <v>1695</v>
      </c>
      <c r="V859" t="s">
        <v>1689</v>
      </c>
      <c r="W859" s="5" t="s">
        <v>1692</v>
      </c>
      <c r="X859" s="6" t="s">
        <v>1695</v>
      </c>
      <c r="Y859" s="6" t="s">
        <v>1689</v>
      </c>
      <c r="Z859" s="11" t="s">
        <v>1141</v>
      </c>
      <c r="AA859"/>
    </row>
    <row r="860" spans="1:23" ht="12.75">
      <c r="A860" t="s">
        <v>1691</v>
      </c>
      <c r="B860" t="s">
        <v>2619</v>
      </c>
      <c r="C860" s="7">
        <v>27856</v>
      </c>
      <c r="D860" s="8" t="s">
        <v>1856</v>
      </c>
      <c r="E860" s="8" t="s">
        <v>1110</v>
      </c>
      <c r="F860" s="8" t="s">
        <v>4730</v>
      </c>
      <c r="G860" s="8" t="s">
        <v>246</v>
      </c>
      <c r="I860" t="s">
        <v>1691</v>
      </c>
      <c r="J860" s="8" t="s">
        <v>4730</v>
      </c>
      <c r="K860" s="8" t="s">
        <v>950</v>
      </c>
      <c r="L860" t="s">
        <v>1691</v>
      </c>
      <c r="M860" s="8" t="s">
        <v>4730</v>
      </c>
      <c r="N860" s="8" t="s">
        <v>950</v>
      </c>
      <c r="O860" t="s">
        <v>1691</v>
      </c>
      <c r="P860" s="8" t="s">
        <v>4730</v>
      </c>
      <c r="Q860" s="5" t="s">
        <v>3102</v>
      </c>
      <c r="R860" t="s">
        <v>1808</v>
      </c>
      <c r="S860" t="s">
        <v>4730</v>
      </c>
      <c r="T860" s="5" t="s">
        <v>3616</v>
      </c>
      <c r="U860" s="6" t="s">
        <v>1691</v>
      </c>
      <c r="V860" t="s">
        <v>4730</v>
      </c>
      <c r="W860" s="5" t="s">
        <v>3616</v>
      </c>
    </row>
    <row r="861" spans="1:27" ht="12.75">
      <c r="A861" t="s">
        <v>1693</v>
      </c>
      <c r="B861" t="s">
        <v>1080</v>
      </c>
      <c r="C861" s="7">
        <v>28987</v>
      </c>
      <c r="D861" s="8" t="s">
        <v>1081</v>
      </c>
      <c r="E861" s="8" t="s">
        <v>1112</v>
      </c>
      <c r="F861" s="8" t="s">
        <v>961</v>
      </c>
      <c r="G861" s="8" t="s">
        <v>2934</v>
      </c>
      <c r="I861" t="s">
        <v>1693</v>
      </c>
      <c r="J861" s="8" t="s">
        <v>961</v>
      </c>
      <c r="K861" s="8" t="s">
        <v>1697</v>
      </c>
      <c r="L861" t="s">
        <v>1392</v>
      </c>
      <c r="M861" s="8" t="s">
        <v>4668</v>
      </c>
      <c r="N861" s="8" t="s">
        <v>1697</v>
      </c>
      <c r="Q861" s="8"/>
      <c r="R861" t="s">
        <v>1693</v>
      </c>
      <c r="S861" s="7" t="s">
        <v>4668</v>
      </c>
      <c r="T861" s="8" t="s">
        <v>5144</v>
      </c>
      <c r="U861" s="6" t="s">
        <v>1693</v>
      </c>
      <c r="V861" t="s">
        <v>4668</v>
      </c>
      <c r="W861" s="5" t="s">
        <v>1082</v>
      </c>
      <c r="X861" s="6" t="s">
        <v>1693</v>
      </c>
      <c r="Y861" s="6" t="s">
        <v>4668</v>
      </c>
      <c r="Z861" s="11" t="s">
        <v>3791</v>
      </c>
      <c r="AA861"/>
    </row>
    <row r="862" spans="1:27" ht="12.75">
      <c r="A862" t="s">
        <v>1327</v>
      </c>
      <c r="B862" t="s">
        <v>2867</v>
      </c>
      <c r="C862" s="7">
        <v>30730</v>
      </c>
      <c r="D862" s="8" t="s">
        <v>2159</v>
      </c>
      <c r="E862" s="8" t="s">
        <v>3489</v>
      </c>
      <c r="F862" s="8" t="s">
        <v>3617</v>
      </c>
      <c r="G862" s="8" t="s">
        <v>265</v>
      </c>
      <c r="H862" s="8" t="s">
        <v>3108</v>
      </c>
      <c r="L862" s="8"/>
      <c r="N862"/>
      <c r="O862" s="8"/>
      <c r="P862" s="5"/>
      <c r="Q862"/>
      <c r="S862" s="5"/>
      <c r="W862"/>
      <c r="X862" s="6"/>
      <c r="Z862" s="10"/>
      <c r="AA862"/>
    </row>
    <row r="863" spans="1:27" ht="12.75">
      <c r="A863" t="s">
        <v>1808</v>
      </c>
      <c r="B863" t="s">
        <v>2943</v>
      </c>
      <c r="C863" s="7">
        <v>29817</v>
      </c>
      <c r="D863" s="8" t="s">
        <v>1011</v>
      </c>
      <c r="E863" s="8" t="s">
        <v>1128</v>
      </c>
      <c r="F863" s="8" t="s">
        <v>3615</v>
      </c>
      <c r="G863" s="8" t="s">
        <v>2466</v>
      </c>
      <c r="I863" t="s">
        <v>1698</v>
      </c>
      <c r="J863" s="8" t="s">
        <v>3380</v>
      </c>
      <c r="K863" s="8" t="s">
        <v>3616</v>
      </c>
      <c r="L863" t="s">
        <v>1698</v>
      </c>
      <c r="M863" s="8" t="s">
        <v>3380</v>
      </c>
      <c r="N863" s="8" t="s">
        <v>3616</v>
      </c>
      <c r="O863" t="s">
        <v>1698</v>
      </c>
      <c r="P863" s="8" t="s">
        <v>3380</v>
      </c>
      <c r="Q863" s="8" t="s">
        <v>3616</v>
      </c>
      <c r="S863" s="7"/>
      <c r="T863" s="8"/>
      <c r="U863" s="6"/>
      <c r="V863"/>
      <c r="X863" s="6"/>
      <c r="Z863" s="11"/>
      <c r="AA863"/>
    </row>
    <row r="864" spans="1:27" ht="12.75">
      <c r="A864" t="s">
        <v>1693</v>
      </c>
      <c r="B864" t="s">
        <v>4172</v>
      </c>
      <c r="C864" s="7">
        <v>30700</v>
      </c>
      <c r="D864" s="8" t="s">
        <v>3405</v>
      </c>
      <c r="E864" s="8" t="s">
        <v>1107</v>
      </c>
      <c r="F864" s="8" t="s">
        <v>4883</v>
      </c>
      <c r="G864" s="8" t="s">
        <v>2440</v>
      </c>
      <c r="I864" t="s">
        <v>1695</v>
      </c>
      <c r="J864" s="8" t="s">
        <v>4883</v>
      </c>
      <c r="K864" s="8" t="s">
        <v>918</v>
      </c>
      <c r="Q864" s="8"/>
      <c r="S864" s="7"/>
      <c r="T864" s="8"/>
      <c r="U864" s="6"/>
      <c r="V864"/>
      <c r="X864" s="6"/>
      <c r="Z864" s="11"/>
      <c r="AA864"/>
    </row>
    <row r="865" spans="1:27" ht="12.75" customHeight="1">
      <c r="A865" t="s">
        <v>1698</v>
      </c>
      <c r="B865" t="s">
        <v>1829</v>
      </c>
      <c r="C865" s="7">
        <v>30368</v>
      </c>
      <c r="D865" s="8" t="s">
        <v>3407</v>
      </c>
      <c r="E865" s="8" t="s">
        <v>4756</v>
      </c>
      <c r="F865" s="8" t="s">
        <v>1480</v>
      </c>
      <c r="G865" s="8" t="s">
        <v>1702</v>
      </c>
      <c r="I865" t="s">
        <v>1698</v>
      </c>
      <c r="J865" s="8" t="s">
        <v>1480</v>
      </c>
      <c r="K865" s="8" t="s">
        <v>3616</v>
      </c>
      <c r="Q865" s="8"/>
      <c r="S865" s="7"/>
      <c r="T865" s="8"/>
      <c r="U865" s="6"/>
      <c r="V865"/>
      <c r="X865" s="6"/>
      <c r="Z865" s="11"/>
      <c r="AA865"/>
    </row>
    <row r="867" spans="1:14" ht="12.75">
      <c r="A867" t="s">
        <v>5145</v>
      </c>
      <c r="B867" t="s">
        <v>1421</v>
      </c>
      <c r="C867" s="7">
        <v>30187</v>
      </c>
      <c r="D867" s="8" t="s">
        <v>2798</v>
      </c>
      <c r="E867" s="8" t="s">
        <v>1111</v>
      </c>
      <c r="F867" s="8" t="s">
        <v>4792</v>
      </c>
      <c r="G867" s="8" t="s">
        <v>3794</v>
      </c>
      <c r="I867" t="s">
        <v>5145</v>
      </c>
      <c r="J867" s="8" t="s">
        <v>4792</v>
      </c>
      <c r="K867" s="8" t="s">
        <v>3798</v>
      </c>
      <c r="L867" t="s">
        <v>5145</v>
      </c>
      <c r="M867" s="8" t="s">
        <v>4792</v>
      </c>
      <c r="N867" s="8" t="s">
        <v>954</v>
      </c>
    </row>
    <row r="868" spans="1:27" ht="12.75">
      <c r="A868" t="s">
        <v>5168</v>
      </c>
      <c r="B868" t="s">
        <v>2725</v>
      </c>
      <c r="C868" s="7">
        <v>27620</v>
      </c>
      <c r="E868" s="8" t="s">
        <v>1108</v>
      </c>
      <c r="F868" s="8" t="s">
        <v>4874</v>
      </c>
      <c r="G868" s="8" t="s">
        <v>1475</v>
      </c>
      <c r="I868" t="s">
        <v>5168</v>
      </c>
      <c r="J868" s="8" t="s">
        <v>4874</v>
      </c>
      <c r="K868" s="8" t="s">
        <v>1084</v>
      </c>
      <c r="L868" t="s">
        <v>1693</v>
      </c>
      <c r="M868" s="8" t="s">
        <v>4874</v>
      </c>
      <c r="N868" s="8" t="s">
        <v>1899</v>
      </c>
      <c r="O868" t="s">
        <v>965</v>
      </c>
      <c r="P868" s="8" t="s">
        <v>4874</v>
      </c>
      <c r="Q868" s="8" t="s">
        <v>1900</v>
      </c>
      <c r="R868" t="s">
        <v>965</v>
      </c>
      <c r="S868" s="7" t="s">
        <v>4874</v>
      </c>
      <c r="T868" s="8" t="s">
        <v>1084</v>
      </c>
      <c r="U868" s="6" t="s">
        <v>965</v>
      </c>
      <c r="V868" t="s">
        <v>4874</v>
      </c>
      <c r="W868" s="5" t="s">
        <v>4884</v>
      </c>
      <c r="X868" s="6" t="s">
        <v>965</v>
      </c>
      <c r="Y868" s="6" t="s">
        <v>4874</v>
      </c>
      <c r="Z868" s="11" t="s">
        <v>3791</v>
      </c>
      <c r="AA868"/>
    </row>
    <row r="869" spans="1:27" ht="12.75">
      <c r="A869" t="s">
        <v>5142</v>
      </c>
      <c r="B869" t="s">
        <v>4465</v>
      </c>
      <c r="C869" s="7">
        <v>28789</v>
      </c>
      <c r="D869" s="8" t="s">
        <v>1856</v>
      </c>
      <c r="E869" s="8" t="s">
        <v>1102</v>
      </c>
      <c r="F869" s="8" t="s">
        <v>964</v>
      </c>
      <c r="G869" s="8" t="s">
        <v>1142</v>
      </c>
      <c r="I869" t="s">
        <v>5142</v>
      </c>
      <c r="J869" s="8" t="s">
        <v>964</v>
      </c>
      <c r="K869" s="8" t="s">
        <v>5140</v>
      </c>
      <c r="L869" t="s">
        <v>5142</v>
      </c>
      <c r="M869" s="8" t="s">
        <v>964</v>
      </c>
      <c r="N869" s="8" t="s">
        <v>3794</v>
      </c>
      <c r="O869" t="s">
        <v>5142</v>
      </c>
      <c r="P869" s="8" t="s">
        <v>961</v>
      </c>
      <c r="Q869" s="8" t="s">
        <v>5140</v>
      </c>
      <c r="R869" t="s">
        <v>5141</v>
      </c>
      <c r="S869" s="7" t="s">
        <v>961</v>
      </c>
      <c r="T869" s="8" t="s">
        <v>954</v>
      </c>
      <c r="U869" s="6" t="s">
        <v>5141</v>
      </c>
      <c r="V869" t="s">
        <v>961</v>
      </c>
      <c r="W869" s="5" t="s">
        <v>3616</v>
      </c>
      <c r="X869" s="6" t="s">
        <v>5141</v>
      </c>
      <c r="Y869" s="6" t="s">
        <v>961</v>
      </c>
      <c r="Z869" s="11" t="s">
        <v>3618</v>
      </c>
      <c r="AA869"/>
    </row>
    <row r="870" spans="1:27" ht="12.75">
      <c r="A870" t="s">
        <v>5142</v>
      </c>
      <c r="B870" t="s">
        <v>2543</v>
      </c>
      <c r="C870" s="7">
        <v>30759</v>
      </c>
      <c r="D870" s="8" t="s">
        <v>3406</v>
      </c>
      <c r="E870" s="8" t="s">
        <v>1119</v>
      </c>
      <c r="F870" s="8" t="s">
        <v>2131</v>
      </c>
      <c r="G870" s="8" t="s">
        <v>950</v>
      </c>
      <c r="I870" t="s">
        <v>1703</v>
      </c>
      <c r="J870" s="8" t="s">
        <v>2131</v>
      </c>
      <c r="K870" s="8" t="s">
        <v>265</v>
      </c>
      <c r="Q870" s="8"/>
      <c r="S870" s="7"/>
      <c r="T870" s="8"/>
      <c r="U870" s="6"/>
      <c r="V870"/>
      <c r="X870" s="6"/>
      <c r="Z870" s="11"/>
      <c r="AA870"/>
    </row>
    <row r="871" spans="1:27" ht="12.75">
      <c r="A871" t="s">
        <v>4103</v>
      </c>
      <c r="B871" t="s">
        <v>861</v>
      </c>
      <c r="C871" s="7">
        <v>30527</v>
      </c>
      <c r="D871" s="8" t="s">
        <v>3405</v>
      </c>
      <c r="E871" s="8" t="s">
        <v>1115</v>
      </c>
      <c r="F871" s="8" t="s">
        <v>3615</v>
      </c>
      <c r="G871" s="8" t="s">
        <v>1697</v>
      </c>
      <c r="I871" t="s">
        <v>4103</v>
      </c>
      <c r="J871" s="8" t="s">
        <v>3615</v>
      </c>
      <c r="K871" s="8" t="s">
        <v>3618</v>
      </c>
      <c r="Q871" s="8"/>
      <c r="S871" s="7"/>
      <c r="T871" s="8"/>
      <c r="U871" s="6"/>
      <c r="V871"/>
      <c r="X871" s="6"/>
      <c r="Z871" s="11"/>
      <c r="AA871"/>
    </row>
    <row r="872" spans="1:27" ht="12.75">
      <c r="A872" t="s">
        <v>5141</v>
      </c>
      <c r="B872" t="s">
        <v>4382</v>
      </c>
      <c r="C872" s="7">
        <v>30955</v>
      </c>
      <c r="D872" s="8" t="s">
        <v>3489</v>
      </c>
      <c r="E872" s="8" t="s">
        <v>3481</v>
      </c>
      <c r="F872" s="8" t="s">
        <v>961</v>
      </c>
      <c r="G872" s="8" t="s">
        <v>3616</v>
      </c>
      <c r="H872" s="8" t="s">
        <v>2711</v>
      </c>
      <c r="L872" s="8"/>
      <c r="N872"/>
      <c r="O872" s="8"/>
      <c r="P872" s="5"/>
      <c r="Q872"/>
      <c r="S872" s="5"/>
      <c r="W872"/>
      <c r="X872" s="6"/>
      <c r="Z872" s="10"/>
      <c r="AA872"/>
    </row>
    <row r="873" spans="1:27" ht="12.75">
      <c r="A873" t="s">
        <v>5141</v>
      </c>
      <c r="B873" t="s">
        <v>3626</v>
      </c>
      <c r="C873" s="7">
        <v>30411</v>
      </c>
      <c r="D873" s="8" t="s">
        <v>3404</v>
      </c>
      <c r="E873" s="8" t="s">
        <v>4762</v>
      </c>
      <c r="F873" s="8" t="s">
        <v>964</v>
      </c>
      <c r="G873" s="8" t="s">
        <v>3616</v>
      </c>
      <c r="I873" t="s">
        <v>5141</v>
      </c>
      <c r="J873" s="8" t="s">
        <v>964</v>
      </c>
      <c r="K873" s="8" t="s">
        <v>3616</v>
      </c>
      <c r="Q873" s="8"/>
      <c r="S873" s="7"/>
      <c r="T873" s="8"/>
      <c r="U873" s="6"/>
      <c r="V873"/>
      <c r="X873" s="6"/>
      <c r="Z873" s="11"/>
      <c r="AA873"/>
    </row>
    <row r="875" spans="1:27" ht="12.75">
      <c r="A875" t="s">
        <v>356</v>
      </c>
      <c r="B875" t="s">
        <v>3804</v>
      </c>
      <c r="C875" s="7">
        <v>27701</v>
      </c>
      <c r="E875" s="8" t="s">
        <v>1109</v>
      </c>
      <c r="F875" s="8" t="s">
        <v>3554</v>
      </c>
      <c r="G875" s="8" t="s">
        <v>309</v>
      </c>
      <c r="I875" t="s">
        <v>356</v>
      </c>
      <c r="J875" s="8" t="s">
        <v>3554</v>
      </c>
      <c r="K875" s="8" t="s">
        <v>2738</v>
      </c>
      <c r="L875" t="s">
        <v>3025</v>
      </c>
      <c r="M875" s="8" t="s">
        <v>3554</v>
      </c>
      <c r="N875" s="8" t="s">
        <v>1445</v>
      </c>
      <c r="O875" t="s">
        <v>3025</v>
      </c>
      <c r="P875" s="8" t="s">
        <v>1480</v>
      </c>
      <c r="Q875" s="8" t="s">
        <v>3083</v>
      </c>
      <c r="R875" t="s">
        <v>3025</v>
      </c>
      <c r="S875" s="7" t="s">
        <v>1480</v>
      </c>
      <c r="T875" s="8" t="s">
        <v>2738</v>
      </c>
      <c r="U875" s="6" t="s">
        <v>3025</v>
      </c>
      <c r="V875" t="s">
        <v>1480</v>
      </c>
      <c r="W875" s="5" t="s">
        <v>1446</v>
      </c>
      <c r="X875" s="6" t="s">
        <v>3025</v>
      </c>
      <c r="Y875" s="6" t="s">
        <v>1480</v>
      </c>
      <c r="Z875" s="11" t="s">
        <v>309</v>
      </c>
      <c r="AA875"/>
    </row>
    <row r="876" spans="1:27" ht="12.75">
      <c r="A876" t="s">
        <v>1442</v>
      </c>
      <c r="B876" t="s">
        <v>2366</v>
      </c>
      <c r="C876" s="7">
        <v>27876</v>
      </c>
      <c r="D876" s="8" t="s">
        <v>4</v>
      </c>
      <c r="E876" s="8" t="s">
        <v>1110</v>
      </c>
      <c r="F876" s="8" t="s">
        <v>3024</v>
      </c>
      <c r="G876" s="8" t="s">
        <v>2738</v>
      </c>
      <c r="I876" t="s">
        <v>1442</v>
      </c>
      <c r="J876" s="8" t="s">
        <v>3024</v>
      </c>
      <c r="K876" s="8" t="s">
        <v>2738</v>
      </c>
      <c r="L876" t="s">
        <v>1442</v>
      </c>
      <c r="M876" s="8" t="s">
        <v>3024</v>
      </c>
      <c r="N876" s="8" t="s">
        <v>2738</v>
      </c>
      <c r="O876" t="s">
        <v>1442</v>
      </c>
      <c r="P876" s="8" t="s">
        <v>3024</v>
      </c>
      <c r="Q876" s="8" t="s">
        <v>2738</v>
      </c>
      <c r="R876" t="s">
        <v>1442</v>
      </c>
      <c r="S876" s="7" t="s">
        <v>1480</v>
      </c>
      <c r="T876" s="8" t="s">
        <v>2738</v>
      </c>
      <c r="U876" s="6" t="s">
        <v>1442</v>
      </c>
      <c r="V876" t="s">
        <v>1480</v>
      </c>
      <c r="W876" s="5" t="s">
        <v>309</v>
      </c>
      <c r="X876" s="6" t="s">
        <v>1442</v>
      </c>
      <c r="Y876" s="6" t="s">
        <v>1480</v>
      </c>
      <c r="Z876" s="11" t="s">
        <v>2738</v>
      </c>
      <c r="AA876"/>
    </row>
    <row r="877" spans="1:27" ht="12.75">
      <c r="A877" t="s">
        <v>1442</v>
      </c>
      <c r="B877" t="s">
        <v>3064</v>
      </c>
      <c r="C877" s="7">
        <v>27464</v>
      </c>
      <c r="E877" s="8" t="s">
        <v>1120</v>
      </c>
      <c r="F877" s="8" t="s">
        <v>961</v>
      </c>
      <c r="G877" s="8" t="s">
        <v>2738</v>
      </c>
      <c r="I877" t="s">
        <v>1442</v>
      </c>
      <c r="J877" s="8" t="s">
        <v>961</v>
      </c>
      <c r="K877" s="8" t="s">
        <v>3083</v>
      </c>
      <c r="L877" t="s">
        <v>1442</v>
      </c>
      <c r="M877" s="8" t="s">
        <v>961</v>
      </c>
      <c r="N877" s="8" t="s">
        <v>2738</v>
      </c>
      <c r="O877" t="s">
        <v>1442</v>
      </c>
      <c r="P877" s="8" t="s">
        <v>961</v>
      </c>
      <c r="Q877" s="8" t="s">
        <v>309</v>
      </c>
      <c r="R877" t="s">
        <v>1442</v>
      </c>
      <c r="S877" s="7" t="s">
        <v>1965</v>
      </c>
      <c r="T877" s="8" t="s">
        <v>354</v>
      </c>
      <c r="U877" s="13" t="s">
        <v>1442</v>
      </c>
      <c r="V877" t="s">
        <v>1965</v>
      </c>
      <c r="W877" s="5" t="s">
        <v>3083</v>
      </c>
      <c r="X877" s="6" t="s">
        <v>1442</v>
      </c>
      <c r="Y877" s="6" t="s">
        <v>1965</v>
      </c>
      <c r="Z877" s="11" t="s">
        <v>3083</v>
      </c>
      <c r="AA877"/>
    </row>
    <row r="878" spans="1:27" ht="12.75">
      <c r="A878" t="s">
        <v>356</v>
      </c>
      <c r="B878" t="s">
        <v>2748</v>
      </c>
      <c r="C878" s="7">
        <v>29140</v>
      </c>
      <c r="D878" s="8" t="s">
        <v>3550</v>
      </c>
      <c r="E878" s="8" t="s">
        <v>1104</v>
      </c>
      <c r="F878" s="8" t="s">
        <v>2461</v>
      </c>
      <c r="G878" s="8" t="s">
        <v>2738</v>
      </c>
      <c r="I878" t="s">
        <v>356</v>
      </c>
      <c r="J878" s="8" t="s">
        <v>2461</v>
      </c>
      <c r="K878" s="8" t="s">
        <v>309</v>
      </c>
      <c r="L878" t="s">
        <v>356</v>
      </c>
      <c r="M878" s="8" t="s">
        <v>2461</v>
      </c>
      <c r="N878" s="8" t="s">
        <v>309</v>
      </c>
      <c r="O878" t="s">
        <v>356</v>
      </c>
      <c r="P878" s="8" t="s">
        <v>2461</v>
      </c>
      <c r="Q878" s="8" t="s">
        <v>309</v>
      </c>
      <c r="R878" t="s">
        <v>356</v>
      </c>
      <c r="S878" s="7" t="s">
        <v>2461</v>
      </c>
      <c r="T878" s="8" t="s">
        <v>354</v>
      </c>
      <c r="U878" s="6" t="s">
        <v>356</v>
      </c>
      <c r="V878" t="s">
        <v>2461</v>
      </c>
      <c r="W878" s="5" t="s">
        <v>3083</v>
      </c>
      <c r="X878" s="6" t="s">
        <v>356</v>
      </c>
      <c r="Y878" s="6" t="s">
        <v>2461</v>
      </c>
      <c r="Z878" s="11" t="s">
        <v>3083</v>
      </c>
      <c r="AA878"/>
    </row>
    <row r="879" spans="1:20" ht="12.75">
      <c r="A879" t="s">
        <v>1442</v>
      </c>
      <c r="B879" t="s">
        <v>1832</v>
      </c>
      <c r="C879" s="7">
        <v>29862</v>
      </c>
      <c r="D879" s="8" t="s">
        <v>1011</v>
      </c>
      <c r="E879" s="8" t="s">
        <v>1121</v>
      </c>
      <c r="F879" s="8" t="s">
        <v>2461</v>
      </c>
      <c r="G879" s="8" t="s">
        <v>3083</v>
      </c>
      <c r="I879" t="s">
        <v>353</v>
      </c>
      <c r="J879" s="8" t="s">
        <v>2131</v>
      </c>
      <c r="K879" s="8" t="s">
        <v>354</v>
      </c>
      <c r="L879" t="s">
        <v>4778</v>
      </c>
      <c r="M879" s="8" t="s">
        <v>2131</v>
      </c>
      <c r="N879" s="8" t="s">
        <v>363</v>
      </c>
      <c r="O879" t="s">
        <v>4778</v>
      </c>
      <c r="P879" s="8" t="s">
        <v>2131</v>
      </c>
      <c r="Q879" s="5" t="s">
        <v>1472</v>
      </c>
      <c r="R879" t="s">
        <v>353</v>
      </c>
      <c r="S879" t="s">
        <v>2131</v>
      </c>
      <c r="T879" s="5" t="s">
        <v>354</v>
      </c>
    </row>
    <row r="880" spans="1:27" ht="12.75">
      <c r="A880" t="s">
        <v>3025</v>
      </c>
      <c r="B880" t="s">
        <v>2973</v>
      </c>
      <c r="C880" s="7">
        <v>30861</v>
      </c>
      <c r="D880" s="8" t="s">
        <v>3480</v>
      </c>
      <c r="E880" s="8" t="s">
        <v>2024</v>
      </c>
      <c r="F880" s="8" t="s">
        <v>3027</v>
      </c>
      <c r="G880" s="8" t="s">
        <v>354</v>
      </c>
      <c r="H880" s="8" t="s">
        <v>1595</v>
      </c>
      <c r="L880" s="8"/>
      <c r="N880"/>
      <c r="O880" s="8"/>
      <c r="P880" s="5"/>
      <c r="Q880"/>
      <c r="S880" s="5"/>
      <c r="W880"/>
      <c r="X880" s="6"/>
      <c r="Z880" s="10"/>
      <c r="AA880"/>
    </row>
    <row r="881" spans="1:27" ht="12.75">
      <c r="A881" t="s">
        <v>353</v>
      </c>
      <c r="B881" t="s">
        <v>2215</v>
      </c>
      <c r="C881" s="7">
        <v>31053</v>
      </c>
      <c r="D881" s="8" t="s">
        <v>2159</v>
      </c>
      <c r="E881" s="8" t="s">
        <v>4701</v>
      </c>
      <c r="F881" s="8" t="s">
        <v>4668</v>
      </c>
      <c r="G881" s="8" t="s">
        <v>354</v>
      </c>
      <c r="H881" s="8" t="s">
        <v>2216</v>
      </c>
      <c r="L881" s="8"/>
      <c r="N881"/>
      <c r="O881" s="8"/>
      <c r="P881" s="5"/>
      <c r="Q881"/>
      <c r="S881" s="5"/>
      <c r="W881"/>
      <c r="X881" s="6"/>
      <c r="Z881" s="10"/>
      <c r="AA881"/>
    </row>
    <row r="882" spans="1:27" ht="12.75">
      <c r="A882" t="s">
        <v>353</v>
      </c>
      <c r="B882" t="s">
        <v>62</v>
      </c>
      <c r="C882" s="7">
        <v>30428</v>
      </c>
      <c r="D882" s="8" t="s">
        <v>3407</v>
      </c>
      <c r="E882" s="8" t="s">
        <v>4768</v>
      </c>
      <c r="F882" s="8" t="s">
        <v>1496</v>
      </c>
      <c r="G882" s="8" t="s">
        <v>354</v>
      </c>
      <c r="I882" t="s">
        <v>353</v>
      </c>
      <c r="J882" s="8" t="s">
        <v>1496</v>
      </c>
      <c r="K882" s="8" t="s">
        <v>354</v>
      </c>
      <c r="Q882" s="8"/>
      <c r="S882" s="7"/>
      <c r="T882" s="8"/>
      <c r="U882" s="6"/>
      <c r="V882"/>
      <c r="X882" s="6"/>
      <c r="Z882" s="11"/>
      <c r="AA882"/>
    </row>
    <row r="883" spans="1:27" ht="12.75">
      <c r="A883" t="s">
        <v>353</v>
      </c>
      <c r="B883" t="s">
        <v>1325</v>
      </c>
      <c r="C883" s="7">
        <v>30562</v>
      </c>
      <c r="D883" s="8" t="s">
        <v>3492</v>
      </c>
      <c r="E883" s="8" t="s">
        <v>350</v>
      </c>
      <c r="F883" s="8" t="s">
        <v>3554</v>
      </c>
      <c r="G883" s="8" t="s">
        <v>354</v>
      </c>
      <c r="H883" s="8" t="s">
        <v>1295</v>
      </c>
      <c r="L883" s="8"/>
      <c r="N883"/>
      <c r="O883" s="8"/>
      <c r="P883" s="5"/>
      <c r="Q883"/>
      <c r="S883" s="5"/>
      <c r="W883"/>
      <c r="X883" s="6"/>
      <c r="Z883" s="10"/>
      <c r="AA883"/>
    </row>
    <row r="884" spans="1:14" ht="12.75">
      <c r="A884" t="s">
        <v>353</v>
      </c>
      <c r="B884" t="s">
        <v>1590</v>
      </c>
      <c r="C884" s="7">
        <v>30012</v>
      </c>
      <c r="D884" s="8" t="s">
        <v>2797</v>
      </c>
      <c r="E884" s="8" t="s">
        <v>4764</v>
      </c>
      <c r="F884" s="8" t="s">
        <v>964</v>
      </c>
      <c r="G884" s="8" t="s">
        <v>354</v>
      </c>
      <c r="I884" t="s">
        <v>1442</v>
      </c>
      <c r="J884" s="8" t="s">
        <v>964</v>
      </c>
      <c r="K884" s="8" t="s">
        <v>354</v>
      </c>
      <c r="L884" t="s">
        <v>353</v>
      </c>
      <c r="M884" s="8" t="s">
        <v>964</v>
      </c>
      <c r="N884" s="8" t="s">
        <v>354</v>
      </c>
    </row>
    <row r="885" spans="1:27" ht="12.75">
      <c r="A885" t="s">
        <v>353</v>
      </c>
      <c r="B885" t="s">
        <v>370</v>
      </c>
      <c r="C885" s="7">
        <v>31175</v>
      </c>
      <c r="D885" s="8" t="s">
        <v>3492</v>
      </c>
      <c r="E885" s="8" t="s">
        <v>2025</v>
      </c>
      <c r="F885" s="8" t="s">
        <v>3024</v>
      </c>
      <c r="G885" s="8" t="s">
        <v>354</v>
      </c>
      <c r="H885" s="8" t="s">
        <v>687</v>
      </c>
      <c r="L885" s="8"/>
      <c r="N885"/>
      <c r="O885" s="8"/>
      <c r="P885" s="5"/>
      <c r="Q885"/>
      <c r="S885" s="5"/>
      <c r="W885"/>
      <c r="X885" s="6"/>
      <c r="Z885" s="10"/>
      <c r="AA885"/>
    </row>
    <row r="886" spans="1:27" ht="12.75">
      <c r="A886" t="s">
        <v>1277</v>
      </c>
      <c r="B886" t="s">
        <v>985</v>
      </c>
      <c r="C886" s="7">
        <v>30375</v>
      </c>
      <c r="D886" s="8" t="s">
        <v>3403</v>
      </c>
      <c r="E886" s="8" t="s">
        <v>4761</v>
      </c>
      <c r="I886" t="s">
        <v>353</v>
      </c>
      <c r="J886" s="8" t="s">
        <v>3027</v>
      </c>
      <c r="K886" s="8" t="s">
        <v>354</v>
      </c>
      <c r="Q886" s="8"/>
      <c r="S886" s="7"/>
      <c r="T886" s="8"/>
      <c r="U886" s="6"/>
      <c r="V886"/>
      <c r="X886" s="6"/>
      <c r="Z886" s="11"/>
      <c r="AA886"/>
    </row>
    <row r="887" ht="12.75">
      <c r="C887" s="7"/>
    </row>
    <row r="888" spans="1:27" ht="12.75">
      <c r="A888" t="s">
        <v>3029</v>
      </c>
      <c r="B888" t="s">
        <v>1654</v>
      </c>
      <c r="C888" s="7">
        <v>29048</v>
      </c>
      <c r="D888" s="8" t="s">
        <v>1856</v>
      </c>
      <c r="E888" s="8" t="s">
        <v>4770</v>
      </c>
      <c r="F888" s="8" t="s">
        <v>3027</v>
      </c>
      <c r="G888" s="8" t="s">
        <v>489</v>
      </c>
      <c r="I888" t="s">
        <v>3607</v>
      </c>
      <c r="J888" s="8" t="s">
        <v>3027</v>
      </c>
      <c r="K888" s="8" t="s">
        <v>1655</v>
      </c>
      <c r="O888" t="s">
        <v>3029</v>
      </c>
      <c r="P888" s="8" t="s">
        <v>3617</v>
      </c>
      <c r="Q888" s="8" t="s">
        <v>2191</v>
      </c>
      <c r="R888" t="s">
        <v>3607</v>
      </c>
      <c r="S888" s="7" t="s">
        <v>4874</v>
      </c>
      <c r="T888" s="8" t="s">
        <v>5089</v>
      </c>
      <c r="U888" t="s">
        <v>3607</v>
      </c>
      <c r="V888" t="s">
        <v>3027</v>
      </c>
      <c r="W888" s="5" t="s">
        <v>2318</v>
      </c>
      <c r="AA888"/>
    </row>
    <row r="889" spans="1:27" ht="12.75" customHeight="1">
      <c r="A889" t="s">
        <v>3030</v>
      </c>
      <c r="B889" t="s">
        <v>1722</v>
      </c>
      <c r="C889" s="7">
        <v>26745</v>
      </c>
      <c r="E889" s="8" t="s">
        <v>1126</v>
      </c>
      <c r="F889" s="8" t="s">
        <v>4668</v>
      </c>
      <c r="G889" s="8" t="s">
        <v>1613</v>
      </c>
      <c r="I889" t="s">
        <v>3030</v>
      </c>
      <c r="J889" s="8" t="s">
        <v>4668</v>
      </c>
      <c r="K889" s="8" t="s">
        <v>130</v>
      </c>
      <c r="L889" t="s">
        <v>3030</v>
      </c>
      <c r="M889" s="8" t="s">
        <v>4668</v>
      </c>
      <c r="N889" s="8" t="s">
        <v>1063</v>
      </c>
      <c r="Q889" s="8"/>
      <c r="S889" s="14"/>
      <c r="T889"/>
      <c r="U889" s="6" t="s">
        <v>3030</v>
      </c>
      <c r="V889" t="s">
        <v>3610</v>
      </c>
      <c r="W889" s="5" t="s">
        <v>1723</v>
      </c>
      <c r="X889" t="s">
        <v>3030</v>
      </c>
      <c r="Y889" s="6" t="s">
        <v>3610</v>
      </c>
      <c r="Z889" s="6" t="s">
        <v>1724</v>
      </c>
      <c r="AA889"/>
    </row>
    <row r="890" spans="1:14" ht="12.75">
      <c r="A890" t="s">
        <v>3136</v>
      </c>
      <c r="B890" t="s">
        <v>4910</v>
      </c>
      <c r="C890" s="7">
        <v>30145</v>
      </c>
      <c r="D890" s="8" t="s">
        <v>2800</v>
      </c>
      <c r="E890" s="8" t="s">
        <v>1130</v>
      </c>
      <c r="F890" s="8" t="s">
        <v>4792</v>
      </c>
      <c r="G890" s="8" t="s">
        <v>1614</v>
      </c>
      <c r="I890" t="s">
        <v>3136</v>
      </c>
      <c r="J890" s="8" t="s">
        <v>4792</v>
      </c>
      <c r="K890" s="8" t="s">
        <v>1967</v>
      </c>
      <c r="L890" t="s">
        <v>3136</v>
      </c>
      <c r="M890" s="8" t="s">
        <v>4792</v>
      </c>
      <c r="N890" s="8" t="s">
        <v>4911</v>
      </c>
    </row>
    <row r="891" ht="12.75">
      <c r="I891" s="6" t="s">
        <v>5101</v>
      </c>
    </row>
    <row r="894" spans="1:27" ht="18">
      <c r="A894" s="39" t="s">
        <v>618</v>
      </c>
      <c r="C894" s="7"/>
      <c r="I894" s="39"/>
      <c r="Q894" s="8"/>
      <c r="S894" s="7"/>
      <c r="T894" s="8"/>
      <c r="U894"/>
      <c r="V894"/>
      <c r="AA894"/>
    </row>
    <row r="895" spans="1:27" ht="12.75">
      <c r="A895" t="s">
        <v>3388</v>
      </c>
      <c r="C895" s="7"/>
      <c r="I895" s="6"/>
      <c r="Q895" s="8"/>
      <c r="S895" s="7"/>
      <c r="T895" s="8"/>
      <c r="U895"/>
      <c r="V895"/>
      <c r="AA895"/>
    </row>
    <row r="896" ht="12.75">
      <c r="A896" t="s">
        <v>5146</v>
      </c>
    </row>
    <row r="897" spans="1:17" ht="12.75">
      <c r="A897" t="s">
        <v>633</v>
      </c>
      <c r="B897" t="s">
        <v>2485</v>
      </c>
      <c r="C897" s="7">
        <v>29589</v>
      </c>
      <c r="D897" s="8" t="s">
        <v>2486</v>
      </c>
      <c r="E897" s="8" t="s">
        <v>4275</v>
      </c>
      <c r="F897" s="8" t="s">
        <v>964</v>
      </c>
      <c r="G897" s="8" t="s">
        <v>537</v>
      </c>
      <c r="I897" t="s">
        <v>633</v>
      </c>
      <c r="J897" s="8" t="s">
        <v>964</v>
      </c>
      <c r="K897" s="8" t="s">
        <v>4960</v>
      </c>
      <c r="L897" t="s">
        <v>633</v>
      </c>
      <c r="M897" s="8" t="s">
        <v>964</v>
      </c>
      <c r="N897" s="8" t="s">
        <v>2968</v>
      </c>
      <c r="O897" t="s">
        <v>633</v>
      </c>
      <c r="P897" s="8" t="s">
        <v>964</v>
      </c>
      <c r="Q897" s="5" t="s">
        <v>1040</v>
      </c>
    </row>
    <row r="898" spans="1:27" ht="12.75">
      <c r="A898" t="s">
        <v>633</v>
      </c>
      <c r="B898" t="s">
        <v>4622</v>
      </c>
      <c r="C898" s="7">
        <v>26117</v>
      </c>
      <c r="E898" s="8" t="s">
        <v>4765</v>
      </c>
      <c r="F898" s="8" t="s">
        <v>3617</v>
      </c>
      <c r="G898" s="8" t="s">
        <v>1615</v>
      </c>
      <c r="I898" t="s">
        <v>633</v>
      </c>
      <c r="J898" s="8" t="s">
        <v>1965</v>
      </c>
      <c r="K898" s="8" t="s">
        <v>1866</v>
      </c>
      <c r="L898" t="s">
        <v>633</v>
      </c>
      <c r="M898" s="8" t="s">
        <v>3790</v>
      </c>
      <c r="N898" s="8" t="s">
        <v>2031</v>
      </c>
      <c r="O898" t="s">
        <v>633</v>
      </c>
      <c r="P898" s="8" t="s">
        <v>3554</v>
      </c>
      <c r="Q898" s="8" t="s">
        <v>4623</v>
      </c>
      <c r="R898" t="s">
        <v>633</v>
      </c>
      <c r="S898" s="7" t="s">
        <v>3554</v>
      </c>
      <c r="T898" s="8" t="s">
        <v>4624</v>
      </c>
      <c r="U898" t="s">
        <v>633</v>
      </c>
      <c r="V898" t="s">
        <v>3380</v>
      </c>
      <c r="W898" s="5" t="s">
        <v>1078</v>
      </c>
      <c r="X898" t="s">
        <v>633</v>
      </c>
      <c r="Y898" s="6" t="s">
        <v>4883</v>
      </c>
      <c r="Z898" s="6" t="s">
        <v>1079</v>
      </c>
      <c r="AA898"/>
    </row>
    <row r="900" spans="1:27" ht="12.75">
      <c r="A900" t="s">
        <v>3607</v>
      </c>
      <c r="B900" t="s">
        <v>4564</v>
      </c>
      <c r="C900" s="7">
        <v>29536</v>
      </c>
      <c r="D900" s="8" t="s">
        <v>4569</v>
      </c>
      <c r="E900" s="8" t="s">
        <v>731</v>
      </c>
      <c r="F900" s="8" t="s">
        <v>4730</v>
      </c>
      <c r="G900" s="8" t="s">
        <v>2459</v>
      </c>
      <c r="I900" t="s">
        <v>3607</v>
      </c>
      <c r="J900" s="8" t="s">
        <v>4730</v>
      </c>
      <c r="K900" s="8" t="s">
        <v>598</v>
      </c>
      <c r="L900" t="s">
        <v>3607</v>
      </c>
      <c r="M900" s="8" t="s">
        <v>4730</v>
      </c>
      <c r="N900" s="8" t="s">
        <v>3534</v>
      </c>
      <c r="O900" t="s">
        <v>3607</v>
      </c>
      <c r="P900" s="8" t="s">
        <v>4730</v>
      </c>
      <c r="Q900" s="8" t="s">
        <v>4565</v>
      </c>
      <c r="S900" s="7"/>
      <c r="T900" s="8"/>
      <c r="U900" s="6"/>
      <c r="V900"/>
      <c r="X900" s="6"/>
      <c r="Z900" s="11"/>
      <c r="AA900"/>
    </row>
    <row r="901" spans="1:27" ht="12.75">
      <c r="A901" t="s">
        <v>3607</v>
      </c>
      <c r="B901" t="s">
        <v>3462</v>
      </c>
      <c r="C901" s="7">
        <v>29120</v>
      </c>
      <c r="D901" s="8" t="s">
        <v>305</v>
      </c>
      <c r="E901" s="8" t="s">
        <v>3481</v>
      </c>
      <c r="F901" s="8" t="s">
        <v>3790</v>
      </c>
      <c r="G901" s="8" t="s">
        <v>4452</v>
      </c>
      <c r="H901" s="8" t="s">
        <v>253</v>
      </c>
      <c r="O901" t="s">
        <v>3607</v>
      </c>
      <c r="P901" s="8" t="s">
        <v>4026</v>
      </c>
      <c r="Q901" s="8" t="s">
        <v>3463</v>
      </c>
      <c r="R901" t="s">
        <v>4669</v>
      </c>
      <c r="S901" s="7" t="s">
        <v>4026</v>
      </c>
      <c r="T901" s="8" t="s">
        <v>3464</v>
      </c>
      <c r="U901" t="s">
        <v>4669</v>
      </c>
      <c r="V901" t="s">
        <v>4026</v>
      </c>
      <c r="W901" s="5" t="s">
        <v>3465</v>
      </c>
      <c r="AA901"/>
    </row>
    <row r="902" spans="1:20" ht="12.75">
      <c r="A902" t="s">
        <v>4667</v>
      </c>
      <c r="B902" t="s">
        <v>4249</v>
      </c>
      <c r="C902" s="7">
        <v>29423</v>
      </c>
      <c r="D902" s="8" t="s">
        <v>3614</v>
      </c>
      <c r="E902" s="8" t="s">
        <v>1119</v>
      </c>
      <c r="F902" s="8" t="s">
        <v>4789</v>
      </c>
      <c r="G902" s="8" t="s">
        <v>1617</v>
      </c>
      <c r="I902" t="s">
        <v>4667</v>
      </c>
      <c r="J902" s="8" t="s">
        <v>4792</v>
      </c>
      <c r="K902" s="8" t="s">
        <v>1</v>
      </c>
      <c r="L902" t="s">
        <v>4667</v>
      </c>
      <c r="M902" s="8" t="s">
        <v>4792</v>
      </c>
      <c r="N902" s="8" t="s">
        <v>4434</v>
      </c>
      <c r="O902" t="s">
        <v>4667</v>
      </c>
      <c r="P902" s="8" t="s">
        <v>4792</v>
      </c>
      <c r="Q902" s="5" t="s">
        <v>209</v>
      </c>
      <c r="R902" t="s">
        <v>4667</v>
      </c>
      <c r="S902" t="s">
        <v>4792</v>
      </c>
      <c r="T902" s="5" t="s">
        <v>210</v>
      </c>
    </row>
    <row r="903" spans="1:27" ht="12.75">
      <c r="A903" t="s">
        <v>4667</v>
      </c>
      <c r="B903" t="s">
        <v>3750</v>
      </c>
      <c r="C903" s="7">
        <v>30960</v>
      </c>
      <c r="D903" s="8" t="s">
        <v>3409</v>
      </c>
      <c r="E903" s="8" t="s">
        <v>4763</v>
      </c>
      <c r="F903" s="8" t="s">
        <v>4874</v>
      </c>
      <c r="G903" s="8" t="s">
        <v>1618</v>
      </c>
      <c r="I903" t="s">
        <v>4667</v>
      </c>
      <c r="J903" s="8" t="s">
        <v>4874</v>
      </c>
      <c r="K903" s="8" t="s">
        <v>3751</v>
      </c>
      <c r="Q903" s="8"/>
      <c r="S903" s="7"/>
      <c r="T903" s="8"/>
      <c r="U903" s="6"/>
      <c r="V903"/>
      <c r="X903" s="6"/>
      <c r="Z903" s="11"/>
      <c r="AA903"/>
    </row>
    <row r="905" spans="1:14" ht="12.75">
      <c r="A905" t="s">
        <v>2129</v>
      </c>
      <c r="B905" t="s">
        <v>2044</v>
      </c>
      <c r="C905" s="7">
        <v>30036</v>
      </c>
      <c r="D905" s="8" t="s">
        <v>2050</v>
      </c>
      <c r="E905" s="8" t="s">
        <v>1118</v>
      </c>
      <c r="F905" s="8" t="s">
        <v>3024</v>
      </c>
      <c r="G905" s="8" t="s">
        <v>1620</v>
      </c>
      <c r="I905" t="s">
        <v>2129</v>
      </c>
      <c r="J905" s="8" t="s">
        <v>3024</v>
      </c>
      <c r="K905" s="8" t="s">
        <v>735</v>
      </c>
      <c r="L905" t="s">
        <v>2129</v>
      </c>
      <c r="M905" s="8" t="s">
        <v>3024</v>
      </c>
      <c r="N905" s="8" t="s">
        <v>2551</v>
      </c>
    </row>
    <row r="906" spans="1:20" ht="12.75">
      <c r="A906" t="s">
        <v>2129</v>
      </c>
      <c r="B906" t="s">
        <v>1545</v>
      </c>
      <c r="C906" s="7">
        <v>29652</v>
      </c>
      <c r="D906" s="8" t="s">
        <v>1546</v>
      </c>
      <c r="E906" s="8" t="s">
        <v>1123</v>
      </c>
      <c r="F906" s="8" t="s">
        <v>2461</v>
      </c>
      <c r="G906" s="8" t="s">
        <v>1619</v>
      </c>
      <c r="I906" t="s">
        <v>2129</v>
      </c>
      <c r="J906" s="8" t="s">
        <v>2461</v>
      </c>
      <c r="K906" s="8" t="s">
        <v>4660</v>
      </c>
      <c r="L906" t="s">
        <v>2129</v>
      </c>
      <c r="M906" s="8" t="s">
        <v>2461</v>
      </c>
      <c r="N906" s="8" t="s">
        <v>1745</v>
      </c>
      <c r="O906" t="s">
        <v>2129</v>
      </c>
      <c r="P906" s="8" t="s">
        <v>2461</v>
      </c>
      <c r="Q906" s="5" t="s">
        <v>2462</v>
      </c>
      <c r="R906" t="s">
        <v>2135</v>
      </c>
      <c r="S906" t="s">
        <v>2461</v>
      </c>
      <c r="T906" s="5" t="s">
        <v>3728</v>
      </c>
    </row>
    <row r="907" spans="1:27" ht="12.75">
      <c r="A907" t="s">
        <v>3228</v>
      </c>
      <c r="B907" t="s">
        <v>4706</v>
      </c>
      <c r="C907" s="7">
        <v>31149</v>
      </c>
      <c r="D907" s="8" t="s">
        <v>4707</v>
      </c>
      <c r="E907" s="8" t="s">
        <v>3480</v>
      </c>
      <c r="F907" s="8" t="s">
        <v>3790</v>
      </c>
      <c r="G907" s="8" t="s">
        <v>3229</v>
      </c>
      <c r="H907" s="8" t="s">
        <v>3866</v>
      </c>
      <c r="L907" s="8"/>
      <c r="N907"/>
      <c r="O907" s="8"/>
      <c r="P907" s="5"/>
      <c r="Q907"/>
      <c r="S907" s="5"/>
      <c r="W907"/>
      <c r="X907" s="6"/>
      <c r="Z907" s="10"/>
      <c r="AA907"/>
    </row>
    <row r="908" spans="1:20" ht="12.75">
      <c r="A908" t="s">
        <v>2129</v>
      </c>
      <c r="B908" t="s">
        <v>3743</v>
      </c>
      <c r="C908" s="7">
        <v>28692</v>
      </c>
      <c r="D908" s="8" t="s">
        <v>1140</v>
      </c>
      <c r="E908" s="8" t="s">
        <v>4770</v>
      </c>
      <c r="F908" s="8" t="s">
        <v>4668</v>
      </c>
      <c r="G908" s="8" t="s">
        <v>1623</v>
      </c>
      <c r="I908" t="s">
        <v>2129</v>
      </c>
      <c r="J908" s="8" t="s">
        <v>4668</v>
      </c>
      <c r="K908" s="8" t="s">
        <v>3437</v>
      </c>
      <c r="L908" t="s">
        <v>2129</v>
      </c>
      <c r="M908" s="8" t="s">
        <v>3790</v>
      </c>
      <c r="N908" s="8" t="s">
        <v>3391</v>
      </c>
      <c r="O908" t="s">
        <v>2129</v>
      </c>
      <c r="P908" s="8" t="s">
        <v>3790</v>
      </c>
      <c r="Q908" s="5" t="s">
        <v>3744</v>
      </c>
      <c r="R908" t="s">
        <v>2129</v>
      </c>
      <c r="S908" t="s">
        <v>2461</v>
      </c>
      <c r="T908" s="5" t="s">
        <v>3745</v>
      </c>
    </row>
    <row r="909" spans="1:27" ht="12.75">
      <c r="A909" t="s">
        <v>2129</v>
      </c>
      <c r="B909" t="s">
        <v>876</v>
      </c>
      <c r="C909" s="7">
        <v>30556</v>
      </c>
      <c r="D909" s="8" t="s">
        <v>2800</v>
      </c>
      <c r="E909" s="8" t="s">
        <v>1120</v>
      </c>
      <c r="F909" s="8" t="s">
        <v>4730</v>
      </c>
      <c r="G909" s="8" t="s">
        <v>1621</v>
      </c>
      <c r="I909" t="s">
        <v>2129</v>
      </c>
      <c r="J909" s="8" t="s">
        <v>4730</v>
      </c>
      <c r="K909" s="8" t="s">
        <v>875</v>
      </c>
      <c r="Q909" s="8"/>
      <c r="S909" s="7"/>
      <c r="T909" s="8"/>
      <c r="U909" s="6"/>
      <c r="V909"/>
      <c r="X909" s="6"/>
      <c r="Z909" s="11"/>
      <c r="AA909"/>
    </row>
    <row r="910" spans="1:27" ht="12.75">
      <c r="A910" t="s">
        <v>2129</v>
      </c>
      <c r="B910" t="s">
        <v>4608</v>
      </c>
      <c r="C910" s="7">
        <v>28825</v>
      </c>
      <c r="D910" s="8" t="s">
        <v>4735</v>
      </c>
      <c r="E910" s="8" t="s">
        <v>4766</v>
      </c>
      <c r="F910" s="8" t="s">
        <v>1496</v>
      </c>
      <c r="G910" s="8" t="s">
        <v>1622</v>
      </c>
      <c r="I910" t="s">
        <v>2129</v>
      </c>
      <c r="J910" s="8" t="s">
        <v>1496</v>
      </c>
      <c r="K910" s="8" t="s">
        <v>2078</v>
      </c>
      <c r="L910" t="s">
        <v>1465</v>
      </c>
      <c r="M910" s="8" t="s">
        <v>1496</v>
      </c>
      <c r="N910" s="8" t="s">
        <v>2540</v>
      </c>
      <c r="O910" t="s">
        <v>1153</v>
      </c>
      <c r="P910" s="8" t="s">
        <v>1496</v>
      </c>
      <c r="Q910" s="8" t="s">
        <v>4664</v>
      </c>
      <c r="R910" t="s">
        <v>616</v>
      </c>
      <c r="S910" s="7" t="s">
        <v>3610</v>
      </c>
      <c r="T910" s="8" t="s">
        <v>4665</v>
      </c>
      <c r="U910" s="6" t="s">
        <v>1463</v>
      </c>
      <c r="V910" t="s">
        <v>3610</v>
      </c>
      <c r="W910" s="5" t="s">
        <v>444</v>
      </c>
      <c r="X910" t="s">
        <v>2129</v>
      </c>
      <c r="Y910" s="6" t="s">
        <v>3610</v>
      </c>
      <c r="Z910" s="11" t="s">
        <v>445</v>
      </c>
      <c r="AA910"/>
    </row>
    <row r="911" spans="1:26" ht="12.75">
      <c r="A911" t="s">
        <v>306</v>
      </c>
      <c r="B911" t="s">
        <v>4118</v>
      </c>
      <c r="C911" s="7">
        <v>28235</v>
      </c>
      <c r="D911" s="8" t="s">
        <v>4117</v>
      </c>
      <c r="E911" s="8" t="s">
        <v>1114</v>
      </c>
      <c r="F911" s="8" t="s">
        <v>304</v>
      </c>
      <c r="G911" s="8" t="s">
        <v>1624</v>
      </c>
      <c r="I911" t="s">
        <v>306</v>
      </c>
      <c r="J911" s="8" t="s">
        <v>304</v>
      </c>
      <c r="K911" s="8" t="s">
        <v>545</v>
      </c>
      <c r="L911" t="s">
        <v>306</v>
      </c>
      <c r="M911" s="8" t="s">
        <v>304</v>
      </c>
      <c r="N911" s="8" t="s">
        <v>789</v>
      </c>
      <c r="O911" t="s">
        <v>306</v>
      </c>
      <c r="P911" s="8" t="s">
        <v>304</v>
      </c>
      <c r="Q911" s="5" t="s">
        <v>4119</v>
      </c>
      <c r="R911" s="6" t="s">
        <v>306</v>
      </c>
      <c r="S911" t="s">
        <v>304</v>
      </c>
      <c r="T911" s="5" t="s">
        <v>2147</v>
      </c>
      <c r="X911" t="s">
        <v>306</v>
      </c>
      <c r="Y911" s="6" t="s">
        <v>4883</v>
      </c>
      <c r="Z911" s="11" t="s">
        <v>74</v>
      </c>
    </row>
    <row r="912" spans="1:27" ht="12.75">
      <c r="A912" t="s">
        <v>306</v>
      </c>
      <c r="B912" t="s">
        <v>3876</v>
      </c>
      <c r="C912" s="7">
        <v>31072</v>
      </c>
      <c r="D912" s="8" t="s">
        <v>2159</v>
      </c>
      <c r="E912" s="8" t="s">
        <v>3490</v>
      </c>
      <c r="F912" s="8" t="s">
        <v>2131</v>
      </c>
      <c r="G912" s="8" t="s">
        <v>3237</v>
      </c>
      <c r="H912" s="8" t="s">
        <v>249</v>
      </c>
      <c r="L912" s="8"/>
      <c r="N912"/>
      <c r="O912" s="8"/>
      <c r="P912" s="5"/>
      <c r="Q912"/>
      <c r="S912" s="5"/>
      <c r="W912"/>
      <c r="X912" s="6"/>
      <c r="Z912" s="10"/>
      <c r="AA912"/>
    </row>
    <row r="913" spans="3:27" ht="12.75">
      <c r="C913" s="7"/>
      <c r="Q913" s="8"/>
      <c r="S913" s="7"/>
      <c r="T913" s="8"/>
      <c r="U913"/>
      <c r="V913"/>
      <c r="AA913"/>
    </row>
    <row r="914" spans="1:27" ht="12.75">
      <c r="A914" t="s">
        <v>1138</v>
      </c>
      <c r="B914" t="s">
        <v>1841</v>
      </c>
      <c r="C914" s="7">
        <v>28207</v>
      </c>
      <c r="D914" s="8" t="s">
        <v>960</v>
      </c>
      <c r="E914" s="8" t="s">
        <v>1112</v>
      </c>
      <c r="F914" s="8" t="s">
        <v>937</v>
      </c>
      <c r="G914" s="8" t="s">
        <v>1898</v>
      </c>
      <c r="I914" t="s">
        <v>1138</v>
      </c>
      <c r="J914" s="8" t="s">
        <v>937</v>
      </c>
      <c r="K914" s="8" t="s">
        <v>263</v>
      </c>
      <c r="L914" t="s">
        <v>1138</v>
      </c>
      <c r="M914" s="8" t="s">
        <v>937</v>
      </c>
      <c r="N914" s="8" t="s">
        <v>3611</v>
      </c>
      <c r="O914" t="s">
        <v>1138</v>
      </c>
      <c r="P914" s="8" t="s">
        <v>937</v>
      </c>
      <c r="Q914" s="8" t="s">
        <v>3611</v>
      </c>
      <c r="R914" t="s">
        <v>1138</v>
      </c>
      <c r="S914" s="7" t="s">
        <v>937</v>
      </c>
      <c r="T914" s="8" t="s">
        <v>3791</v>
      </c>
      <c r="U914" s="6" t="s">
        <v>2742</v>
      </c>
      <c r="V914" t="s">
        <v>937</v>
      </c>
      <c r="W914" s="5" t="s">
        <v>955</v>
      </c>
      <c r="X914" s="6" t="s">
        <v>2742</v>
      </c>
      <c r="Y914" s="6" t="s">
        <v>937</v>
      </c>
      <c r="Z914" s="11" t="s">
        <v>3102</v>
      </c>
      <c r="AA914"/>
    </row>
    <row r="915" spans="1:20" ht="12.75">
      <c r="A915" t="s">
        <v>2742</v>
      </c>
      <c r="B915" t="s">
        <v>2823</v>
      </c>
      <c r="C915" s="7">
        <v>29471</v>
      </c>
      <c r="D915" s="8" t="s">
        <v>3609</v>
      </c>
      <c r="E915" s="8" t="s">
        <v>1114</v>
      </c>
      <c r="F915" s="8" t="s">
        <v>5143</v>
      </c>
      <c r="G915" s="8" t="s">
        <v>3791</v>
      </c>
      <c r="I915" t="s">
        <v>2742</v>
      </c>
      <c r="J915" s="8" t="s">
        <v>961</v>
      </c>
      <c r="K915" s="8" t="s">
        <v>4876</v>
      </c>
      <c r="L915" t="s">
        <v>2742</v>
      </c>
      <c r="M915" s="8" t="s">
        <v>961</v>
      </c>
      <c r="N915" s="8" t="s">
        <v>4879</v>
      </c>
      <c r="O915" t="s">
        <v>2742</v>
      </c>
      <c r="P915" s="8" t="s">
        <v>961</v>
      </c>
      <c r="Q915" s="5" t="s">
        <v>4879</v>
      </c>
      <c r="R915" t="s">
        <v>951</v>
      </c>
      <c r="S915" t="s">
        <v>961</v>
      </c>
      <c r="T915" s="5" t="s">
        <v>1141</v>
      </c>
    </row>
    <row r="916" spans="1:27" ht="12.75">
      <c r="A916" t="s">
        <v>2742</v>
      </c>
      <c r="B916" t="s">
        <v>4736</v>
      </c>
      <c r="C916" s="7">
        <v>26854</v>
      </c>
      <c r="E916" s="8" t="s">
        <v>1116</v>
      </c>
      <c r="F916" s="8" t="s">
        <v>961</v>
      </c>
      <c r="G916" s="8" t="s">
        <v>955</v>
      </c>
      <c r="I916" t="s">
        <v>2742</v>
      </c>
      <c r="J916" s="8" t="s">
        <v>1496</v>
      </c>
      <c r="K916" s="8" t="s">
        <v>263</v>
      </c>
      <c r="L916" t="s">
        <v>1894</v>
      </c>
      <c r="M916" s="8" t="s">
        <v>1496</v>
      </c>
      <c r="N916" s="8" t="s">
        <v>956</v>
      </c>
      <c r="O916" t="s">
        <v>2742</v>
      </c>
      <c r="P916" s="8" t="s">
        <v>1496</v>
      </c>
      <c r="Q916" s="8" t="s">
        <v>1142</v>
      </c>
      <c r="R916" t="s">
        <v>1138</v>
      </c>
      <c r="S916" s="7" t="s">
        <v>2461</v>
      </c>
      <c r="T916" s="8" t="s">
        <v>263</v>
      </c>
      <c r="U916" s="6" t="s">
        <v>2742</v>
      </c>
      <c r="V916" t="s">
        <v>2461</v>
      </c>
      <c r="W916" s="12" t="s">
        <v>263</v>
      </c>
      <c r="X916" s="6" t="s">
        <v>2742</v>
      </c>
      <c r="Y916" s="6" t="s">
        <v>2461</v>
      </c>
      <c r="Z916" s="11" t="s">
        <v>3791</v>
      </c>
      <c r="AA916"/>
    </row>
    <row r="917" spans="1:27" ht="12.75">
      <c r="A917" t="s">
        <v>4873</v>
      </c>
      <c r="B917" t="s">
        <v>4231</v>
      </c>
      <c r="C917" s="7">
        <v>28708</v>
      </c>
      <c r="D917" s="8" t="s">
        <v>960</v>
      </c>
      <c r="E917" s="8" t="s">
        <v>1116</v>
      </c>
      <c r="F917" s="8" t="s">
        <v>4730</v>
      </c>
      <c r="G917" s="8" t="s">
        <v>4879</v>
      </c>
      <c r="I917" t="s">
        <v>4873</v>
      </c>
      <c r="J917" s="8" t="s">
        <v>4730</v>
      </c>
      <c r="K917" s="8" t="s">
        <v>3102</v>
      </c>
      <c r="L917" t="s">
        <v>4873</v>
      </c>
      <c r="M917" s="8" t="s">
        <v>4730</v>
      </c>
      <c r="N917" s="8" t="s">
        <v>263</v>
      </c>
      <c r="O917" t="s">
        <v>4873</v>
      </c>
      <c r="P917" s="8" t="s">
        <v>4730</v>
      </c>
      <c r="Q917" s="8" t="s">
        <v>263</v>
      </c>
      <c r="S917" s="7"/>
      <c r="T917" s="8"/>
      <c r="U917" s="6" t="s">
        <v>4880</v>
      </c>
      <c r="V917" t="s">
        <v>4730</v>
      </c>
      <c r="W917" s="5" t="s">
        <v>3791</v>
      </c>
      <c r="X917" s="6" t="s">
        <v>4880</v>
      </c>
      <c r="Y917" s="6" t="s">
        <v>4730</v>
      </c>
      <c r="Z917" s="11" t="s">
        <v>1142</v>
      </c>
      <c r="AA917"/>
    </row>
    <row r="918" spans="1:27" ht="12.75">
      <c r="A918" t="s">
        <v>4880</v>
      </c>
      <c r="B918" t="s">
        <v>3886</v>
      </c>
      <c r="C918" s="7">
        <v>30645</v>
      </c>
      <c r="D918" s="8" t="s">
        <v>3407</v>
      </c>
      <c r="E918" s="8" t="s">
        <v>3492</v>
      </c>
      <c r="F918" s="8" t="s">
        <v>4026</v>
      </c>
      <c r="G918" s="8" t="s">
        <v>265</v>
      </c>
      <c r="H918" s="8" t="s">
        <v>2705</v>
      </c>
      <c r="L918" s="8"/>
      <c r="N918"/>
      <c r="O918" s="8"/>
      <c r="P918" s="5"/>
      <c r="Q918"/>
      <c r="S918" s="5"/>
      <c r="W918"/>
      <c r="X918" s="6"/>
      <c r="Z918" s="10"/>
      <c r="AA918"/>
    </row>
    <row r="919" spans="1:27" ht="12.75">
      <c r="A919" t="s">
        <v>2742</v>
      </c>
      <c r="B919" t="s">
        <v>192</v>
      </c>
      <c r="C919" s="7">
        <v>27608</v>
      </c>
      <c r="E919" s="8" t="s">
        <v>4757</v>
      </c>
      <c r="F919" s="8" t="s">
        <v>3790</v>
      </c>
      <c r="G919" s="8" t="s">
        <v>1141</v>
      </c>
      <c r="I919" t="s">
        <v>953</v>
      </c>
      <c r="J919" s="8" t="s">
        <v>2461</v>
      </c>
      <c r="K919" s="8" t="s">
        <v>1692</v>
      </c>
      <c r="L919" t="s">
        <v>1897</v>
      </c>
      <c r="M919" s="8" t="s">
        <v>3554</v>
      </c>
      <c r="N919" s="8" t="s">
        <v>3616</v>
      </c>
      <c r="O919" t="s">
        <v>2742</v>
      </c>
      <c r="P919" s="8" t="s">
        <v>3554</v>
      </c>
      <c r="Q919" s="8" t="s">
        <v>265</v>
      </c>
      <c r="R919" t="s">
        <v>951</v>
      </c>
      <c r="S919" s="7" t="s">
        <v>3554</v>
      </c>
      <c r="T919" s="8" t="s">
        <v>193</v>
      </c>
      <c r="U919" s="6" t="s">
        <v>4880</v>
      </c>
      <c r="V919" t="s">
        <v>3554</v>
      </c>
      <c r="W919" s="12" t="s">
        <v>265</v>
      </c>
      <c r="X919" s="6" t="s">
        <v>4880</v>
      </c>
      <c r="Y919" s="6" t="s">
        <v>3554</v>
      </c>
      <c r="Z919" s="11" t="s">
        <v>955</v>
      </c>
      <c r="AA919"/>
    </row>
    <row r="920" spans="1:27" ht="12.75">
      <c r="A920" t="s">
        <v>4880</v>
      </c>
      <c r="B920" t="s">
        <v>3002</v>
      </c>
      <c r="C920" s="7">
        <v>26701</v>
      </c>
      <c r="E920" s="8" t="s">
        <v>1113</v>
      </c>
      <c r="F920" s="8" t="s">
        <v>304</v>
      </c>
      <c r="G920" s="8" t="s">
        <v>1141</v>
      </c>
      <c r="I920" t="s">
        <v>4880</v>
      </c>
      <c r="J920" s="8" t="s">
        <v>304</v>
      </c>
      <c r="K920" s="8" t="s">
        <v>263</v>
      </c>
      <c r="L920" t="s">
        <v>4880</v>
      </c>
      <c r="M920" s="8" t="s">
        <v>304</v>
      </c>
      <c r="N920" s="8" t="s">
        <v>4879</v>
      </c>
      <c r="O920" t="s">
        <v>4880</v>
      </c>
      <c r="P920" s="8" t="s">
        <v>3610</v>
      </c>
      <c r="Q920" s="8" t="s">
        <v>4876</v>
      </c>
      <c r="R920" t="s">
        <v>4880</v>
      </c>
      <c r="S920" s="7" t="s">
        <v>3610</v>
      </c>
      <c r="T920" s="8" t="s">
        <v>263</v>
      </c>
      <c r="U920" s="6" t="s">
        <v>4880</v>
      </c>
      <c r="V920" t="s">
        <v>3610</v>
      </c>
      <c r="W920" s="5" t="s">
        <v>1141</v>
      </c>
      <c r="X920" s="6" t="s">
        <v>4880</v>
      </c>
      <c r="Y920" s="6" t="s">
        <v>3610</v>
      </c>
      <c r="Z920" s="11" t="s">
        <v>265</v>
      </c>
      <c r="AA920"/>
    </row>
    <row r="921" spans="1:27" ht="12.75">
      <c r="A921" t="s">
        <v>1894</v>
      </c>
      <c r="B921" t="s">
        <v>3482</v>
      </c>
      <c r="C921" s="7">
        <v>30757</v>
      </c>
      <c r="D921" s="8" t="s">
        <v>3478</v>
      </c>
      <c r="E921" s="8" t="s">
        <v>2159</v>
      </c>
      <c r="F921" s="8" t="s">
        <v>2461</v>
      </c>
      <c r="G921" s="8" t="s">
        <v>1692</v>
      </c>
      <c r="H921" s="8" t="s">
        <v>2705</v>
      </c>
      <c r="L921" s="8"/>
      <c r="N921"/>
      <c r="O921" s="8"/>
      <c r="P921" s="5"/>
      <c r="Q921"/>
      <c r="S921" s="5"/>
      <c r="W921"/>
      <c r="X921" s="6"/>
      <c r="Z921" s="10"/>
      <c r="AA921"/>
    </row>
    <row r="922" spans="1:27" ht="12.75">
      <c r="A922" t="s">
        <v>1137</v>
      </c>
      <c r="B922" t="s">
        <v>191</v>
      </c>
      <c r="C922" s="7">
        <v>28063</v>
      </c>
      <c r="D922" s="8" t="s">
        <v>960</v>
      </c>
      <c r="E922" s="8" t="s">
        <v>1130</v>
      </c>
      <c r="F922" s="8" t="s">
        <v>961</v>
      </c>
      <c r="G922" s="8" t="s">
        <v>1692</v>
      </c>
      <c r="I922" t="s">
        <v>1137</v>
      </c>
      <c r="J922" s="8" t="s">
        <v>961</v>
      </c>
      <c r="K922" s="8" t="s">
        <v>265</v>
      </c>
      <c r="L922" t="s">
        <v>4880</v>
      </c>
      <c r="M922" s="8" t="s">
        <v>1146</v>
      </c>
      <c r="N922" s="8" t="s">
        <v>954</v>
      </c>
      <c r="O922" t="s">
        <v>4880</v>
      </c>
      <c r="P922" s="8" t="s">
        <v>1146</v>
      </c>
      <c r="Q922" s="8" t="s">
        <v>955</v>
      </c>
      <c r="R922" t="s">
        <v>4880</v>
      </c>
      <c r="S922" s="7" t="s">
        <v>3790</v>
      </c>
      <c r="T922" s="8" t="s">
        <v>955</v>
      </c>
      <c r="U922" s="6" t="s">
        <v>4880</v>
      </c>
      <c r="V922" t="s">
        <v>3790</v>
      </c>
      <c r="W922" s="5" t="s">
        <v>955</v>
      </c>
      <c r="X922" s="6" t="s">
        <v>4880</v>
      </c>
      <c r="Y922" s="6" t="s">
        <v>3790</v>
      </c>
      <c r="Z922" s="11" t="s">
        <v>4879</v>
      </c>
      <c r="AA922"/>
    </row>
    <row r="923" spans="1:26" ht="12.75">
      <c r="A923" t="s">
        <v>1137</v>
      </c>
      <c r="B923" t="s">
        <v>165</v>
      </c>
      <c r="C923" s="7">
        <v>28321</v>
      </c>
      <c r="D923" s="8" t="s">
        <v>2428</v>
      </c>
      <c r="E923" s="8" t="s">
        <v>3489</v>
      </c>
      <c r="F923" s="8" t="s">
        <v>304</v>
      </c>
      <c r="G923" s="8" t="s">
        <v>3616</v>
      </c>
      <c r="H923" s="8" t="s">
        <v>2705</v>
      </c>
      <c r="I923" t="s">
        <v>1137</v>
      </c>
      <c r="J923" s="8" t="s">
        <v>304</v>
      </c>
      <c r="K923" s="8" t="s">
        <v>3616</v>
      </c>
      <c r="L923" t="s">
        <v>1137</v>
      </c>
      <c r="M923" s="8" t="s">
        <v>304</v>
      </c>
      <c r="N923" s="8" t="s">
        <v>3616</v>
      </c>
      <c r="O923" t="s">
        <v>4880</v>
      </c>
      <c r="P923" s="8" t="s">
        <v>3790</v>
      </c>
      <c r="Q923" s="5" t="s">
        <v>954</v>
      </c>
      <c r="R923" t="s">
        <v>2361</v>
      </c>
      <c r="S923" t="s">
        <v>3617</v>
      </c>
      <c r="T923" s="5" t="s">
        <v>1692</v>
      </c>
      <c r="U923" s="6" t="s">
        <v>4880</v>
      </c>
      <c r="V923" t="s">
        <v>3617</v>
      </c>
      <c r="W923" s="5" t="s">
        <v>1692</v>
      </c>
      <c r="X923" s="6" t="s">
        <v>1137</v>
      </c>
      <c r="Y923" s="6" t="s">
        <v>3617</v>
      </c>
      <c r="Z923" s="11" t="s">
        <v>3616</v>
      </c>
    </row>
    <row r="924" spans="1:27" ht="12.75">
      <c r="A924" t="s">
        <v>1138</v>
      </c>
      <c r="B924" t="s">
        <v>2999</v>
      </c>
      <c r="C924" s="7">
        <v>29081</v>
      </c>
      <c r="D924" s="8" t="s">
        <v>305</v>
      </c>
      <c r="E924" s="8" t="s">
        <v>2024</v>
      </c>
      <c r="F924" s="8" t="s">
        <v>4668</v>
      </c>
      <c r="G924" s="8" t="s">
        <v>3616</v>
      </c>
      <c r="H924" s="8" t="s">
        <v>680</v>
      </c>
      <c r="I924" t="s">
        <v>1894</v>
      </c>
      <c r="J924" s="8" t="s">
        <v>4668</v>
      </c>
      <c r="K924" s="8" t="s">
        <v>1692</v>
      </c>
      <c r="L924" t="s">
        <v>1897</v>
      </c>
      <c r="M924" s="8" t="s">
        <v>4668</v>
      </c>
      <c r="N924" s="8" t="s">
        <v>3616</v>
      </c>
      <c r="Q924" s="8"/>
      <c r="S924" s="7"/>
      <c r="T924" s="8"/>
      <c r="U924" s="6" t="s">
        <v>1897</v>
      </c>
      <c r="V924" t="s">
        <v>2461</v>
      </c>
      <c r="W924" s="12" t="s">
        <v>1692</v>
      </c>
      <c r="AA924"/>
    </row>
    <row r="925" spans="1:27" ht="12.75">
      <c r="A925" t="s">
        <v>1277</v>
      </c>
      <c r="B925" t="s">
        <v>4628</v>
      </c>
      <c r="C925" s="7">
        <v>28355</v>
      </c>
      <c r="D925" s="8" t="s">
        <v>4735</v>
      </c>
      <c r="E925" s="8" t="s">
        <v>1117</v>
      </c>
      <c r="I925" t="s">
        <v>2742</v>
      </c>
      <c r="J925" s="8" t="s">
        <v>4883</v>
      </c>
      <c r="K925" s="8" t="s">
        <v>263</v>
      </c>
      <c r="L925" t="s">
        <v>957</v>
      </c>
      <c r="M925" s="8" t="s">
        <v>4883</v>
      </c>
      <c r="N925" s="8" t="s">
        <v>955</v>
      </c>
      <c r="O925" t="s">
        <v>957</v>
      </c>
      <c r="P925" s="8" t="s">
        <v>4883</v>
      </c>
      <c r="Q925" s="8" t="s">
        <v>188</v>
      </c>
      <c r="R925" t="s">
        <v>957</v>
      </c>
      <c r="S925" s="7" t="s">
        <v>4883</v>
      </c>
      <c r="T925" s="8" t="s">
        <v>4879</v>
      </c>
      <c r="U925" s="6" t="s">
        <v>1894</v>
      </c>
      <c r="V925" t="s">
        <v>4883</v>
      </c>
      <c r="W925" s="5" t="s">
        <v>4879</v>
      </c>
      <c r="X925" s="6" t="s">
        <v>1138</v>
      </c>
      <c r="Y925" s="6" t="s">
        <v>4883</v>
      </c>
      <c r="Z925" s="11" t="s">
        <v>1141</v>
      </c>
      <c r="AA925"/>
    </row>
    <row r="926" spans="2:27" ht="12.75">
      <c r="B926" t="s">
        <v>1956</v>
      </c>
      <c r="C926" s="7">
        <v>27927</v>
      </c>
      <c r="D926" s="8" t="s">
        <v>4605</v>
      </c>
      <c r="E926" s="8" t="s">
        <v>1115</v>
      </c>
      <c r="I926" t="s">
        <v>4873</v>
      </c>
      <c r="J926" s="8" t="s">
        <v>964</v>
      </c>
      <c r="K926" s="8" t="s">
        <v>263</v>
      </c>
      <c r="L926" t="s">
        <v>4873</v>
      </c>
      <c r="M926" s="8" t="s">
        <v>964</v>
      </c>
      <c r="N926" s="8" t="s">
        <v>263</v>
      </c>
      <c r="O926" t="s">
        <v>4873</v>
      </c>
      <c r="P926" s="8" t="s">
        <v>964</v>
      </c>
      <c r="Q926" s="8" t="s">
        <v>265</v>
      </c>
      <c r="R926" t="s">
        <v>4873</v>
      </c>
      <c r="S926" s="7" t="s">
        <v>964</v>
      </c>
      <c r="T926" s="8" t="s">
        <v>4884</v>
      </c>
      <c r="U926" s="6" t="s">
        <v>4873</v>
      </c>
      <c r="V926" t="s">
        <v>964</v>
      </c>
      <c r="W926" s="5" t="s">
        <v>963</v>
      </c>
      <c r="X926" s="6" t="s">
        <v>4880</v>
      </c>
      <c r="Y926" s="6" t="s">
        <v>964</v>
      </c>
      <c r="Z926" s="11" t="s">
        <v>4876</v>
      </c>
      <c r="AA926"/>
    </row>
    <row r="927" spans="3:27" ht="12.75">
      <c r="C927" s="7"/>
      <c r="Q927" s="8"/>
      <c r="S927" s="7"/>
      <c r="T927" s="8"/>
      <c r="U927" s="6"/>
      <c r="V927"/>
      <c r="X927" s="6"/>
      <c r="Z927" s="11"/>
      <c r="AA927"/>
    </row>
    <row r="928" spans="1:27" ht="12.75">
      <c r="A928" t="s">
        <v>962</v>
      </c>
      <c r="B928" t="s">
        <v>1041</v>
      </c>
      <c r="C928" s="7">
        <v>29070</v>
      </c>
      <c r="D928" s="8" t="s">
        <v>4720</v>
      </c>
      <c r="E928" s="8" t="s">
        <v>1103</v>
      </c>
      <c r="F928" s="8" t="s">
        <v>1857</v>
      </c>
      <c r="G928" s="8" t="s">
        <v>5140</v>
      </c>
      <c r="I928" t="s">
        <v>962</v>
      </c>
      <c r="J928" s="8" t="s">
        <v>1857</v>
      </c>
      <c r="K928" s="8" t="s">
        <v>1898</v>
      </c>
      <c r="Q928" s="8"/>
      <c r="R928" t="s">
        <v>962</v>
      </c>
      <c r="S928" s="7" t="s">
        <v>1857</v>
      </c>
      <c r="T928" s="8" t="s">
        <v>2194</v>
      </c>
      <c r="U928" s="6" t="s">
        <v>962</v>
      </c>
      <c r="V928" t="s">
        <v>1857</v>
      </c>
      <c r="W928" s="5" t="s">
        <v>14</v>
      </c>
      <c r="X928" s="6" t="s">
        <v>1698</v>
      </c>
      <c r="Y928" s="6" t="s">
        <v>1857</v>
      </c>
      <c r="Z928" s="11" t="s">
        <v>3618</v>
      </c>
      <c r="AA928"/>
    </row>
    <row r="929" spans="1:27" ht="12.75">
      <c r="A929" t="s">
        <v>1935</v>
      </c>
      <c r="B929" t="s">
        <v>1936</v>
      </c>
      <c r="C929" s="7">
        <v>29134</v>
      </c>
      <c r="D929" s="8" t="s">
        <v>2192</v>
      </c>
      <c r="E929" s="8" t="s">
        <v>1104</v>
      </c>
      <c r="F929" s="8" t="s">
        <v>3551</v>
      </c>
      <c r="G929" s="8" t="s">
        <v>3102</v>
      </c>
      <c r="I929" t="s">
        <v>1935</v>
      </c>
      <c r="J929" s="8" t="s">
        <v>3551</v>
      </c>
      <c r="K929" s="8" t="s">
        <v>3794</v>
      </c>
      <c r="L929" t="s">
        <v>1935</v>
      </c>
      <c r="M929" s="8" t="s">
        <v>3551</v>
      </c>
      <c r="N929" s="8" t="s">
        <v>262</v>
      </c>
      <c r="O929" t="s">
        <v>1693</v>
      </c>
      <c r="P929" s="8" t="s">
        <v>3551</v>
      </c>
      <c r="Q929" s="8" t="s">
        <v>1535</v>
      </c>
      <c r="R929" t="s">
        <v>1693</v>
      </c>
      <c r="S929" s="7" t="s">
        <v>3551</v>
      </c>
      <c r="T929" s="8" t="s">
        <v>99</v>
      </c>
      <c r="U929" s="13" t="s">
        <v>2193</v>
      </c>
      <c r="V929" t="s">
        <v>3551</v>
      </c>
      <c r="W929" s="5" t="s">
        <v>2194</v>
      </c>
      <c r="X929" s="6" t="s">
        <v>962</v>
      </c>
      <c r="Y929" s="6" t="s">
        <v>3551</v>
      </c>
      <c r="Z929" s="11" t="s">
        <v>1142</v>
      </c>
      <c r="AA929"/>
    </row>
    <row r="930" spans="1:27" ht="12.75">
      <c r="A930" t="s">
        <v>1693</v>
      </c>
      <c r="B930" t="s">
        <v>1042</v>
      </c>
      <c r="C930" s="7">
        <v>27624</v>
      </c>
      <c r="E930" s="8" t="s">
        <v>1127</v>
      </c>
      <c r="F930" s="8" t="s">
        <v>937</v>
      </c>
      <c r="G930" s="8" t="s">
        <v>1899</v>
      </c>
      <c r="I930" t="s">
        <v>1693</v>
      </c>
      <c r="J930" s="8" t="s">
        <v>937</v>
      </c>
      <c r="K930" s="8" t="s">
        <v>4879</v>
      </c>
      <c r="L930" t="s">
        <v>1693</v>
      </c>
      <c r="M930" s="8" t="s">
        <v>937</v>
      </c>
      <c r="N930" s="8" t="s">
        <v>3673</v>
      </c>
      <c r="Q930" s="8"/>
      <c r="R930" t="s">
        <v>1695</v>
      </c>
      <c r="S930" s="7" t="s">
        <v>937</v>
      </c>
      <c r="T930" s="8" t="s">
        <v>954</v>
      </c>
      <c r="U930" s="6" t="s">
        <v>1693</v>
      </c>
      <c r="V930" t="s">
        <v>937</v>
      </c>
      <c r="W930" s="5" t="s">
        <v>3611</v>
      </c>
      <c r="X930" s="6" t="s">
        <v>1695</v>
      </c>
      <c r="Y930" s="6" t="s">
        <v>937</v>
      </c>
      <c r="Z930" s="11" t="s">
        <v>1692</v>
      </c>
      <c r="AA930"/>
    </row>
    <row r="931" spans="1:26" ht="12.75">
      <c r="A931" t="s">
        <v>1698</v>
      </c>
      <c r="B931" t="s">
        <v>4613</v>
      </c>
      <c r="C931" s="7">
        <v>28366</v>
      </c>
      <c r="D931" s="8" t="s">
        <v>1336</v>
      </c>
      <c r="E931" s="8" t="s">
        <v>4756</v>
      </c>
      <c r="F931" s="8" t="s">
        <v>937</v>
      </c>
      <c r="G931" s="8" t="s">
        <v>4876</v>
      </c>
      <c r="I931" t="s">
        <v>1700</v>
      </c>
      <c r="J931" s="8" t="s">
        <v>937</v>
      </c>
      <c r="K931" s="8" t="s">
        <v>1701</v>
      </c>
      <c r="L931" t="s">
        <v>1698</v>
      </c>
      <c r="M931" s="8" t="s">
        <v>937</v>
      </c>
      <c r="N931" s="8" t="s">
        <v>4884</v>
      </c>
      <c r="O931" t="s">
        <v>965</v>
      </c>
      <c r="P931" s="8" t="s">
        <v>937</v>
      </c>
      <c r="Q931" s="5" t="s">
        <v>956</v>
      </c>
      <c r="R931" t="s">
        <v>1698</v>
      </c>
      <c r="S931" t="s">
        <v>937</v>
      </c>
      <c r="T931" s="5" t="s">
        <v>1692</v>
      </c>
      <c r="U931" s="6" t="s">
        <v>1695</v>
      </c>
      <c r="V931" t="s">
        <v>937</v>
      </c>
      <c r="W931" s="5" t="s">
        <v>1141</v>
      </c>
      <c r="X931" s="6" t="s">
        <v>1695</v>
      </c>
      <c r="Y931" s="6" t="s">
        <v>937</v>
      </c>
      <c r="Z931" s="11" t="s">
        <v>3616</v>
      </c>
    </row>
    <row r="932" spans="1:20" ht="12.75">
      <c r="A932" t="s">
        <v>1695</v>
      </c>
      <c r="B932" t="s">
        <v>929</v>
      </c>
      <c r="C932" s="7">
        <v>29463</v>
      </c>
      <c r="D932" s="8" t="s">
        <v>1011</v>
      </c>
      <c r="E932" s="8" t="s">
        <v>4768</v>
      </c>
      <c r="F932" s="8" t="s">
        <v>4026</v>
      </c>
      <c r="G932" s="8" t="s">
        <v>1692</v>
      </c>
      <c r="I932" t="s">
        <v>1695</v>
      </c>
      <c r="J932" s="8" t="s">
        <v>4026</v>
      </c>
      <c r="K932" s="8" t="s">
        <v>3611</v>
      </c>
      <c r="L932" t="s">
        <v>1695</v>
      </c>
      <c r="M932" s="8" t="s">
        <v>4026</v>
      </c>
      <c r="N932" s="8" t="s">
        <v>1702</v>
      </c>
      <c r="O932" t="s">
        <v>1693</v>
      </c>
      <c r="P932" s="8" t="s">
        <v>4026</v>
      </c>
      <c r="Q932" s="5" t="s">
        <v>29</v>
      </c>
      <c r="R932" t="s">
        <v>1698</v>
      </c>
      <c r="S932" t="s">
        <v>4026</v>
      </c>
      <c r="T932" s="5" t="s">
        <v>3616</v>
      </c>
    </row>
    <row r="933" spans="1:14" ht="12.75">
      <c r="A933" t="s">
        <v>1698</v>
      </c>
      <c r="B933" t="s">
        <v>740</v>
      </c>
      <c r="C933" s="7">
        <v>30122</v>
      </c>
      <c r="D933" s="8" t="s">
        <v>2800</v>
      </c>
      <c r="E933" s="8" t="s">
        <v>2025</v>
      </c>
      <c r="F933" s="8" t="s">
        <v>1372</v>
      </c>
      <c r="G933" s="8" t="s">
        <v>1692</v>
      </c>
      <c r="H933" s="8" t="s">
        <v>561</v>
      </c>
      <c r="I933" t="s">
        <v>1698</v>
      </c>
      <c r="J933" s="8" t="s">
        <v>1372</v>
      </c>
      <c r="K933" s="8" t="s">
        <v>3616</v>
      </c>
      <c r="L933" t="s">
        <v>1698</v>
      </c>
      <c r="M933" s="8" t="s">
        <v>1372</v>
      </c>
      <c r="N933" s="8" t="s">
        <v>3616</v>
      </c>
    </row>
    <row r="934" spans="1:27" ht="12.75">
      <c r="A934" t="s">
        <v>1695</v>
      </c>
      <c r="B934" t="s">
        <v>3892</v>
      </c>
      <c r="C934" s="7">
        <v>30927</v>
      </c>
      <c r="D934" s="8" t="s">
        <v>3492</v>
      </c>
      <c r="E934" s="8" t="s">
        <v>2023</v>
      </c>
      <c r="F934" s="8" t="s">
        <v>4668</v>
      </c>
      <c r="G934" s="8" t="s">
        <v>1702</v>
      </c>
      <c r="H934" s="8" t="s">
        <v>2721</v>
      </c>
      <c r="L934" s="8"/>
      <c r="N934"/>
      <c r="O934" s="8"/>
      <c r="P934" s="5"/>
      <c r="Q934"/>
      <c r="S934" s="5"/>
      <c r="W934"/>
      <c r="X934" s="6"/>
      <c r="Z934" s="10"/>
      <c r="AA934"/>
    </row>
    <row r="935" spans="1:20" ht="12.75">
      <c r="A935" t="s">
        <v>1698</v>
      </c>
      <c r="B935" t="s">
        <v>2871</v>
      </c>
      <c r="C935" s="7">
        <v>29159</v>
      </c>
      <c r="D935" s="8" t="s">
        <v>4671</v>
      </c>
      <c r="E935" s="8" t="s">
        <v>4762</v>
      </c>
      <c r="F935" s="8" t="s">
        <v>4789</v>
      </c>
      <c r="G935" s="8" t="s">
        <v>3616</v>
      </c>
      <c r="I935" t="s">
        <v>1698</v>
      </c>
      <c r="J935" s="8" t="s">
        <v>4789</v>
      </c>
      <c r="K935" s="8" t="s">
        <v>265</v>
      </c>
      <c r="L935" t="s">
        <v>1698</v>
      </c>
      <c r="M935" s="8" t="s">
        <v>4789</v>
      </c>
      <c r="N935" s="8" t="s">
        <v>1141</v>
      </c>
      <c r="O935" t="s">
        <v>1691</v>
      </c>
      <c r="P935" s="8" t="s">
        <v>4789</v>
      </c>
      <c r="Q935" s="5" t="s">
        <v>3616</v>
      </c>
      <c r="R935" t="s">
        <v>1698</v>
      </c>
      <c r="S935" t="s">
        <v>4789</v>
      </c>
      <c r="T935" s="5" t="s">
        <v>3616</v>
      </c>
    </row>
    <row r="936" spans="2:27" ht="12.75">
      <c r="B936" t="s">
        <v>1907</v>
      </c>
      <c r="C936" s="7">
        <v>27321</v>
      </c>
      <c r="E936" s="8" t="s">
        <v>1108</v>
      </c>
      <c r="I936" t="s">
        <v>965</v>
      </c>
      <c r="J936" s="8" t="s">
        <v>3617</v>
      </c>
      <c r="K936" s="8" t="s">
        <v>4012</v>
      </c>
      <c r="L936" t="s">
        <v>965</v>
      </c>
      <c r="M936" s="8" t="s">
        <v>3617</v>
      </c>
      <c r="N936" s="8" t="s">
        <v>2934</v>
      </c>
      <c r="O936" t="s">
        <v>965</v>
      </c>
      <c r="P936" s="8" t="s">
        <v>3617</v>
      </c>
      <c r="Q936" s="8" t="s">
        <v>1900</v>
      </c>
      <c r="R936" t="s">
        <v>965</v>
      </c>
      <c r="S936" s="7" t="s">
        <v>3617</v>
      </c>
      <c r="T936" s="8" t="s">
        <v>2935</v>
      </c>
      <c r="U936" s="6" t="s">
        <v>965</v>
      </c>
      <c r="V936" t="s">
        <v>3617</v>
      </c>
      <c r="W936" s="5" t="s">
        <v>2936</v>
      </c>
      <c r="X936" s="6" t="s">
        <v>1695</v>
      </c>
      <c r="Y936" s="6" t="s">
        <v>3617</v>
      </c>
      <c r="Z936" s="11" t="s">
        <v>3097</v>
      </c>
      <c r="AA936"/>
    </row>
    <row r="938" spans="1:27" ht="12.75">
      <c r="A938" t="s">
        <v>2441</v>
      </c>
      <c r="B938" t="s">
        <v>2098</v>
      </c>
      <c r="C938" s="7">
        <v>28355</v>
      </c>
      <c r="D938" s="8" t="s">
        <v>2099</v>
      </c>
      <c r="E938" s="8" t="s">
        <v>498</v>
      </c>
      <c r="F938" s="8" t="s">
        <v>3551</v>
      </c>
      <c r="G938" s="8" t="s">
        <v>5139</v>
      </c>
      <c r="I938" t="s">
        <v>5145</v>
      </c>
      <c r="J938" s="8" t="s">
        <v>1689</v>
      </c>
      <c r="K938" s="8" t="s">
        <v>4627</v>
      </c>
      <c r="L938" t="s">
        <v>5145</v>
      </c>
      <c r="M938" s="8" t="s">
        <v>1689</v>
      </c>
      <c r="N938" s="8" t="s">
        <v>4012</v>
      </c>
      <c r="O938" t="s">
        <v>2329</v>
      </c>
      <c r="P938" s="8" t="s">
        <v>1689</v>
      </c>
      <c r="Q938" s="8" t="s">
        <v>1532</v>
      </c>
      <c r="R938" t="s">
        <v>5168</v>
      </c>
      <c r="S938" s="7" t="s">
        <v>1689</v>
      </c>
      <c r="T938" s="8" t="s">
        <v>1533</v>
      </c>
      <c r="U938" s="6" t="s">
        <v>1693</v>
      </c>
      <c r="V938" t="s">
        <v>1689</v>
      </c>
      <c r="W938" s="5" t="s">
        <v>3618</v>
      </c>
      <c r="X938" s="6" t="s">
        <v>1695</v>
      </c>
      <c r="Y938" s="6" t="s">
        <v>1689</v>
      </c>
      <c r="Z938" s="11" t="s">
        <v>3618</v>
      </c>
      <c r="AA938"/>
    </row>
    <row r="939" spans="1:27" ht="12.75">
      <c r="A939" t="s">
        <v>1441</v>
      </c>
      <c r="B939" t="s">
        <v>134</v>
      </c>
      <c r="C939" s="7">
        <v>28415</v>
      </c>
      <c r="D939" s="8" t="s">
        <v>960</v>
      </c>
      <c r="E939" s="8" t="s">
        <v>1105</v>
      </c>
      <c r="F939" s="8" t="s">
        <v>961</v>
      </c>
      <c r="G939" s="8" t="s">
        <v>2442</v>
      </c>
      <c r="I939" t="s">
        <v>5145</v>
      </c>
      <c r="J939" s="8" t="s">
        <v>961</v>
      </c>
      <c r="K939" s="8" t="s">
        <v>963</v>
      </c>
      <c r="L939" t="s">
        <v>5145</v>
      </c>
      <c r="M939" s="8" t="s">
        <v>961</v>
      </c>
      <c r="N939" s="8" t="s">
        <v>2913</v>
      </c>
      <c r="O939" t="s">
        <v>5145</v>
      </c>
      <c r="P939" s="8" t="s">
        <v>961</v>
      </c>
      <c r="Q939" s="8" t="s">
        <v>2899</v>
      </c>
      <c r="R939" t="s">
        <v>5145</v>
      </c>
      <c r="S939" s="7" t="s">
        <v>1372</v>
      </c>
      <c r="T939" s="8" t="s">
        <v>2037</v>
      </c>
      <c r="U939" s="6" t="s">
        <v>1703</v>
      </c>
      <c r="V939" t="s">
        <v>1372</v>
      </c>
      <c r="W939" s="5" t="s">
        <v>4876</v>
      </c>
      <c r="X939" s="6" t="s">
        <v>5145</v>
      </c>
      <c r="Y939" s="6" t="s">
        <v>1372</v>
      </c>
      <c r="Z939" s="11" t="s">
        <v>135</v>
      </c>
      <c r="AA939"/>
    </row>
    <row r="940" spans="1:27" ht="12.75">
      <c r="A940" t="s">
        <v>1275</v>
      </c>
      <c r="B940" t="s">
        <v>3545</v>
      </c>
      <c r="C940" s="7">
        <v>30055</v>
      </c>
      <c r="D940" s="8" t="s">
        <v>2050</v>
      </c>
      <c r="E940" s="8" t="s">
        <v>1109</v>
      </c>
      <c r="F940" s="8" t="s">
        <v>937</v>
      </c>
      <c r="G940" s="8" t="s">
        <v>193</v>
      </c>
      <c r="I940" t="s">
        <v>5142</v>
      </c>
      <c r="J940" s="8" t="s">
        <v>937</v>
      </c>
      <c r="K940" s="8" t="s">
        <v>1536</v>
      </c>
      <c r="L940" t="s">
        <v>1703</v>
      </c>
      <c r="M940" s="8" t="s">
        <v>937</v>
      </c>
      <c r="N940" s="8" t="s">
        <v>1697</v>
      </c>
      <c r="O940" t="s">
        <v>1703</v>
      </c>
      <c r="P940" s="8" t="s">
        <v>937</v>
      </c>
      <c r="Q940" s="8" t="s">
        <v>4876</v>
      </c>
      <c r="S940" s="7"/>
      <c r="T940" s="8"/>
      <c r="U940" s="6"/>
      <c r="V940"/>
      <c r="X940" s="6"/>
      <c r="Z940" s="11"/>
      <c r="AA940"/>
    </row>
    <row r="941" spans="1:27" ht="12.75">
      <c r="A941" t="s">
        <v>5141</v>
      </c>
      <c r="B941" t="s">
        <v>3191</v>
      </c>
      <c r="C941" s="7">
        <v>29244</v>
      </c>
      <c r="D941" s="8" t="s">
        <v>4025</v>
      </c>
      <c r="E941" s="8" t="s">
        <v>1129</v>
      </c>
      <c r="F941" s="8" t="s">
        <v>1372</v>
      </c>
      <c r="G941" s="8" t="s">
        <v>954</v>
      </c>
      <c r="I941" t="s">
        <v>5141</v>
      </c>
      <c r="J941" s="8" t="s">
        <v>1372</v>
      </c>
      <c r="K941" s="8" t="s">
        <v>3616</v>
      </c>
      <c r="L941" t="s">
        <v>5141</v>
      </c>
      <c r="M941" s="8" t="s">
        <v>3610</v>
      </c>
      <c r="N941" s="8" t="s">
        <v>3616</v>
      </c>
      <c r="O941" t="s">
        <v>5145</v>
      </c>
      <c r="P941" s="8" t="s">
        <v>3610</v>
      </c>
      <c r="Q941" s="8" t="s">
        <v>3616</v>
      </c>
      <c r="R941" t="s">
        <v>2332</v>
      </c>
      <c r="S941" s="7" t="s">
        <v>3610</v>
      </c>
      <c r="T941" s="8" t="s">
        <v>265</v>
      </c>
      <c r="U941" s="6" t="s">
        <v>5141</v>
      </c>
      <c r="V941" t="s">
        <v>3610</v>
      </c>
      <c r="W941" s="5" t="s">
        <v>3616</v>
      </c>
      <c r="AA941"/>
    </row>
    <row r="942" spans="1:27" ht="12.75">
      <c r="A942" t="s">
        <v>3571</v>
      </c>
      <c r="B942" t="s">
        <v>2180</v>
      </c>
      <c r="C942" s="7">
        <v>27412</v>
      </c>
      <c r="E942" s="8" t="s">
        <v>1128</v>
      </c>
      <c r="F942" s="8" t="s">
        <v>4668</v>
      </c>
      <c r="G942" s="8" t="s">
        <v>954</v>
      </c>
      <c r="I942" t="s">
        <v>5142</v>
      </c>
      <c r="J942" s="8" t="s">
        <v>4668</v>
      </c>
      <c r="K942" s="8" t="s">
        <v>954</v>
      </c>
      <c r="L942" t="s">
        <v>2334</v>
      </c>
      <c r="M942" s="8" t="s">
        <v>4668</v>
      </c>
      <c r="N942" s="8" t="s">
        <v>4923</v>
      </c>
      <c r="O942" t="s">
        <v>5142</v>
      </c>
      <c r="P942" s="8" t="s">
        <v>4668</v>
      </c>
      <c r="Q942" s="8" t="s">
        <v>263</v>
      </c>
      <c r="R942" t="s">
        <v>5142</v>
      </c>
      <c r="S942" s="7" t="s">
        <v>4668</v>
      </c>
      <c r="T942" s="8" t="s">
        <v>3791</v>
      </c>
      <c r="U942" s="6" t="s">
        <v>5142</v>
      </c>
      <c r="V942" t="s">
        <v>4668</v>
      </c>
      <c r="W942" s="5" t="s">
        <v>1142</v>
      </c>
      <c r="X942" s="6" t="s">
        <v>5142</v>
      </c>
      <c r="Y942" s="6" t="s">
        <v>4668</v>
      </c>
      <c r="Z942" s="11" t="s">
        <v>263</v>
      </c>
      <c r="AA942"/>
    </row>
    <row r="943" spans="1:27" ht="12.75">
      <c r="A943" t="s">
        <v>5141</v>
      </c>
      <c r="B943" t="s">
        <v>3193</v>
      </c>
      <c r="C943" s="7">
        <v>28673</v>
      </c>
      <c r="D943" s="8" t="s">
        <v>4720</v>
      </c>
      <c r="E943" s="8" t="s">
        <v>4769</v>
      </c>
      <c r="F943" s="8" t="s">
        <v>261</v>
      </c>
      <c r="G943" s="8" t="s">
        <v>3616</v>
      </c>
      <c r="I943" t="s">
        <v>1703</v>
      </c>
      <c r="J943" s="8" t="s">
        <v>261</v>
      </c>
      <c r="K943" s="8" t="s">
        <v>3618</v>
      </c>
      <c r="L943" t="s">
        <v>1703</v>
      </c>
      <c r="M943" s="8" t="s">
        <v>261</v>
      </c>
      <c r="N943" s="8" t="s">
        <v>265</v>
      </c>
      <c r="Q943" s="8"/>
      <c r="R943" t="s">
        <v>2334</v>
      </c>
      <c r="S943" s="7" t="s">
        <v>4730</v>
      </c>
      <c r="T943" s="8" t="s">
        <v>1899</v>
      </c>
      <c r="U943" s="6" t="s">
        <v>2334</v>
      </c>
      <c r="V943" t="s">
        <v>4730</v>
      </c>
      <c r="W943" s="5" t="s">
        <v>263</v>
      </c>
      <c r="X943" s="6" t="s">
        <v>2334</v>
      </c>
      <c r="Y943" s="6" t="s">
        <v>4730</v>
      </c>
      <c r="Z943" s="11" t="s">
        <v>4398</v>
      </c>
      <c r="AA943"/>
    </row>
    <row r="944" spans="1:27" ht="12.75">
      <c r="A944" t="s">
        <v>5141</v>
      </c>
      <c r="B944" t="s">
        <v>3303</v>
      </c>
      <c r="C944" s="7">
        <v>28254</v>
      </c>
      <c r="D944" s="8" t="s">
        <v>1336</v>
      </c>
      <c r="E944" s="8" t="s">
        <v>4761</v>
      </c>
      <c r="F944" s="8" t="s">
        <v>1146</v>
      </c>
      <c r="G944" s="8" t="s">
        <v>3616</v>
      </c>
      <c r="I944" t="s">
        <v>5141</v>
      </c>
      <c r="J944" s="8" t="s">
        <v>3024</v>
      </c>
      <c r="K944" s="8" t="s">
        <v>3616</v>
      </c>
      <c r="L944" t="s">
        <v>5142</v>
      </c>
      <c r="M944" s="8" t="s">
        <v>4789</v>
      </c>
      <c r="N944" s="8" t="s">
        <v>955</v>
      </c>
      <c r="O944" t="s">
        <v>3571</v>
      </c>
      <c r="P944" s="8" t="s">
        <v>4789</v>
      </c>
      <c r="Q944" s="8" t="s">
        <v>263</v>
      </c>
      <c r="R944" t="s">
        <v>5145</v>
      </c>
      <c r="S944" s="7" t="s">
        <v>937</v>
      </c>
      <c r="T944" s="8" t="s">
        <v>954</v>
      </c>
      <c r="U944" s="6" t="s">
        <v>5145</v>
      </c>
      <c r="V944" t="s">
        <v>937</v>
      </c>
      <c r="W944" s="5" t="s">
        <v>4876</v>
      </c>
      <c r="X944" s="6" t="s">
        <v>5141</v>
      </c>
      <c r="Y944" s="6" t="s">
        <v>937</v>
      </c>
      <c r="Z944" s="11" t="s">
        <v>3616</v>
      </c>
      <c r="AA944"/>
    </row>
    <row r="945" spans="1:27" ht="12.75">
      <c r="A945" t="s">
        <v>1277</v>
      </c>
      <c r="B945" t="s">
        <v>1534</v>
      </c>
      <c r="C945" s="7">
        <v>26908</v>
      </c>
      <c r="E945" s="8" t="s">
        <v>1110</v>
      </c>
      <c r="I945" t="s">
        <v>5142</v>
      </c>
      <c r="J945" s="8" t="s">
        <v>3790</v>
      </c>
      <c r="K945" s="8" t="s">
        <v>2036</v>
      </c>
      <c r="L945" t="s">
        <v>5142</v>
      </c>
      <c r="M945" s="8" t="s">
        <v>3790</v>
      </c>
      <c r="N945" s="8" t="s">
        <v>1535</v>
      </c>
      <c r="O945" t="s">
        <v>5142</v>
      </c>
      <c r="P945" s="8" t="s">
        <v>3790</v>
      </c>
      <c r="Q945" s="8" t="s">
        <v>1536</v>
      </c>
      <c r="R945" t="s">
        <v>5142</v>
      </c>
      <c r="S945" s="7" t="s">
        <v>3790</v>
      </c>
      <c r="T945" s="8" t="s">
        <v>3819</v>
      </c>
      <c r="U945" s="6" t="s">
        <v>5142</v>
      </c>
      <c r="V945" t="s">
        <v>3790</v>
      </c>
      <c r="W945" s="5" t="s">
        <v>4525</v>
      </c>
      <c r="X945" s="6" t="s">
        <v>5142</v>
      </c>
      <c r="AA945"/>
    </row>
    <row r="947" spans="1:27" ht="12.75">
      <c r="A947" t="s">
        <v>1442</v>
      </c>
      <c r="B947" t="s">
        <v>4723</v>
      </c>
      <c r="C947" s="7">
        <v>28663</v>
      </c>
      <c r="D947" s="8" t="s">
        <v>4724</v>
      </c>
      <c r="E947" s="8" t="s">
        <v>730</v>
      </c>
      <c r="F947" s="8" t="s">
        <v>4883</v>
      </c>
      <c r="G947" s="8" t="s">
        <v>309</v>
      </c>
      <c r="I947" t="s">
        <v>1442</v>
      </c>
      <c r="J947" s="8" t="s">
        <v>4883</v>
      </c>
      <c r="K947" s="8" t="s">
        <v>309</v>
      </c>
      <c r="L947" t="s">
        <v>1442</v>
      </c>
      <c r="M947" s="8" t="s">
        <v>4883</v>
      </c>
      <c r="N947" s="8" t="s">
        <v>1445</v>
      </c>
      <c r="O947" t="s">
        <v>1442</v>
      </c>
      <c r="P947" s="8" t="s">
        <v>4883</v>
      </c>
      <c r="Q947" s="8" t="s">
        <v>1445</v>
      </c>
      <c r="R947" t="s">
        <v>1442</v>
      </c>
      <c r="S947" s="7" t="s">
        <v>961</v>
      </c>
      <c r="T947" s="8" t="s">
        <v>1446</v>
      </c>
      <c r="U947" s="6" t="s">
        <v>1447</v>
      </c>
      <c r="V947" t="s">
        <v>961</v>
      </c>
      <c r="W947" s="5" t="s">
        <v>4725</v>
      </c>
      <c r="X947" s="6" t="s">
        <v>1442</v>
      </c>
      <c r="Y947" s="6" t="s">
        <v>961</v>
      </c>
      <c r="Z947" s="11" t="s">
        <v>309</v>
      </c>
      <c r="AA947"/>
    </row>
    <row r="948" spans="1:27" ht="12.75">
      <c r="A948" t="s">
        <v>1458</v>
      </c>
      <c r="B948" t="s">
        <v>2303</v>
      </c>
      <c r="C948" s="7">
        <v>28744</v>
      </c>
      <c r="D948" s="8" t="s">
        <v>2304</v>
      </c>
      <c r="E948" s="8" t="s">
        <v>1102</v>
      </c>
      <c r="F948" s="8" t="s">
        <v>1689</v>
      </c>
      <c r="G948" s="8" t="s">
        <v>1457</v>
      </c>
      <c r="I948" t="s">
        <v>3025</v>
      </c>
      <c r="J948" s="8" t="s">
        <v>1689</v>
      </c>
      <c r="K948" s="8" t="s">
        <v>309</v>
      </c>
      <c r="L948" t="s">
        <v>356</v>
      </c>
      <c r="M948" s="8" t="s">
        <v>1689</v>
      </c>
      <c r="N948" s="8" t="s">
        <v>309</v>
      </c>
      <c r="O948" t="s">
        <v>356</v>
      </c>
      <c r="P948" s="8" t="s">
        <v>1689</v>
      </c>
      <c r="Q948" s="8" t="s">
        <v>1445</v>
      </c>
      <c r="R948" t="s">
        <v>356</v>
      </c>
      <c r="S948" s="7" t="s">
        <v>1689</v>
      </c>
      <c r="T948" s="8" t="s">
        <v>1446</v>
      </c>
      <c r="U948" s="6" t="s">
        <v>356</v>
      </c>
      <c r="V948" t="s">
        <v>1689</v>
      </c>
      <c r="W948" s="5" t="s">
        <v>2738</v>
      </c>
      <c r="AA948"/>
    </row>
    <row r="949" spans="1:27" ht="12.75">
      <c r="A949" t="s">
        <v>3025</v>
      </c>
      <c r="B949" t="s">
        <v>3568</v>
      </c>
      <c r="C949" s="7">
        <v>26950</v>
      </c>
      <c r="E949" s="8" t="s">
        <v>1106</v>
      </c>
      <c r="F949" s="8" t="s">
        <v>2131</v>
      </c>
      <c r="G949" s="8" t="s">
        <v>2738</v>
      </c>
      <c r="I949" t="s">
        <v>3025</v>
      </c>
      <c r="J949" s="8" t="s">
        <v>2131</v>
      </c>
      <c r="K949" s="8" t="s">
        <v>309</v>
      </c>
      <c r="L949" t="s">
        <v>3025</v>
      </c>
      <c r="M949" s="8" t="s">
        <v>2131</v>
      </c>
      <c r="N949" s="8" t="s">
        <v>2738</v>
      </c>
      <c r="O949" t="s">
        <v>3025</v>
      </c>
      <c r="P949" s="8" t="s">
        <v>2131</v>
      </c>
      <c r="Q949" s="8" t="s">
        <v>1445</v>
      </c>
      <c r="R949" t="s">
        <v>3025</v>
      </c>
      <c r="S949" s="7" t="s">
        <v>2131</v>
      </c>
      <c r="T949" s="8" t="s">
        <v>309</v>
      </c>
      <c r="U949" s="6" t="s">
        <v>3025</v>
      </c>
      <c r="V949" t="s">
        <v>2131</v>
      </c>
      <c r="W949" s="5" t="s">
        <v>1446</v>
      </c>
      <c r="X949" s="6" t="s">
        <v>3025</v>
      </c>
      <c r="Y949" s="6" t="s">
        <v>2131</v>
      </c>
      <c r="Z949" s="11" t="s">
        <v>309</v>
      </c>
      <c r="AA949"/>
    </row>
    <row r="950" spans="1:27" ht="12.75">
      <c r="A950" t="s">
        <v>3082</v>
      </c>
      <c r="B950" t="s">
        <v>1656</v>
      </c>
      <c r="C950" s="7">
        <v>27930</v>
      </c>
      <c r="D950" s="8" t="s">
        <v>4101</v>
      </c>
      <c r="E950" s="8" t="s">
        <v>1107</v>
      </c>
      <c r="F950" s="8" t="s">
        <v>261</v>
      </c>
      <c r="G950" s="8" t="s">
        <v>2738</v>
      </c>
      <c r="I950" t="s">
        <v>3082</v>
      </c>
      <c r="J950" s="8" t="s">
        <v>261</v>
      </c>
      <c r="K950" s="8" t="s">
        <v>2738</v>
      </c>
      <c r="L950" t="s">
        <v>1442</v>
      </c>
      <c r="M950" s="8" t="s">
        <v>261</v>
      </c>
      <c r="N950" s="8" t="s">
        <v>2738</v>
      </c>
      <c r="O950" t="s">
        <v>1442</v>
      </c>
      <c r="P950" s="8" t="s">
        <v>3790</v>
      </c>
      <c r="Q950" s="8" t="s">
        <v>309</v>
      </c>
      <c r="R950" t="s">
        <v>1442</v>
      </c>
      <c r="S950" s="7" t="s">
        <v>3790</v>
      </c>
      <c r="T950" s="8" t="s">
        <v>1446</v>
      </c>
      <c r="U950" s="6" t="s">
        <v>1442</v>
      </c>
      <c r="V950" t="s">
        <v>3790</v>
      </c>
      <c r="W950" s="5" t="s">
        <v>1446</v>
      </c>
      <c r="X950" s="6" t="s">
        <v>1442</v>
      </c>
      <c r="Y950" s="6" t="s">
        <v>3790</v>
      </c>
      <c r="Z950" s="11" t="s">
        <v>309</v>
      </c>
      <c r="AA950"/>
    </row>
    <row r="951" spans="1:26" ht="12.75">
      <c r="A951" t="s">
        <v>353</v>
      </c>
      <c r="B951" t="s">
        <v>2369</v>
      </c>
      <c r="C951" s="7">
        <v>27360</v>
      </c>
      <c r="D951" s="8" t="s">
        <v>4566</v>
      </c>
      <c r="E951" s="8" t="s">
        <v>1124</v>
      </c>
      <c r="F951" s="8" t="s">
        <v>4883</v>
      </c>
      <c r="G951" s="8" t="s">
        <v>354</v>
      </c>
      <c r="I951" t="s">
        <v>356</v>
      </c>
      <c r="J951" s="8" t="s">
        <v>4883</v>
      </c>
      <c r="K951" s="8" t="s">
        <v>3083</v>
      </c>
      <c r="L951" t="s">
        <v>356</v>
      </c>
      <c r="M951" s="8" t="s">
        <v>4883</v>
      </c>
      <c r="N951" s="8" t="s">
        <v>3083</v>
      </c>
      <c r="O951" t="s">
        <v>353</v>
      </c>
      <c r="P951" s="8" t="s">
        <v>4883</v>
      </c>
      <c r="Q951" s="5" t="s">
        <v>354</v>
      </c>
      <c r="R951" t="s">
        <v>3025</v>
      </c>
      <c r="S951" t="s">
        <v>4883</v>
      </c>
      <c r="T951" s="5" t="s">
        <v>2738</v>
      </c>
      <c r="U951" s="6" t="s">
        <v>353</v>
      </c>
      <c r="V951" t="s">
        <v>1496</v>
      </c>
      <c r="W951" s="5" t="s">
        <v>354</v>
      </c>
      <c r="X951" s="6" t="s">
        <v>353</v>
      </c>
      <c r="Y951" s="6" t="s">
        <v>1496</v>
      </c>
      <c r="Z951" s="11" t="s">
        <v>354</v>
      </c>
    </row>
    <row r="952" spans="1:27" ht="12.75" customHeight="1">
      <c r="A952" t="s">
        <v>3082</v>
      </c>
      <c r="B952" t="s">
        <v>3560</v>
      </c>
      <c r="C952" s="7">
        <v>28367</v>
      </c>
      <c r="E952" s="8" t="s">
        <v>4760</v>
      </c>
      <c r="F952" s="8" t="s">
        <v>1496</v>
      </c>
      <c r="G952" s="8" t="s">
        <v>354</v>
      </c>
      <c r="I952" t="s">
        <v>3082</v>
      </c>
      <c r="J952" s="8" t="s">
        <v>1496</v>
      </c>
      <c r="K952" s="8" t="s">
        <v>354</v>
      </c>
      <c r="L952" t="s">
        <v>353</v>
      </c>
      <c r="M952" s="8" t="s">
        <v>3551</v>
      </c>
      <c r="N952" s="8" t="s">
        <v>354</v>
      </c>
      <c r="U952" s="6" t="s">
        <v>353</v>
      </c>
      <c r="V952" t="s">
        <v>4730</v>
      </c>
      <c r="W952" s="5" t="s">
        <v>354</v>
      </c>
      <c r="X952" s="6" t="s">
        <v>4133</v>
      </c>
      <c r="Y952" s="6" t="s">
        <v>4730</v>
      </c>
      <c r="Z952" s="6" t="s">
        <v>3561</v>
      </c>
      <c r="AA952"/>
    </row>
    <row r="953" spans="1:14" ht="12.75">
      <c r="A953" t="s">
        <v>353</v>
      </c>
      <c r="B953" t="s">
        <v>2832</v>
      </c>
      <c r="C953" s="7">
        <v>30476</v>
      </c>
      <c r="D953" s="8" t="s">
        <v>3059</v>
      </c>
      <c r="E953" s="8" t="s">
        <v>1111</v>
      </c>
      <c r="F953" s="8" t="s">
        <v>4789</v>
      </c>
      <c r="G953" s="8" t="s">
        <v>354</v>
      </c>
      <c r="I953" t="s">
        <v>3082</v>
      </c>
      <c r="J953" s="8" t="s">
        <v>4789</v>
      </c>
      <c r="K953" s="8" t="s">
        <v>2738</v>
      </c>
      <c r="L953" t="s">
        <v>3082</v>
      </c>
      <c r="M953" s="8" t="s">
        <v>4789</v>
      </c>
      <c r="N953" s="8" t="s">
        <v>3083</v>
      </c>
    </row>
    <row r="954" spans="1:14" ht="12.75">
      <c r="A954" t="s">
        <v>1277</v>
      </c>
      <c r="B954" t="s">
        <v>1924</v>
      </c>
      <c r="C954" s="7">
        <v>30726</v>
      </c>
      <c r="D954" s="8" t="s">
        <v>2797</v>
      </c>
      <c r="E954" s="8" t="s">
        <v>1121</v>
      </c>
      <c r="I954" t="s">
        <v>4934</v>
      </c>
      <c r="J954" s="8" t="s">
        <v>1496</v>
      </c>
      <c r="K954" s="8" t="s">
        <v>2529</v>
      </c>
      <c r="L954" t="s">
        <v>4934</v>
      </c>
      <c r="M954" s="8" t="s">
        <v>1496</v>
      </c>
      <c r="N954" s="8" t="s">
        <v>4935</v>
      </c>
    </row>
    <row r="956" spans="1:27" ht="12.75">
      <c r="A956" t="s">
        <v>3011</v>
      </c>
      <c r="B956" t="s">
        <v>197</v>
      </c>
      <c r="C956" s="7">
        <v>30156</v>
      </c>
      <c r="D956" s="8" t="s">
        <v>3022</v>
      </c>
      <c r="E956" s="8" t="s">
        <v>1122</v>
      </c>
      <c r="F956" s="8" t="s">
        <v>3554</v>
      </c>
      <c r="G956" s="8" t="s">
        <v>1616</v>
      </c>
      <c r="I956" t="s">
        <v>5126</v>
      </c>
      <c r="J956" s="8" t="s">
        <v>3554</v>
      </c>
      <c r="K956" s="8" t="s">
        <v>4202</v>
      </c>
      <c r="L956" t="s">
        <v>3517</v>
      </c>
      <c r="M956" s="8" t="s">
        <v>3554</v>
      </c>
      <c r="N956" s="8" t="s">
        <v>1419</v>
      </c>
      <c r="O956" t="s">
        <v>4937</v>
      </c>
      <c r="P956" s="8" t="s">
        <v>3554</v>
      </c>
      <c r="Q956" s="8" t="s">
        <v>123</v>
      </c>
      <c r="S956" s="7"/>
      <c r="T956" s="8"/>
      <c r="U956" s="6"/>
      <c r="V956"/>
      <c r="X956" s="6"/>
      <c r="Z956" s="11"/>
      <c r="AA956"/>
    </row>
    <row r="957" spans="2:27" ht="12.75">
      <c r="B957" t="s">
        <v>433</v>
      </c>
      <c r="C957" s="7">
        <v>30216</v>
      </c>
      <c r="D957" s="8" t="s">
        <v>3409</v>
      </c>
      <c r="E957" s="8" t="s">
        <v>4767</v>
      </c>
      <c r="I957" t="s">
        <v>1013</v>
      </c>
      <c r="J957" s="8" t="s">
        <v>1689</v>
      </c>
      <c r="K957" s="8" t="s">
        <v>286</v>
      </c>
      <c r="Q957" s="8"/>
      <c r="S957" s="7"/>
      <c r="T957" s="8"/>
      <c r="U957" s="6"/>
      <c r="V957"/>
      <c r="X957" s="6"/>
      <c r="Z957" s="11"/>
      <c r="AA957"/>
    </row>
    <row r="958" spans="1:26" ht="12.75">
      <c r="A958" t="s">
        <v>3030</v>
      </c>
      <c r="B958" t="s">
        <v>854</v>
      </c>
      <c r="C958" s="7">
        <v>28117</v>
      </c>
      <c r="D958" s="8" t="s">
        <v>3659</v>
      </c>
      <c r="E958" s="8" t="s">
        <v>4759</v>
      </c>
      <c r="F958" s="8" t="s">
        <v>1146</v>
      </c>
      <c r="G958" s="8" t="s">
        <v>1625</v>
      </c>
      <c r="I958" t="s">
        <v>3030</v>
      </c>
      <c r="J958" s="8" t="s">
        <v>1146</v>
      </c>
      <c r="K958" s="8" t="s">
        <v>93</v>
      </c>
      <c r="L958" t="s">
        <v>3030</v>
      </c>
      <c r="M958" s="8" t="s">
        <v>1146</v>
      </c>
      <c r="N958" s="8" t="s">
        <v>5137</v>
      </c>
      <c r="O958" t="s">
        <v>3030</v>
      </c>
      <c r="P958" s="8" t="s">
        <v>1146</v>
      </c>
      <c r="Q958" s="5" t="s">
        <v>2993</v>
      </c>
      <c r="R958" t="s">
        <v>3030</v>
      </c>
      <c r="S958" t="s">
        <v>1146</v>
      </c>
      <c r="T958" s="5" t="s">
        <v>2994</v>
      </c>
      <c r="U958" s="6" t="s">
        <v>3030</v>
      </c>
      <c r="V958" t="s">
        <v>1146</v>
      </c>
      <c r="W958" s="5" t="s">
        <v>2995</v>
      </c>
      <c r="X958" t="s">
        <v>3030</v>
      </c>
      <c r="Y958" s="6" t="s">
        <v>4730</v>
      </c>
      <c r="Z958" s="6" t="s">
        <v>4273</v>
      </c>
    </row>
    <row r="959" spans="1:27" ht="12.75">
      <c r="A959" t="s">
        <v>3136</v>
      </c>
      <c r="B959" t="s">
        <v>2312</v>
      </c>
      <c r="C959" s="7">
        <v>27832</v>
      </c>
      <c r="D959" s="8" t="s">
        <v>4124</v>
      </c>
      <c r="E959" s="8" t="s">
        <v>4758</v>
      </c>
      <c r="F959" s="8" t="s">
        <v>2328</v>
      </c>
      <c r="G959" s="8" t="s">
        <v>1626</v>
      </c>
      <c r="I959" t="s">
        <v>3136</v>
      </c>
      <c r="J959" s="8" t="s">
        <v>2328</v>
      </c>
      <c r="K959" s="8" t="s">
        <v>5124</v>
      </c>
      <c r="L959" t="s">
        <v>3136</v>
      </c>
      <c r="M959" s="8" t="s">
        <v>2328</v>
      </c>
      <c r="N959" s="8" t="s">
        <v>5091</v>
      </c>
      <c r="O959" t="s">
        <v>3136</v>
      </c>
      <c r="P959" s="8" t="s">
        <v>2328</v>
      </c>
      <c r="Q959" s="8" t="s">
        <v>1378</v>
      </c>
      <c r="R959" t="s">
        <v>3136</v>
      </c>
      <c r="S959" s="7" t="s">
        <v>1480</v>
      </c>
      <c r="T959" s="8" t="s">
        <v>1379</v>
      </c>
      <c r="U959" s="6" t="s">
        <v>3136</v>
      </c>
      <c r="V959" t="s">
        <v>1480</v>
      </c>
      <c r="W959" s="5" t="s">
        <v>855</v>
      </c>
      <c r="X959" t="s">
        <v>3136</v>
      </c>
      <c r="Y959" s="6" t="s">
        <v>1480</v>
      </c>
      <c r="Z959" s="6" t="s">
        <v>856</v>
      </c>
      <c r="AA959"/>
    </row>
    <row r="960" ht="12.75">
      <c r="I960" s="6" t="s">
        <v>2919</v>
      </c>
    </row>
    <row r="963" spans="1:27" ht="18">
      <c r="A963" s="39" t="s">
        <v>4064</v>
      </c>
      <c r="C963" s="7"/>
      <c r="I963" s="39"/>
      <c r="Q963" s="8"/>
      <c r="S963" s="7"/>
      <c r="T963" s="8"/>
      <c r="U963"/>
      <c r="V963"/>
      <c r="AA963"/>
    </row>
    <row r="964" spans="1:27" ht="12.75">
      <c r="A964" t="s">
        <v>4836</v>
      </c>
      <c r="C964" s="7"/>
      <c r="I964" s="6"/>
      <c r="Q964" s="8"/>
      <c r="S964" s="7"/>
      <c r="T964" s="8"/>
      <c r="U964"/>
      <c r="V964"/>
      <c r="AA964"/>
    </row>
    <row r="965" ht="12.75">
      <c r="A965" t="s">
        <v>2142</v>
      </c>
    </row>
    <row r="966" spans="1:27" ht="12.75">
      <c r="A966" t="s">
        <v>633</v>
      </c>
      <c r="B966" t="s">
        <v>3118</v>
      </c>
      <c r="C966" s="7">
        <v>25486</v>
      </c>
      <c r="E966" s="8" t="s">
        <v>498</v>
      </c>
      <c r="F966" s="8" t="s">
        <v>1480</v>
      </c>
      <c r="G966" s="8" t="s">
        <v>2515</v>
      </c>
      <c r="I966" t="s">
        <v>633</v>
      </c>
      <c r="J966" s="8" t="s">
        <v>1480</v>
      </c>
      <c r="K966" s="8" t="s">
        <v>2939</v>
      </c>
      <c r="L966" t="s">
        <v>633</v>
      </c>
      <c r="M966" s="8" t="s">
        <v>1480</v>
      </c>
      <c r="N966" s="8" t="s">
        <v>622</v>
      </c>
      <c r="O966" t="s">
        <v>633</v>
      </c>
      <c r="P966" s="8" t="s">
        <v>1480</v>
      </c>
      <c r="Q966" s="8" t="s">
        <v>4483</v>
      </c>
      <c r="R966" t="s">
        <v>633</v>
      </c>
      <c r="S966" s="7" t="s">
        <v>1480</v>
      </c>
      <c r="T966" s="8" t="s">
        <v>907</v>
      </c>
      <c r="U966" t="s">
        <v>633</v>
      </c>
      <c r="V966" t="s">
        <v>1480</v>
      </c>
      <c r="W966" s="5" t="s">
        <v>4250</v>
      </c>
      <c r="X966" t="s">
        <v>633</v>
      </c>
      <c r="Y966" s="6" t="s">
        <v>1480</v>
      </c>
      <c r="Z966" s="6" t="s">
        <v>4251</v>
      </c>
      <c r="AA966"/>
    </row>
    <row r="967" spans="1:27" ht="12.75" customHeight="1">
      <c r="A967" t="s">
        <v>633</v>
      </c>
      <c r="B967" t="s">
        <v>1944</v>
      </c>
      <c r="C967" s="7">
        <v>25758</v>
      </c>
      <c r="E967" s="8" t="s">
        <v>4765</v>
      </c>
      <c r="F967" s="8" t="s">
        <v>3790</v>
      </c>
      <c r="G967" s="8" t="s">
        <v>534</v>
      </c>
      <c r="I967" t="s">
        <v>633</v>
      </c>
      <c r="J967" s="8" t="s">
        <v>261</v>
      </c>
      <c r="K967" s="8" t="s">
        <v>1393</v>
      </c>
      <c r="L967" t="s">
        <v>633</v>
      </c>
      <c r="M967" s="8" t="s">
        <v>261</v>
      </c>
      <c r="N967" s="8" t="s">
        <v>4130</v>
      </c>
      <c r="O967" t="s">
        <v>633</v>
      </c>
      <c r="P967" s="8" t="s">
        <v>261</v>
      </c>
      <c r="Q967" s="8" t="s">
        <v>1945</v>
      </c>
      <c r="R967" t="s">
        <v>633</v>
      </c>
      <c r="S967" s="7" t="s">
        <v>261</v>
      </c>
      <c r="T967" s="8" t="s">
        <v>1946</v>
      </c>
      <c r="U967" t="s">
        <v>633</v>
      </c>
      <c r="V967" t="s">
        <v>261</v>
      </c>
      <c r="W967" s="5" t="s">
        <v>4941</v>
      </c>
      <c r="X967" t="s">
        <v>633</v>
      </c>
      <c r="Y967" s="6" t="s">
        <v>261</v>
      </c>
      <c r="Z967" s="6" t="s">
        <v>4942</v>
      </c>
      <c r="AA967"/>
    </row>
    <row r="969" spans="1:27" ht="12.75">
      <c r="A969" t="s">
        <v>3607</v>
      </c>
      <c r="B969" t="s">
        <v>422</v>
      </c>
      <c r="C969" s="7">
        <v>30519</v>
      </c>
      <c r="D969" s="8" t="s">
        <v>1033</v>
      </c>
      <c r="E969" s="8" t="s">
        <v>727</v>
      </c>
      <c r="F969" s="8" t="s">
        <v>3617</v>
      </c>
      <c r="G969" s="8" t="s">
        <v>3655</v>
      </c>
      <c r="I969" t="s">
        <v>3607</v>
      </c>
      <c r="J969" s="8" t="s">
        <v>3617</v>
      </c>
      <c r="K969" s="8" t="s">
        <v>1394</v>
      </c>
      <c r="L969" t="s">
        <v>3607</v>
      </c>
      <c r="M969" s="8" t="s">
        <v>3617</v>
      </c>
      <c r="N969" s="8" t="s">
        <v>4387</v>
      </c>
      <c r="O969" t="s">
        <v>3607</v>
      </c>
      <c r="P969" s="8" t="s">
        <v>3617</v>
      </c>
      <c r="Q969" s="8" t="s">
        <v>4594</v>
      </c>
      <c r="S969" s="7"/>
      <c r="T969" s="8"/>
      <c r="U969" s="6"/>
      <c r="V969"/>
      <c r="X969" s="6"/>
      <c r="Z969" s="11"/>
      <c r="AA969"/>
    </row>
    <row r="970" spans="1:27" ht="12.75">
      <c r="A970" t="s">
        <v>3607</v>
      </c>
      <c r="B970" t="s">
        <v>439</v>
      </c>
      <c r="C970" s="7">
        <v>29812</v>
      </c>
      <c r="D970" s="8" t="s">
        <v>2050</v>
      </c>
      <c r="E970" s="8" t="s">
        <v>1109</v>
      </c>
      <c r="F970" s="8" t="s">
        <v>4874</v>
      </c>
      <c r="G970" s="8" t="s">
        <v>1628</v>
      </c>
      <c r="I970" t="s">
        <v>3607</v>
      </c>
      <c r="J970" s="8" t="s">
        <v>4874</v>
      </c>
      <c r="K970" s="8" t="s">
        <v>2534</v>
      </c>
      <c r="L970" t="s">
        <v>3607</v>
      </c>
      <c r="M970" s="8" t="s">
        <v>4874</v>
      </c>
      <c r="N970" s="8" t="s">
        <v>4385</v>
      </c>
      <c r="O970" t="s">
        <v>3607</v>
      </c>
      <c r="P970" s="8" t="s">
        <v>4874</v>
      </c>
      <c r="Q970" s="8" t="s">
        <v>17</v>
      </c>
      <c r="S970" s="7"/>
      <c r="T970" s="8"/>
      <c r="U970" s="6"/>
      <c r="V970"/>
      <c r="X970" s="6"/>
      <c r="Z970" s="11"/>
      <c r="AA970"/>
    </row>
    <row r="971" spans="1:27" ht="12.75">
      <c r="A971" t="s">
        <v>4667</v>
      </c>
      <c r="B971" t="s">
        <v>1787</v>
      </c>
      <c r="C971" s="7">
        <v>25929</v>
      </c>
      <c r="E971" s="8" t="s">
        <v>1122</v>
      </c>
      <c r="F971" s="8" t="s">
        <v>4026</v>
      </c>
      <c r="G971" s="8" t="s">
        <v>1629</v>
      </c>
      <c r="I971" t="s">
        <v>4667</v>
      </c>
      <c r="J971" s="8" t="s">
        <v>4026</v>
      </c>
      <c r="K971" s="8" t="s">
        <v>4471</v>
      </c>
      <c r="L971" t="s">
        <v>4667</v>
      </c>
      <c r="M971" s="8" t="s">
        <v>4026</v>
      </c>
      <c r="N971" s="8" t="s">
        <v>2855</v>
      </c>
      <c r="O971" t="s">
        <v>4667</v>
      </c>
      <c r="P971" s="8" t="s">
        <v>4026</v>
      </c>
      <c r="Q971" s="8" t="s">
        <v>3378</v>
      </c>
      <c r="R971" t="s">
        <v>4667</v>
      </c>
      <c r="S971" s="7" t="s">
        <v>4026</v>
      </c>
      <c r="T971" s="8" t="s">
        <v>3379</v>
      </c>
      <c r="U971" s="9" t="s">
        <v>4667</v>
      </c>
      <c r="V971" t="s">
        <v>3380</v>
      </c>
      <c r="W971" s="5" t="s">
        <v>3381</v>
      </c>
      <c r="X971" t="s">
        <v>4667</v>
      </c>
      <c r="Y971" s="6" t="s">
        <v>3380</v>
      </c>
      <c r="Z971" s="6" t="s">
        <v>3382</v>
      </c>
      <c r="AA971"/>
    </row>
    <row r="972" spans="1:27" ht="12.75">
      <c r="A972" t="s">
        <v>4669</v>
      </c>
      <c r="B972" t="s">
        <v>2967</v>
      </c>
      <c r="C972" s="7">
        <v>30429</v>
      </c>
      <c r="D972" s="8" t="s">
        <v>3409</v>
      </c>
      <c r="E972" s="8" t="s">
        <v>1127</v>
      </c>
      <c r="F972" s="8" t="s">
        <v>4883</v>
      </c>
      <c r="G972" s="8" t="s">
        <v>1627</v>
      </c>
      <c r="I972" t="s">
        <v>3607</v>
      </c>
      <c r="J972" s="8" t="s">
        <v>4883</v>
      </c>
      <c r="K972" s="8" t="s">
        <v>2438</v>
      </c>
      <c r="Q972" s="8"/>
      <c r="S972" s="7"/>
      <c r="T972" s="8"/>
      <c r="U972" s="6"/>
      <c r="V972"/>
      <c r="X972" s="6"/>
      <c r="Z972" s="11"/>
      <c r="AA972"/>
    </row>
    <row r="973" spans="1:27" ht="12.75">
      <c r="A973" t="s">
        <v>1277</v>
      </c>
      <c r="B973" t="s">
        <v>64</v>
      </c>
      <c r="C973" s="7">
        <v>29292</v>
      </c>
      <c r="D973" s="8" t="s">
        <v>1440</v>
      </c>
      <c r="E973" s="8" t="s">
        <v>4767</v>
      </c>
      <c r="I973" t="s">
        <v>4667</v>
      </c>
      <c r="J973" s="8" t="s">
        <v>4026</v>
      </c>
      <c r="K973" s="8" t="s">
        <v>2066</v>
      </c>
      <c r="L973" t="s">
        <v>4667</v>
      </c>
      <c r="M973" s="8" t="s">
        <v>4026</v>
      </c>
      <c r="N973" s="8" t="s">
        <v>2856</v>
      </c>
      <c r="O973" t="s">
        <v>4667</v>
      </c>
      <c r="P973" s="8" t="s">
        <v>4026</v>
      </c>
      <c r="Q973" s="8" t="s">
        <v>65</v>
      </c>
      <c r="S973" s="7"/>
      <c r="T973" s="8"/>
      <c r="U973" s="6"/>
      <c r="V973"/>
      <c r="X973" s="6"/>
      <c r="Z973" s="11"/>
      <c r="AA973"/>
    </row>
    <row r="975" spans="1:27" ht="12.75">
      <c r="A975" t="s">
        <v>2129</v>
      </c>
      <c r="B975" t="s">
        <v>4950</v>
      </c>
      <c r="C975" s="7">
        <v>26536</v>
      </c>
      <c r="E975" s="8" t="s">
        <v>1104</v>
      </c>
      <c r="F975" s="8" t="s">
        <v>1372</v>
      </c>
      <c r="G975" s="8" t="s">
        <v>1630</v>
      </c>
      <c r="I975" t="s">
        <v>2135</v>
      </c>
      <c r="J975" s="8" t="s">
        <v>1372</v>
      </c>
      <c r="K975" s="8" t="s">
        <v>2531</v>
      </c>
      <c r="L975" t="s">
        <v>313</v>
      </c>
      <c r="M975" s="8" t="s">
        <v>1372</v>
      </c>
      <c r="N975" s="8" t="s">
        <v>1046</v>
      </c>
      <c r="O975" t="s">
        <v>1478</v>
      </c>
      <c r="P975" s="8" t="s">
        <v>1372</v>
      </c>
      <c r="Q975" s="8" t="s">
        <v>4951</v>
      </c>
      <c r="R975" t="s">
        <v>2135</v>
      </c>
      <c r="S975" s="7" t="s">
        <v>1372</v>
      </c>
      <c r="T975" s="8" t="s">
        <v>4952</v>
      </c>
      <c r="U975" s="6" t="s">
        <v>2135</v>
      </c>
      <c r="V975" t="s">
        <v>1372</v>
      </c>
      <c r="W975" s="5" t="s">
        <v>4953</v>
      </c>
      <c r="X975" t="s">
        <v>2135</v>
      </c>
      <c r="Y975" s="6" t="s">
        <v>1372</v>
      </c>
      <c r="Z975" s="11" t="s">
        <v>4607</v>
      </c>
      <c r="AA975"/>
    </row>
    <row r="976" spans="1:27" ht="12.75">
      <c r="A976" t="s">
        <v>2135</v>
      </c>
      <c r="B976" t="s">
        <v>4360</v>
      </c>
      <c r="C976" s="7">
        <v>27260</v>
      </c>
      <c r="E976" s="8" t="s">
        <v>3489</v>
      </c>
      <c r="F976" s="8" t="s">
        <v>3024</v>
      </c>
      <c r="G976" s="8" t="s">
        <v>4361</v>
      </c>
      <c r="H976" s="8" t="s">
        <v>556</v>
      </c>
      <c r="L976" t="s">
        <v>1478</v>
      </c>
      <c r="M976" s="8" t="s">
        <v>961</v>
      </c>
      <c r="N976" s="8" t="s">
        <v>4362</v>
      </c>
      <c r="O976" t="s">
        <v>2129</v>
      </c>
      <c r="P976" s="8" t="s">
        <v>3551</v>
      </c>
      <c r="Q976" s="8" t="s">
        <v>4363</v>
      </c>
      <c r="S976" s="7"/>
      <c r="T976" s="8"/>
      <c r="U976" s="6" t="s">
        <v>1478</v>
      </c>
      <c r="V976" t="s">
        <v>3551</v>
      </c>
      <c r="W976" s="5" t="s">
        <v>4364</v>
      </c>
      <c r="X976" t="s">
        <v>1478</v>
      </c>
      <c r="Y976" s="6" t="s">
        <v>3551</v>
      </c>
      <c r="Z976" s="11" t="s">
        <v>4365</v>
      </c>
      <c r="AA976"/>
    </row>
    <row r="977" spans="1:27" ht="12.75">
      <c r="A977" t="s">
        <v>1478</v>
      </c>
      <c r="B977" t="s">
        <v>833</v>
      </c>
      <c r="C977" s="7">
        <v>26613</v>
      </c>
      <c r="E977" s="8" t="s">
        <v>1117</v>
      </c>
      <c r="F977" s="8" t="s">
        <v>3617</v>
      </c>
      <c r="G977" s="8" t="s">
        <v>1631</v>
      </c>
      <c r="I977" t="s">
        <v>2135</v>
      </c>
      <c r="J977" s="8" t="s">
        <v>3617</v>
      </c>
      <c r="K977" s="8" t="s">
        <v>2785</v>
      </c>
      <c r="L977" t="s">
        <v>313</v>
      </c>
      <c r="M977" s="8" t="s">
        <v>3617</v>
      </c>
      <c r="N977" s="8" t="s">
        <v>3259</v>
      </c>
      <c r="O977" t="s">
        <v>2135</v>
      </c>
      <c r="P977" s="8" t="s">
        <v>3617</v>
      </c>
      <c r="Q977" s="8" t="s">
        <v>834</v>
      </c>
      <c r="R977" t="s">
        <v>2135</v>
      </c>
      <c r="S977" s="7" t="s">
        <v>3617</v>
      </c>
      <c r="T977" s="8" t="s">
        <v>4120</v>
      </c>
      <c r="U977" s="6" t="s">
        <v>2135</v>
      </c>
      <c r="V977" t="s">
        <v>3617</v>
      </c>
      <c r="W977" s="5" t="s">
        <v>4121</v>
      </c>
      <c r="X977" t="s">
        <v>2135</v>
      </c>
      <c r="Y977" s="6" t="s">
        <v>3617</v>
      </c>
      <c r="Z977" s="11" t="s">
        <v>4122</v>
      </c>
      <c r="AA977"/>
    </row>
    <row r="978" spans="1:14" ht="12.75">
      <c r="A978" t="s">
        <v>2129</v>
      </c>
      <c r="B978" t="s">
        <v>1425</v>
      </c>
      <c r="C978" s="7">
        <v>29834</v>
      </c>
      <c r="D978" s="8" t="s">
        <v>1407</v>
      </c>
      <c r="E978" s="8" t="s">
        <v>1128</v>
      </c>
      <c r="F978" s="8" t="s">
        <v>1857</v>
      </c>
      <c r="G978" s="8" t="s">
        <v>1633</v>
      </c>
      <c r="I978" t="s">
        <v>2129</v>
      </c>
      <c r="J978" s="8" t="s">
        <v>1857</v>
      </c>
      <c r="K978" s="8" t="s">
        <v>1942</v>
      </c>
      <c r="L978" t="s">
        <v>2129</v>
      </c>
      <c r="M978" s="8" t="s">
        <v>1857</v>
      </c>
      <c r="N978" s="8" t="s">
        <v>1058</v>
      </c>
    </row>
    <row r="979" spans="1:14" ht="12.75">
      <c r="A979" t="s">
        <v>2129</v>
      </c>
      <c r="B979" t="s">
        <v>4604</v>
      </c>
      <c r="C979" s="7">
        <v>30685</v>
      </c>
      <c r="D979" s="8" t="s">
        <v>2808</v>
      </c>
      <c r="E979" s="8" t="s">
        <v>4765</v>
      </c>
      <c r="F979" s="8" t="s">
        <v>4789</v>
      </c>
      <c r="G979" s="8" t="s">
        <v>893</v>
      </c>
      <c r="I979" t="s">
        <v>2129</v>
      </c>
      <c r="J979" s="8" t="s">
        <v>3027</v>
      </c>
      <c r="K979" s="8" t="s">
        <v>4556</v>
      </c>
      <c r="L979" t="s">
        <v>2129</v>
      </c>
      <c r="M979" s="8" t="s">
        <v>3027</v>
      </c>
      <c r="N979" s="8" t="s">
        <v>3291</v>
      </c>
    </row>
    <row r="980" spans="1:14" ht="12.75">
      <c r="A980" t="s">
        <v>2135</v>
      </c>
      <c r="B980" t="s">
        <v>161</v>
      </c>
      <c r="C980" s="7">
        <v>29670</v>
      </c>
      <c r="D980" s="8" t="s">
        <v>3022</v>
      </c>
      <c r="E980" s="8" t="s">
        <v>4758</v>
      </c>
      <c r="F980" s="8" t="s">
        <v>261</v>
      </c>
      <c r="G980" s="8" t="s">
        <v>1632</v>
      </c>
      <c r="I980" t="s">
        <v>1478</v>
      </c>
      <c r="J980" s="8" t="s">
        <v>261</v>
      </c>
      <c r="K980" s="8" t="s">
        <v>4599</v>
      </c>
      <c r="L980" t="s">
        <v>1478</v>
      </c>
      <c r="M980" s="8" t="s">
        <v>261</v>
      </c>
      <c r="N980" s="8" t="s">
        <v>939</v>
      </c>
    </row>
    <row r="981" spans="1:20" ht="12.75">
      <c r="A981" t="s">
        <v>306</v>
      </c>
      <c r="B981" t="s">
        <v>3524</v>
      </c>
      <c r="C981" s="7">
        <v>29018</v>
      </c>
      <c r="D981" s="8" t="s">
        <v>3525</v>
      </c>
      <c r="E981" s="8" t="s">
        <v>1107</v>
      </c>
      <c r="F981" s="8" t="s">
        <v>1372</v>
      </c>
      <c r="G981" s="8" t="s">
        <v>1634</v>
      </c>
      <c r="I981" t="s">
        <v>306</v>
      </c>
      <c r="J981" s="8" t="s">
        <v>1372</v>
      </c>
      <c r="K981" s="8" t="s">
        <v>723</v>
      </c>
      <c r="L981" t="s">
        <v>3523</v>
      </c>
      <c r="M981" s="8" t="s">
        <v>1372</v>
      </c>
      <c r="N981" s="8" t="s">
        <v>3210</v>
      </c>
      <c r="O981" t="s">
        <v>3523</v>
      </c>
      <c r="P981" s="8" t="s">
        <v>1372</v>
      </c>
      <c r="Q981" s="5" t="s">
        <v>1939</v>
      </c>
      <c r="R981" t="s">
        <v>3523</v>
      </c>
      <c r="S981" t="s">
        <v>1372</v>
      </c>
      <c r="T981" s="5" t="s">
        <v>1940</v>
      </c>
    </row>
    <row r="982" spans="1:26" ht="12.75">
      <c r="A982" t="s">
        <v>306</v>
      </c>
      <c r="B982" t="s">
        <v>443</v>
      </c>
      <c r="C982" s="7">
        <v>26983</v>
      </c>
      <c r="D982" s="8" t="s">
        <v>572</v>
      </c>
      <c r="E982" s="8" t="s">
        <v>4763</v>
      </c>
      <c r="F982" s="8" t="s">
        <v>261</v>
      </c>
      <c r="G982" s="8" t="s">
        <v>1635</v>
      </c>
      <c r="I982" t="s">
        <v>306</v>
      </c>
      <c r="J982" s="8" t="s">
        <v>261</v>
      </c>
      <c r="K982" s="8" t="s">
        <v>2876</v>
      </c>
      <c r="L982" t="s">
        <v>306</v>
      </c>
      <c r="M982" s="8" t="s">
        <v>261</v>
      </c>
      <c r="N982" s="8" t="s">
        <v>4219</v>
      </c>
      <c r="O982" t="s">
        <v>306</v>
      </c>
      <c r="P982" s="8" t="s">
        <v>261</v>
      </c>
      <c r="Q982" s="5" t="s">
        <v>1684</v>
      </c>
      <c r="R982" t="s">
        <v>306</v>
      </c>
      <c r="S982" t="s">
        <v>261</v>
      </c>
      <c r="T982" s="5" t="s">
        <v>1685</v>
      </c>
      <c r="U982" s="6" t="s">
        <v>306</v>
      </c>
      <c r="V982" t="s">
        <v>261</v>
      </c>
      <c r="W982" s="5" t="s">
        <v>1969</v>
      </c>
      <c r="X982" t="s">
        <v>306</v>
      </c>
      <c r="Y982" s="6" t="s">
        <v>261</v>
      </c>
      <c r="Z982" s="11" t="s">
        <v>160</v>
      </c>
    </row>
    <row r="983" spans="3:26" ht="12.75">
      <c r="C983" s="7"/>
      <c r="U983" s="6"/>
      <c r="V983"/>
      <c r="X983" s="6"/>
      <c r="Z983" s="11"/>
    </row>
    <row r="984" spans="1:27" ht="12.75">
      <c r="A984" t="s">
        <v>4873</v>
      </c>
      <c r="B984" t="s">
        <v>4355</v>
      </c>
      <c r="C984" s="7">
        <v>27042</v>
      </c>
      <c r="E984" s="8" t="s">
        <v>3490</v>
      </c>
      <c r="F984" s="8" t="s">
        <v>4883</v>
      </c>
      <c r="G984" s="8" t="s">
        <v>263</v>
      </c>
      <c r="H984" s="8" t="s">
        <v>354</v>
      </c>
      <c r="L984" t="s">
        <v>4873</v>
      </c>
      <c r="M984" s="8" t="s">
        <v>4883</v>
      </c>
      <c r="N984" s="8" t="s">
        <v>963</v>
      </c>
      <c r="O984" t="s">
        <v>4873</v>
      </c>
      <c r="P984" s="8" t="s">
        <v>4883</v>
      </c>
      <c r="Q984" s="8" t="s">
        <v>4884</v>
      </c>
      <c r="R984" t="s">
        <v>4880</v>
      </c>
      <c r="S984" s="7" t="s">
        <v>4883</v>
      </c>
      <c r="T984" s="8" t="s">
        <v>4884</v>
      </c>
      <c r="U984" s="6" t="s">
        <v>4880</v>
      </c>
      <c r="V984" t="s">
        <v>4883</v>
      </c>
      <c r="W984" s="5" t="s">
        <v>3611</v>
      </c>
      <c r="X984" s="6" t="s">
        <v>4880</v>
      </c>
      <c r="Y984" s="6" t="s">
        <v>4883</v>
      </c>
      <c r="Z984" s="11" t="s">
        <v>4879</v>
      </c>
      <c r="AA984"/>
    </row>
    <row r="985" spans="1:27" ht="12.75">
      <c r="A985" t="s">
        <v>2742</v>
      </c>
      <c r="B985" t="s">
        <v>4378</v>
      </c>
      <c r="C985" s="7">
        <v>30980</v>
      </c>
      <c r="D985" s="8" t="s">
        <v>3480</v>
      </c>
      <c r="E985" s="8" t="s">
        <v>4586</v>
      </c>
      <c r="F985" s="8" t="s">
        <v>2328</v>
      </c>
      <c r="G985" s="8" t="s">
        <v>263</v>
      </c>
      <c r="H985" s="8" t="s">
        <v>4419</v>
      </c>
      <c r="L985" s="8"/>
      <c r="N985"/>
      <c r="O985" s="8"/>
      <c r="P985" s="5"/>
      <c r="Q985"/>
      <c r="S985" s="5"/>
      <c r="W985"/>
      <c r="X985" s="6"/>
      <c r="Z985" s="10"/>
      <c r="AA985"/>
    </row>
    <row r="986" spans="1:27" ht="12.75">
      <c r="A986" t="s">
        <v>1138</v>
      </c>
      <c r="B986" t="s">
        <v>4232</v>
      </c>
      <c r="C986" s="7">
        <v>28392</v>
      </c>
      <c r="D986" s="8" t="s">
        <v>3550</v>
      </c>
      <c r="E986" s="8" t="s">
        <v>1115</v>
      </c>
      <c r="F986" s="8" t="s">
        <v>961</v>
      </c>
      <c r="G986" s="8" t="s">
        <v>955</v>
      </c>
      <c r="I986" t="s">
        <v>1138</v>
      </c>
      <c r="J986" s="8" t="s">
        <v>961</v>
      </c>
      <c r="K986" s="8" t="s">
        <v>955</v>
      </c>
      <c r="L986" t="s">
        <v>1138</v>
      </c>
      <c r="M986" s="8" t="s">
        <v>961</v>
      </c>
      <c r="N986" s="8" t="s">
        <v>955</v>
      </c>
      <c r="O986" t="s">
        <v>1138</v>
      </c>
      <c r="P986" s="8" t="s">
        <v>1689</v>
      </c>
      <c r="Q986" s="8" t="s">
        <v>4879</v>
      </c>
      <c r="R986" t="s">
        <v>1894</v>
      </c>
      <c r="S986" s="7" t="s">
        <v>1689</v>
      </c>
      <c r="T986" s="8" t="s">
        <v>3618</v>
      </c>
      <c r="U986" s="6" t="s">
        <v>1894</v>
      </c>
      <c r="V986" t="s">
        <v>1689</v>
      </c>
      <c r="W986" s="5" t="s">
        <v>1692</v>
      </c>
      <c r="X986" s="6" t="s">
        <v>1138</v>
      </c>
      <c r="Y986" s="6" t="s">
        <v>1689</v>
      </c>
      <c r="Z986" s="11" t="s">
        <v>3616</v>
      </c>
      <c r="AA986"/>
    </row>
    <row r="987" spans="1:27" ht="12.75">
      <c r="A987" t="s">
        <v>2742</v>
      </c>
      <c r="B987" t="s">
        <v>4233</v>
      </c>
      <c r="C987" s="7">
        <v>28111</v>
      </c>
      <c r="D987" s="8" t="s">
        <v>260</v>
      </c>
      <c r="E987" s="8" t="s">
        <v>1120</v>
      </c>
      <c r="F987" s="8" t="s">
        <v>3024</v>
      </c>
      <c r="G987" s="8" t="s">
        <v>4884</v>
      </c>
      <c r="I987" t="s">
        <v>2742</v>
      </c>
      <c r="J987" s="8" t="s">
        <v>3024</v>
      </c>
      <c r="K987" s="8" t="s">
        <v>4876</v>
      </c>
      <c r="L987" t="s">
        <v>953</v>
      </c>
      <c r="M987" s="8" t="s">
        <v>3024</v>
      </c>
      <c r="N987" s="8" t="s">
        <v>956</v>
      </c>
      <c r="O987" t="s">
        <v>1897</v>
      </c>
      <c r="P987" s="8" t="s">
        <v>3024</v>
      </c>
      <c r="Q987" s="8" t="s">
        <v>1141</v>
      </c>
      <c r="R987" t="s">
        <v>1894</v>
      </c>
      <c r="S987" s="7" t="s">
        <v>937</v>
      </c>
      <c r="T987" s="8" t="s">
        <v>1692</v>
      </c>
      <c r="U987" s="6" t="s">
        <v>264</v>
      </c>
      <c r="V987" t="s">
        <v>1857</v>
      </c>
      <c r="W987" s="12" t="s">
        <v>1141</v>
      </c>
      <c r="X987" s="6" t="s">
        <v>264</v>
      </c>
      <c r="Y987" s="6" t="s">
        <v>1857</v>
      </c>
      <c r="Z987" s="11" t="s">
        <v>3611</v>
      </c>
      <c r="AA987"/>
    </row>
    <row r="988" spans="1:27" ht="12.75">
      <c r="A988" t="s">
        <v>4873</v>
      </c>
      <c r="B988" t="s">
        <v>2356</v>
      </c>
      <c r="C988" s="7">
        <v>28389</v>
      </c>
      <c r="D988" s="8" t="s">
        <v>2357</v>
      </c>
      <c r="E988" s="8" t="s">
        <v>1114</v>
      </c>
      <c r="F988" s="8" t="s">
        <v>3027</v>
      </c>
      <c r="G988" s="8" t="s">
        <v>4879</v>
      </c>
      <c r="I988" t="s">
        <v>4873</v>
      </c>
      <c r="J988" s="8" t="s">
        <v>3027</v>
      </c>
      <c r="K988" s="8" t="s">
        <v>4879</v>
      </c>
      <c r="L988" t="s">
        <v>4873</v>
      </c>
      <c r="M988" s="8" t="s">
        <v>3027</v>
      </c>
      <c r="N988" s="8" t="s">
        <v>955</v>
      </c>
      <c r="O988" t="s">
        <v>4873</v>
      </c>
      <c r="P988" s="8" t="s">
        <v>3027</v>
      </c>
      <c r="Q988" s="8" t="s">
        <v>4876</v>
      </c>
      <c r="R988" t="s">
        <v>4873</v>
      </c>
      <c r="S988" s="7" t="s">
        <v>3027</v>
      </c>
      <c r="T988" s="8" t="s">
        <v>4884</v>
      </c>
      <c r="U988" s="6" t="s">
        <v>4873</v>
      </c>
      <c r="V988" t="s">
        <v>3027</v>
      </c>
      <c r="W988" s="12" t="s">
        <v>4884</v>
      </c>
      <c r="X988" s="6" t="s">
        <v>4873</v>
      </c>
      <c r="Y988" s="6" t="s">
        <v>3027</v>
      </c>
      <c r="Z988" s="11" t="s">
        <v>3102</v>
      </c>
      <c r="AA988"/>
    </row>
    <row r="989" spans="1:27" ht="12.75">
      <c r="A989" t="s">
        <v>1138</v>
      </c>
      <c r="B989" t="s">
        <v>4187</v>
      </c>
      <c r="C989" s="7">
        <v>28815</v>
      </c>
      <c r="D989" s="8" t="s">
        <v>4731</v>
      </c>
      <c r="E989" s="8" t="s">
        <v>1130</v>
      </c>
      <c r="F989" s="8" t="s">
        <v>1857</v>
      </c>
      <c r="G989" s="8" t="s">
        <v>4879</v>
      </c>
      <c r="I989" t="s">
        <v>1138</v>
      </c>
      <c r="J989" s="8" t="s">
        <v>1857</v>
      </c>
      <c r="K989" s="8" t="s">
        <v>3618</v>
      </c>
      <c r="L989" t="s">
        <v>1138</v>
      </c>
      <c r="M989" s="8" t="s">
        <v>3610</v>
      </c>
      <c r="N989" s="8" t="s">
        <v>263</v>
      </c>
      <c r="O989" t="s">
        <v>1138</v>
      </c>
      <c r="P989" s="8" t="s">
        <v>3610</v>
      </c>
      <c r="Q989" s="8" t="s">
        <v>4879</v>
      </c>
      <c r="R989" t="s">
        <v>1138</v>
      </c>
      <c r="S989" s="7" t="s">
        <v>3610</v>
      </c>
      <c r="T989" s="8" t="s">
        <v>3618</v>
      </c>
      <c r="U989" s="6" t="s">
        <v>1897</v>
      </c>
      <c r="V989" t="s">
        <v>3610</v>
      </c>
      <c r="W989" s="5" t="s">
        <v>1692</v>
      </c>
      <c r="AA989"/>
    </row>
    <row r="990" spans="1:27" ht="12.75">
      <c r="A990" t="s">
        <v>4877</v>
      </c>
      <c r="B990" t="s">
        <v>2826</v>
      </c>
      <c r="C990" s="7">
        <v>29692</v>
      </c>
      <c r="D990" s="8" t="s">
        <v>1407</v>
      </c>
      <c r="E990" s="8" t="s">
        <v>1116</v>
      </c>
      <c r="F990" s="8" t="s">
        <v>1372</v>
      </c>
      <c r="G990" s="8" t="s">
        <v>265</v>
      </c>
      <c r="I990" t="s">
        <v>4877</v>
      </c>
      <c r="J990" s="8" t="s">
        <v>1372</v>
      </c>
      <c r="K990" s="8" t="s">
        <v>4876</v>
      </c>
      <c r="L990" t="s">
        <v>4738</v>
      </c>
      <c r="M990" s="8" t="s">
        <v>1372</v>
      </c>
      <c r="N990" s="8" t="s">
        <v>3618</v>
      </c>
      <c r="O990" t="s">
        <v>953</v>
      </c>
      <c r="P990" s="8" t="s">
        <v>1372</v>
      </c>
      <c r="Q990" s="8" t="s">
        <v>956</v>
      </c>
      <c r="S990" s="7"/>
      <c r="T990" s="8"/>
      <c r="U990" s="6"/>
      <c r="V990"/>
      <c r="X990" s="6"/>
      <c r="Z990" s="11"/>
      <c r="AA990"/>
    </row>
    <row r="991" spans="1:27" ht="12.75">
      <c r="A991" t="s">
        <v>1138</v>
      </c>
      <c r="B991" t="s">
        <v>3447</v>
      </c>
      <c r="C991" s="7">
        <v>29275</v>
      </c>
      <c r="D991" s="8" t="s">
        <v>1903</v>
      </c>
      <c r="E991" s="8" t="s">
        <v>1115</v>
      </c>
      <c r="F991" s="8" t="s">
        <v>4668</v>
      </c>
      <c r="G991" s="8" t="s">
        <v>956</v>
      </c>
      <c r="I991" t="s">
        <v>1138</v>
      </c>
      <c r="J991" s="8" t="s">
        <v>4668</v>
      </c>
      <c r="K991" s="8" t="s">
        <v>955</v>
      </c>
      <c r="L991" t="s">
        <v>1405</v>
      </c>
      <c r="M991" s="8" t="s">
        <v>4668</v>
      </c>
      <c r="N991" s="8" t="s">
        <v>956</v>
      </c>
      <c r="O991" t="s">
        <v>2742</v>
      </c>
      <c r="P991" s="8" t="s">
        <v>4668</v>
      </c>
      <c r="Q991" s="8" t="s">
        <v>3618</v>
      </c>
      <c r="R991" t="s">
        <v>2742</v>
      </c>
      <c r="S991" s="7" t="s">
        <v>4668</v>
      </c>
      <c r="T991" s="8" t="s">
        <v>265</v>
      </c>
      <c r="U991" s="13" t="s">
        <v>2742</v>
      </c>
      <c r="V991" t="s">
        <v>4668</v>
      </c>
      <c r="W991" s="5" t="s">
        <v>4879</v>
      </c>
      <c r="X991" s="6"/>
      <c r="Z991" s="11"/>
      <c r="AA991"/>
    </row>
    <row r="992" spans="1:27" ht="12.75">
      <c r="A992" t="s">
        <v>4877</v>
      </c>
      <c r="B992" t="s">
        <v>3003</v>
      </c>
      <c r="C992" s="7">
        <v>30577</v>
      </c>
      <c r="D992" s="8" t="s">
        <v>3406</v>
      </c>
      <c r="E992" s="8" t="s">
        <v>1125</v>
      </c>
      <c r="F992" s="8" t="s">
        <v>5143</v>
      </c>
      <c r="G992" s="8" t="s">
        <v>3618</v>
      </c>
      <c r="I992" t="s">
        <v>1137</v>
      </c>
      <c r="J992" s="8" t="s">
        <v>5143</v>
      </c>
      <c r="K992" s="8" t="s">
        <v>3616</v>
      </c>
      <c r="Q992" s="8"/>
      <c r="S992" s="7"/>
      <c r="T992" s="8"/>
      <c r="U992" s="6"/>
      <c r="V992"/>
      <c r="X992" s="6"/>
      <c r="Z992" s="11"/>
      <c r="AA992"/>
    </row>
    <row r="993" spans="1:27" ht="12.75">
      <c r="A993" t="s">
        <v>4880</v>
      </c>
      <c r="B993" t="s">
        <v>4413</v>
      </c>
      <c r="C993" s="7">
        <v>27840</v>
      </c>
      <c r="D993" s="8" t="s">
        <v>1970</v>
      </c>
      <c r="E993" s="8" t="s">
        <v>1124</v>
      </c>
      <c r="F993" s="8" t="s">
        <v>3790</v>
      </c>
      <c r="G993" s="8" t="s">
        <v>1141</v>
      </c>
      <c r="I993" t="s">
        <v>4738</v>
      </c>
      <c r="J993" s="8" t="s">
        <v>3790</v>
      </c>
      <c r="K993" s="8" t="s">
        <v>22</v>
      </c>
      <c r="L993" t="s">
        <v>4873</v>
      </c>
      <c r="M993" s="8" t="s">
        <v>3615</v>
      </c>
      <c r="N993" s="8" t="s">
        <v>1142</v>
      </c>
      <c r="O993" t="s">
        <v>4880</v>
      </c>
      <c r="P993" s="8" t="s">
        <v>2461</v>
      </c>
      <c r="Q993" s="8" t="s">
        <v>4876</v>
      </c>
      <c r="R993" t="s">
        <v>4873</v>
      </c>
      <c r="S993" s="7" t="s">
        <v>2461</v>
      </c>
      <c r="T993" s="8" t="s">
        <v>263</v>
      </c>
      <c r="U993" s="13" t="s">
        <v>4873</v>
      </c>
      <c r="V993" t="s">
        <v>2461</v>
      </c>
      <c r="W993" s="12" t="s">
        <v>4876</v>
      </c>
      <c r="X993" s="6" t="s">
        <v>4873</v>
      </c>
      <c r="Y993" s="6" t="s">
        <v>2461</v>
      </c>
      <c r="Z993" s="11" t="s">
        <v>3611</v>
      </c>
      <c r="AA993"/>
    </row>
    <row r="994" spans="3:27" ht="12.75">
      <c r="C994" s="7"/>
      <c r="Q994" s="8"/>
      <c r="S994" s="7"/>
      <c r="T994" s="8"/>
      <c r="U994" s="13"/>
      <c r="V994"/>
      <c r="W994" s="12"/>
      <c r="X994" s="6"/>
      <c r="Z994" s="11"/>
      <c r="AA994"/>
    </row>
    <row r="995" spans="1:27" ht="12.75">
      <c r="A995" t="s">
        <v>965</v>
      </c>
      <c r="B995" t="s">
        <v>644</v>
      </c>
      <c r="C995" s="7">
        <v>26258</v>
      </c>
      <c r="E995" s="8" t="s">
        <v>1112</v>
      </c>
      <c r="F995" s="8" t="s">
        <v>964</v>
      </c>
      <c r="G995" s="8" t="s">
        <v>1900</v>
      </c>
      <c r="I995" t="s">
        <v>965</v>
      </c>
      <c r="J995" s="8" t="s">
        <v>964</v>
      </c>
      <c r="K995" s="8" t="s">
        <v>955</v>
      </c>
      <c r="L995" t="s">
        <v>965</v>
      </c>
      <c r="M995" s="8" t="s">
        <v>964</v>
      </c>
      <c r="N995" s="8" t="s">
        <v>645</v>
      </c>
      <c r="O995" t="s">
        <v>965</v>
      </c>
      <c r="P995" s="8" t="s">
        <v>964</v>
      </c>
      <c r="Q995" s="8" t="s">
        <v>2894</v>
      </c>
      <c r="R995" t="s">
        <v>965</v>
      </c>
      <c r="S995" s="7" t="s">
        <v>964</v>
      </c>
      <c r="T995" s="8" t="s">
        <v>646</v>
      </c>
      <c r="U995" s="6" t="s">
        <v>965</v>
      </c>
      <c r="V995" t="s">
        <v>964</v>
      </c>
      <c r="W995" s="5" t="s">
        <v>4914</v>
      </c>
      <c r="X995" s="6" t="s">
        <v>965</v>
      </c>
      <c r="Y995" s="6" t="s">
        <v>964</v>
      </c>
      <c r="Z995" s="11" t="s">
        <v>4915</v>
      </c>
      <c r="AA995"/>
    </row>
    <row r="996" spans="1:27" ht="12.75">
      <c r="A996" t="s">
        <v>962</v>
      </c>
      <c r="B996" t="s">
        <v>3048</v>
      </c>
      <c r="C996" s="7">
        <v>28209</v>
      </c>
      <c r="D996" s="8" t="s">
        <v>960</v>
      </c>
      <c r="E996" s="8" t="s">
        <v>1108</v>
      </c>
      <c r="F996" s="8" t="s">
        <v>964</v>
      </c>
      <c r="G996" s="8" t="s">
        <v>1536</v>
      </c>
      <c r="I996" t="s">
        <v>962</v>
      </c>
      <c r="J996" s="8" t="s">
        <v>964</v>
      </c>
      <c r="K996" s="8" t="s">
        <v>3791</v>
      </c>
      <c r="L996" t="s">
        <v>1698</v>
      </c>
      <c r="M996" s="8" t="s">
        <v>964</v>
      </c>
      <c r="N996" s="8" t="s">
        <v>956</v>
      </c>
      <c r="O996" t="s">
        <v>962</v>
      </c>
      <c r="P996" s="8" t="s">
        <v>964</v>
      </c>
      <c r="Q996" s="8" t="s">
        <v>1900</v>
      </c>
      <c r="R996" t="s">
        <v>958</v>
      </c>
      <c r="S996" s="7" t="s">
        <v>3554</v>
      </c>
      <c r="T996" s="8" t="s">
        <v>29</v>
      </c>
      <c r="U996" s="6" t="s">
        <v>958</v>
      </c>
      <c r="V996" t="s">
        <v>3554</v>
      </c>
      <c r="W996" s="5" t="s">
        <v>954</v>
      </c>
      <c r="X996" s="6" t="s">
        <v>958</v>
      </c>
      <c r="Y996" s="6" t="s">
        <v>3554</v>
      </c>
      <c r="Z996" s="11" t="s">
        <v>4879</v>
      </c>
      <c r="AA996"/>
    </row>
    <row r="997" spans="1:27" ht="12.75">
      <c r="A997" t="s">
        <v>1693</v>
      </c>
      <c r="B997" t="s">
        <v>1009</v>
      </c>
      <c r="C997" s="7">
        <v>28444</v>
      </c>
      <c r="D997" s="8" t="s">
        <v>2099</v>
      </c>
      <c r="E997" s="8" t="s">
        <v>1129</v>
      </c>
      <c r="F997" s="8" t="s">
        <v>3615</v>
      </c>
      <c r="G997" s="8" t="s">
        <v>955</v>
      </c>
      <c r="I997" t="s">
        <v>958</v>
      </c>
      <c r="J997" s="8" t="s">
        <v>3610</v>
      </c>
      <c r="K997" s="8" t="s">
        <v>29</v>
      </c>
      <c r="L997" t="s">
        <v>1693</v>
      </c>
      <c r="M997" s="8" t="s">
        <v>1146</v>
      </c>
      <c r="N997" s="8" t="s">
        <v>265</v>
      </c>
      <c r="O997" t="s">
        <v>1693</v>
      </c>
      <c r="P997" s="8" t="s">
        <v>1146</v>
      </c>
      <c r="Q997" s="8" t="s">
        <v>1142</v>
      </c>
      <c r="R997" t="s">
        <v>958</v>
      </c>
      <c r="S997" s="7" t="s">
        <v>3610</v>
      </c>
      <c r="T997" s="8" t="s">
        <v>263</v>
      </c>
      <c r="U997" s="6" t="s">
        <v>1698</v>
      </c>
      <c r="V997" t="s">
        <v>3610</v>
      </c>
      <c r="W997" s="5" t="s">
        <v>1692</v>
      </c>
      <c r="X997" s="6" t="s">
        <v>1698</v>
      </c>
      <c r="Y997" s="6" t="s">
        <v>3610</v>
      </c>
      <c r="Z997" s="11" t="s">
        <v>1141</v>
      </c>
      <c r="AA997"/>
    </row>
    <row r="998" spans="1:27" ht="12.75">
      <c r="A998" t="s">
        <v>962</v>
      </c>
      <c r="B998" t="s">
        <v>3451</v>
      </c>
      <c r="C998" s="7">
        <v>28864</v>
      </c>
      <c r="D998" s="8" t="s">
        <v>3452</v>
      </c>
      <c r="E998" s="8" t="s">
        <v>1103</v>
      </c>
      <c r="F998" s="8" t="s">
        <v>937</v>
      </c>
      <c r="G998" s="8" t="s">
        <v>1142</v>
      </c>
      <c r="I998" t="s">
        <v>962</v>
      </c>
      <c r="J998" s="8" t="s">
        <v>937</v>
      </c>
      <c r="K998" s="8" t="s">
        <v>1898</v>
      </c>
      <c r="L998" t="s">
        <v>962</v>
      </c>
      <c r="M998" s="8" t="s">
        <v>937</v>
      </c>
      <c r="N998" s="8" t="s">
        <v>3794</v>
      </c>
      <c r="O998" t="s">
        <v>962</v>
      </c>
      <c r="P998" s="8" t="s">
        <v>937</v>
      </c>
      <c r="Q998" s="8" t="s">
        <v>963</v>
      </c>
      <c r="R998" t="s">
        <v>962</v>
      </c>
      <c r="S998" s="7" t="s">
        <v>937</v>
      </c>
      <c r="T998" s="8" t="s">
        <v>1898</v>
      </c>
      <c r="U998" s="6" t="s">
        <v>962</v>
      </c>
      <c r="V998" t="s">
        <v>937</v>
      </c>
      <c r="W998" s="5" t="s">
        <v>1697</v>
      </c>
      <c r="AA998"/>
    </row>
    <row r="999" spans="1:27" ht="12.75">
      <c r="A999" t="s">
        <v>965</v>
      </c>
      <c r="B999" t="s">
        <v>1007</v>
      </c>
      <c r="C999" s="7">
        <v>28736</v>
      </c>
      <c r="D999" s="8" t="s">
        <v>1008</v>
      </c>
      <c r="E999" s="8" t="s">
        <v>1113</v>
      </c>
      <c r="F999" s="8" t="s">
        <v>3024</v>
      </c>
      <c r="G999" s="8" t="s">
        <v>265</v>
      </c>
      <c r="I999" t="s">
        <v>965</v>
      </c>
      <c r="J999" s="8" t="s">
        <v>3024</v>
      </c>
      <c r="K999" s="8" t="s">
        <v>3791</v>
      </c>
      <c r="L999" t="s">
        <v>1693</v>
      </c>
      <c r="M999" s="8" t="s">
        <v>3024</v>
      </c>
      <c r="N999" s="8" t="s">
        <v>955</v>
      </c>
      <c r="O999" t="s">
        <v>965</v>
      </c>
      <c r="P999" s="8" t="s">
        <v>3024</v>
      </c>
      <c r="Q999" s="8" t="s">
        <v>2894</v>
      </c>
      <c r="R999" t="s">
        <v>965</v>
      </c>
      <c r="S999" s="7" t="s">
        <v>3024</v>
      </c>
      <c r="T999" s="8" t="s">
        <v>1901</v>
      </c>
      <c r="U999" s="6" t="s">
        <v>1695</v>
      </c>
      <c r="V999" t="s">
        <v>3024</v>
      </c>
      <c r="W999" s="5" t="s">
        <v>1697</v>
      </c>
      <c r="AA999"/>
    </row>
    <row r="1000" spans="1:27" ht="12.75">
      <c r="A1000" t="s">
        <v>1695</v>
      </c>
      <c r="B1000" t="s">
        <v>2468</v>
      </c>
      <c r="C1000" s="7">
        <v>28625</v>
      </c>
      <c r="D1000" s="8" t="s">
        <v>1856</v>
      </c>
      <c r="E1000" s="8" t="s">
        <v>4756</v>
      </c>
      <c r="F1000" s="8" t="s">
        <v>2131</v>
      </c>
      <c r="G1000" s="8" t="s">
        <v>1701</v>
      </c>
      <c r="I1000" t="s">
        <v>1695</v>
      </c>
      <c r="J1000" s="8" t="s">
        <v>2131</v>
      </c>
      <c r="K1000" s="8" t="s">
        <v>1697</v>
      </c>
      <c r="L1000" t="s">
        <v>1695</v>
      </c>
      <c r="M1000" s="8" t="s">
        <v>2131</v>
      </c>
      <c r="N1000" s="8" t="s">
        <v>3616</v>
      </c>
      <c r="Q1000" s="8"/>
      <c r="R1000" t="s">
        <v>1695</v>
      </c>
      <c r="S1000" s="7" t="s">
        <v>3610</v>
      </c>
      <c r="T1000" s="8" t="s">
        <v>3618</v>
      </c>
      <c r="U1000" s="6" t="s">
        <v>1695</v>
      </c>
      <c r="V1000" t="s">
        <v>3610</v>
      </c>
      <c r="W1000" s="5" t="s">
        <v>1692</v>
      </c>
      <c r="X1000" s="6" t="s">
        <v>1695</v>
      </c>
      <c r="Y1000" s="6" t="s">
        <v>3610</v>
      </c>
      <c r="Z1000" s="11" t="s">
        <v>3616</v>
      </c>
      <c r="AA1000"/>
    </row>
    <row r="1001" spans="1:27" ht="12.75">
      <c r="A1001" t="s">
        <v>1695</v>
      </c>
      <c r="B1001" t="s">
        <v>4708</v>
      </c>
      <c r="C1001" s="7">
        <v>30638</v>
      </c>
      <c r="D1001" s="8" t="s">
        <v>3492</v>
      </c>
      <c r="E1001" s="8" t="s">
        <v>2025</v>
      </c>
      <c r="F1001" s="8" t="s">
        <v>3790</v>
      </c>
      <c r="G1001" s="8" t="s">
        <v>1141</v>
      </c>
      <c r="H1001" s="8" t="s">
        <v>1991</v>
      </c>
      <c r="L1001" s="8"/>
      <c r="N1001"/>
      <c r="O1001" s="8"/>
      <c r="P1001" s="5"/>
      <c r="Q1001"/>
      <c r="S1001" s="5"/>
      <c r="W1001"/>
      <c r="X1001" s="6"/>
      <c r="Z1001" s="10"/>
      <c r="AA1001"/>
    </row>
    <row r="1002" spans="1:27" ht="12.75">
      <c r="A1002" t="s">
        <v>1695</v>
      </c>
      <c r="B1002" t="s">
        <v>2766</v>
      </c>
      <c r="C1002" s="7">
        <v>30897</v>
      </c>
      <c r="D1002" s="8" t="s">
        <v>2767</v>
      </c>
      <c r="E1002" s="8" t="s">
        <v>3481</v>
      </c>
      <c r="F1002" s="8" t="s">
        <v>4883</v>
      </c>
      <c r="G1002" s="8" t="s">
        <v>1692</v>
      </c>
      <c r="H1002" s="8" t="s">
        <v>550</v>
      </c>
      <c r="L1002" s="8"/>
      <c r="N1002"/>
      <c r="O1002" s="8"/>
      <c r="P1002" s="5"/>
      <c r="Q1002"/>
      <c r="S1002" s="5"/>
      <c r="W1002"/>
      <c r="X1002" s="6"/>
      <c r="Z1002" s="10"/>
      <c r="AA1002"/>
    </row>
    <row r="1003" spans="1:27" ht="12.75">
      <c r="A1003" t="s">
        <v>1698</v>
      </c>
      <c r="B1003" t="s">
        <v>2866</v>
      </c>
      <c r="C1003" s="7">
        <v>30580</v>
      </c>
      <c r="D1003" s="8" t="s">
        <v>2159</v>
      </c>
      <c r="E1003" s="8" t="s">
        <v>2024</v>
      </c>
      <c r="F1003" s="8" t="s">
        <v>937</v>
      </c>
      <c r="G1003" s="8" t="s">
        <v>3616</v>
      </c>
      <c r="H1003" s="8" t="s">
        <v>1596</v>
      </c>
      <c r="L1003" s="8"/>
      <c r="N1003"/>
      <c r="O1003" s="8"/>
      <c r="P1003" s="5"/>
      <c r="Q1003"/>
      <c r="S1003" s="5"/>
      <c r="W1003"/>
      <c r="X1003" s="6"/>
      <c r="Z1003" s="10"/>
      <c r="AA1003"/>
    </row>
    <row r="1005" spans="1:14" ht="12.75">
      <c r="A1005" t="s">
        <v>5168</v>
      </c>
      <c r="B1005" t="s">
        <v>577</v>
      </c>
      <c r="C1005" s="7">
        <v>30827</v>
      </c>
      <c r="D1005" s="8" t="s">
        <v>2795</v>
      </c>
      <c r="E1005" s="8" t="s">
        <v>1712</v>
      </c>
      <c r="F1005" s="8" t="s">
        <v>4026</v>
      </c>
      <c r="G1005" s="8" t="s">
        <v>930</v>
      </c>
      <c r="I1005" t="s">
        <v>2329</v>
      </c>
      <c r="J1005" s="8" t="s">
        <v>4026</v>
      </c>
      <c r="K1005" s="8" t="s">
        <v>3143</v>
      </c>
      <c r="L1005" t="s">
        <v>5168</v>
      </c>
      <c r="M1005" s="8" t="s">
        <v>4026</v>
      </c>
      <c r="N1005" s="8" t="s">
        <v>1180</v>
      </c>
    </row>
    <row r="1006" spans="1:27" ht="12.75">
      <c r="A1006" t="s">
        <v>3571</v>
      </c>
      <c r="B1006" t="s">
        <v>448</v>
      </c>
      <c r="C1006" s="7">
        <v>27400</v>
      </c>
      <c r="D1006" s="8" t="s">
        <v>449</v>
      </c>
      <c r="E1006" s="8" t="s">
        <v>1106</v>
      </c>
      <c r="F1006" s="8" t="s">
        <v>4730</v>
      </c>
      <c r="G1006" s="8" t="s">
        <v>3795</v>
      </c>
      <c r="I1006" t="s">
        <v>3571</v>
      </c>
      <c r="J1006" s="8" t="s">
        <v>4730</v>
      </c>
      <c r="K1006" s="8" t="s">
        <v>1536</v>
      </c>
      <c r="L1006" t="s">
        <v>3571</v>
      </c>
      <c r="M1006" s="8" t="s">
        <v>4730</v>
      </c>
      <c r="N1006" s="8" t="s">
        <v>955</v>
      </c>
      <c r="O1006" t="s">
        <v>3571</v>
      </c>
      <c r="P1006" s="8" t="s">
        <v>4730</v>
      </c>
      <c r="Q1006" s="8" t="s">
        <v>2898</v>
      </c>
      <c r="R1006" t="s">
        <v>3571</v>
      </c>
      <c r="S1006" s="7" t="s">
        <v>4730</v>
      </c>
      <c r="T1006" s="8" t="s">
        <v>4923</v>
      </c>
      <c r="U1006" s="6" t="s">
        <v>3571</v>
      </c>
      <c r="V1006" t="s">
        <v>4730</v>
      </c>
      <c r="W1006" s="5" t="s">
        <v>950</v>
      </c>
      <c r="X1006" s="6" t="s">
        <v>1703</v>
      </c>
      <c r="Y1006" s="6" t="s">
        <v>1496</v>
      </c>
      <c r="Z1006" s="11" t="s">
        <v>1898</v>
      </c>
      <c r="AA1006"/>
    </row>
    <row r="1007" spans="1:20" ht="12.75">
      <c r="A1007" t="s">
        <v>2329</v>
      </c>
      <c r="B1007" t="s">
        <v>11</v>
      </c>
      <c r="C1007" s="7">
        <v>29254</v>
      </c>
      <c r="D1007" s="8" t="s">
        <v>4722</v>
      </c>
      <c r="E1007" s="8" t="s">
        <v>1105</v>
      </c>
      <c r="F1007" s="8" t="s">
        <v>1496</v>
      </c>
      <c r="G1007" s="8" t="s">
        <v>3798</v>
      </c>
      <c r="I1007" t="s">
        <v>2334</v>
      </c>
      <c r="J1007" s="8" t="s">
        <v>1496</v>
      </c>
      <c r="K1007" s="8" t="s">
        <v>3795</v>
      </c>
      <c r="L1007" t="s">
        <v>5145</v>
      </c>
      <c r="M1007" s="8" t="s">
        <v>1496</v>
      </c>
      <c r="N1007" s="8" t="s">
        <v>4876</v>
      </c>
      <c r="O1007" t="s">
        <v>5145</v>
      </c>
      <c r="P1007" s="8" t="s">
        <v>1496</v>
      </c>
      <c r="Q1007" s="5" t="s">
        <v>954</v>
      </c>
      <c r="R1007" t="s">
        <v>2332</v>
      </c>
      <c r="S1007" t="s">
        <v>1496</v>
      </c>
      <c r="T1007" s="5" t="s">
        <v>1701</v>
      </c>
    </row>
    <row r="1008" spans="1:20" ht="12.75">
      <c r="A1008" t="s">
        <v>1703</v>
      </c>
      <c r="B1008" t="s">
        <v>2335</v>
      </c>
      <c r="C1008" s="7">
        <v>29182</v>
      </c>
      <c r="D1008" s="8" t="s">
        <v>1440</v>
      </c>
      <c r="E1008" s="8" t="s">
        <v>1121</v>
      </c>
      <c r="F1008" s="8" t="s">
        <v>3024</v>
      </c>
      <c r="G1008" s="8" t="s">
        <v>954</v>
      </c>
      <c r="I1008" t="s">
        <v>1703</v>
      </c>
      <c r="J1008" s="8" t="s">
        <v>3024</v>
      </c>
      <c r="K1008" s="8" t="s">
        <v>4884</v>
      </c>
      <c r="L1008" t="s">
        <v>2334</v>
      </c>
      <c r="M1008" s="8" t="s">
        <v>4874</v>
      </c>
      <c r="N1008" s="8" t="s">
        <v>3611</v>
      </c>
      <c r="O1008" t="s">
        <v>5141</v>
      </c>
      <c r="P1008" s="8" t="s">
        <v>4874</v>
      </c>
      <c r="Q1008" s="5" t="s">
        <v>3616</v>
      </c>
      <c r="R1008" t="s">
        <v>5141</v>
      </c>
      <c r="S1008" t="s">
        <v>3617</v>
      </c>
      <c r="T1008" s="5" t="s">
        <v>3616</v>
      </c>
    </row>
    <row r="1009" spans="1:20" ht="12.75">
      <c r="A1009" t="s">
        <v>2332</v>
      </c>
      <c r="B1009" t="s">
        <v>2330</v>
      </c>
      <c r="C1009" s="7">
        <v>29157</v>
      </c>
      <c r="D1009" s="8" t="s">
        <v>3609</v>
      </c>
      <c r="E1009" s="8" t="s">
        <v>4761</v>
      </c>
      <c r="F1009" s="8" t="s">
        <v>3615</v>
      </c>
      <c r="G1009" s="8" t="s">
        <v>1697</v>
      </c>
      <c r="I1009" t="s">
        <v>1695</v>
      </c>
      <c r="J1009" s="8" t="s">
        <v>1146</v>
      </c>
      <c r="K1009" s="8" t="s">
        <v>1692</v>
      </c>
      <c r="L1009" t="s">
        <v>2329</v>
      </c>
      <c r="M1009" s="8" t="s">
        <v>1146</v>
      </c>
      <c r="N1009" s="8" t="s">
        <v>2331</v>
      </c>
      <c r="O1009" t="s">
        <v>2332</v>
      </c>
      <c r="P1009" s="8" t="s">
        <v>1146</v>
      </c>
      <c r="Q1009" s="5" t="s">
        <v>3611</v>
      </c>
      <c r="R1009" t="s">
        <v>2332</v>
      </c>
      <c r="S1009" t="s">
        <v>1146</v>
      </c>
      <c r="T1009" s="5" t="s">
        <v>3618</v>
      </c>
    </row>
    <row r="1010" spans="1:27" ht="12.75">
      <c r="A1010" t="s">
        <v>5145</v>
      </c>
      <c r="B1010" t="s">
        <v>3572</v>
      </c>
      <c r="C1010" s="7">
        <v>29928</v>
      </c>
      <c r="D1010" s="8" t="s">
        <v>1559</v>
      </c>
      <c r="E1010" s="8" t="s">
        <v>1123</v>
      </c>
      <c r="F1010" s="8" t="s">
        <v>1146</v>
      </c>
      <c r="G1010" s="8" t="s">
        <v>3618</v>
      </c>
      <c r="I1010" t="s">
        <v>5141</v>
      </c>
      <c r="J1010" s="8" t="s">
        <v>1146</v>
      </c>
      <c r="K1010" s="8" t="s">
        <v>3616</v>
      </c>
      <c r="L1010" t="s">
        <v>2332</v>
      </c>
      <c r="M1010" s="8" t="s">
        <v>1146</v>
      </c>
      <c r="N1010" s="8" t="s">
        <v>3618</v>
      </c>
      <c r="O1010" t="s">
        <v>2332</v>
      </c>
      <c r="P1010" s="8" t="s">
        <v>1146</v>
      </c>
      <c r="Q1010" s="8" t="s">
        <v>3616</v>
      </c>
      <c r="S1010" s="7"/>
      <c r="T1010" s="8"/>
      <c r="U1010" s="6"/>
      <c r="V1010"/>
      <c r="X1010" s="6"/>
      <c r="Z1010" s="11"/>
      <c r="AA1010"/>
    </row>
    <row r="1011" spans="1:27" ht="12.75">
      <c r="A1011" t="s">
        <v>5141</v>
      </c>
      <c r="B1011" t="s">
        <v>3716</v>
      </c>
      <c r="C1011" s="7">
        <v>27408</v>
      </c>
      <c r="E1011" s="8" t="s">
        <v>351</v>
      </c>
      <c r="F1011" s="8" t="s">
        <v>1146</v>
      </c>
      <c r="G1011" s="8" t="s">
        <v>3616</v>
      </c>
      <c r="H1011" s="8" t="s">
        <v>354</v>
      </c>
      <c r="I1011" t="s">
        <v>5141</v>
      </c>
      <c r="J1011" s="8" t="s">
        <v>2131</v>
      </c>
      <c r="K1011" s="8" t="s">
        <v>3616</v>
      </c>
      <c r="O1011" t="s">
        <v>5141</v>
      </c>
      <c r="P1011" s="8" t="s">
        <v>261</v>
      </c>
      <c r="Q1011" s="8" t="s">
        <v>1141</v>
      </c>
      <c r="R1011" t="s">
        <v>1703</v>
      </c>
      <c r="S1011" s="7" t="s">
        <v>261</v>
      </c>
      <c r="T1011" s="8" t="s">
        <v>5144</v>
      </c>
      <c r="U1011" s="6" t="s">
        <v>1703</v>
      </c>
      <c r="V1011" t="s">
        <v>2131</v>
      </c>
      <c r="W1011" s="5" t="s">
        <v>1142</v>
      </c>
      <c r="AA1011"/>
    </row>
    <row r="1012" spans="1:27" ht="12.75">
      <c r="A1012" t="s">
        <v>5141</v>
      </c>
      <c r="B1012" t="s">
        <v>2378</v>
      </c>
      <c r="C1012" s="7">
        <v>29951</v>
      </c>
      <c r="D1012" s="8" t="s">
        <v>2800</v>
      </c>
      <c r="E1012" s="8" t="s">
        <v>350</v>
      </c>
      <c r="F1012" s="8" t="s">
        <v>3554</v>
      </c>
      <c r="G1012" s="8" t="s">
        <v>3616</v>
      </c>
      <c r="H1012" s="8" t="s">
        <v>354</v>
      </c>
      <c r="I1012" t="s">
        <v>5141</v>
      </c>
      <c r="J1012" s="8" t="s">
        <v>3554</v>
      </c>
      <c r="K1012" s="8" t="s">
        <v>3616</v>
      </c>
      <c r="Q1012" s="8"/>
      <c r="S1012" s="7"/>
      <c r="T1012" s="8"/>
      <c r="U1012" s="6"/>
      <c r="V1012"/>
      <c r="X1012" s="6"/>
      <c r="Z1012" s="11"/>
      <c r="AA1012"/>
    </row>
    <row r="1014" spans="1:20" ht="12.75">
      <c r="A1014" t="s">
        <v>1442</v>
      </c>
      <c r="B1014" t="s">
        <v>2048</v>
      </c>
      <c r="C1014" s="7">
        <v>29460</v>
      </c>
      <c r="D1014" s="8" t="s">
        <v>4722</v>
      </c>
      <c r="E1014" s="8" t="s">
        <v>1102</v>
      </c>
      <c r="F1014" s="8" t="s">
        <v>937</v>
      </c>
      <c r="G1014" s="8" t="s">
        <v>309</v>
      </c>
      <c r="I1014" t="s">
        <v>1442</v>
      </c>
      <c r="J1014" s="8" t="s">
        <v>937</v>
      </c>
      <c r="K1014" s="8" t="s">
        <v>309</v>
      </c>
      <c r="L1014" t="s">
        <v>1442</v>
      </c>
      <c r="M1014" s="8" t="s">
        <v>937</v>
      </c>
      <c r="N1014" s="8" t="s">
        <v>2738</v>
      </c>
      <c r="O1014" t="s">
        <v>1442</v>
      </c>
      <c r="P1014" s="8" t="s">
        <v>937</v>
      </c>
      <c r="Q1014" s="5" t="s">
        <v>2738</v>
      </c>
      <c r="R1014" t="s">
        <v>3082</v>
      </c>
      <c r="S1014" t="s">
        <v>937</v>
      </c>
      <c r="T1014" s="5" t="s">
        <v>3083</v>
      </c>
    </row>
    <row r="1015" spans="1:14" ht="12.75">
      <c r="A1015" t="s">
        <v>356</v>
      </c>
      <c r="B1015" t="s">
        <v>578</v>
      </c>
      <c r="C1015" s="7">
        <v>29641</v>
      </c>
      <c r="D1015" s="8" t="s">
        <v>2050</v>
      </c>
      <c r="E1015" s="8" t="s">
        <v>4275</v>
      </c>
      <c r="F1015" s="8" t="s">
        <v>1372</v>
      </c>
      <c r="G1015" s="8" t="s">
        <v>309</v>
      </c>
      <c r="I1015" t="s">
        <v>3025</v>
      </c>
      <c r="J1015" s="8" t="s">
        <v>1372</v>
      </c>
      <c r="K1015" s="8" t="s">
        <v>309</v>
      </c>
      <c r="L1015" t="s">
        <v>3025</v>
      </c>
      <c r="M1015" s="8" t="s">
        <v>1372</v>
      </c>
      <c r="N1015" s="8" t="s">
        <v>1445</v>
      </c>
    </row>
    <row r="1016" spans="1:20" ht="12.75">
      <c r="A1016" t="s">
        <v>1442</v>
      </c>
      <c r="B1016" t="s">
        <v>5081</v>
      </c>
      <c r="C1016" s="7">
        <v>29580</v>
      </c>
      <c r="D1016" s="8" t="s">
        <v>5082</v>
      </c>
      <c r="E1016" s="8" t="s">
        <v>1103</v>
      </c>
      <c r="F1016" s="8" t="s">
        <v>1965</v>
      </c>
      <c r="G1016" s="8" t="s">
        <v>309</v>
      </c>
      <c r="I1016" t="s">
        <v>3082</v>
      </c>
      <c r="J1016" s="8" t="s">
        <v>1965</v>
      </c>
      <c r="K1016" s="8" t="s">
        <v>2738</v>
      </c>
      <c r="L1016" t="s">
        <v>3082</v>
      </c>
      <c r="M1016" s="8" t="s">
        <v>1965</v>
      </c>
      <c r="N1016" s="8" t="s">
        <v>3083</v>
      </c>
      <c r="O1016" t="s">
        <v>1442</v>
      </c>
      <c r="P1016" s="8" t="s">
        <v>1965</v>
      </c>
      <c r="Q1016" s="5" t="s">
        <v>3083</v>
      </c>
      <c r="R1016" t="s">
        <v>3082</v>
      </c>
      <c r="S1016" t="s">
        <v>1965</v>
      </c>
      <c r="T1016" s="5" t="s">
        <v>2738</v>
      </c>
    </row>
    <row r="1017" spans="1:27" ht="12.75">
      <c r="A1017" t="s">
        <v>356</v>
      </c>
      <c r="B1017" t="s">
        <v>4263</v>
      </c>
      <c r="C1017" s="7">
        <v>28444</v>
      </c>
      <c r="D1017" s="8" t="s">
        <v>960</v>
      </c>
      <c r="E1017" s="8" t="s">
        <v>1119</v>
      </c>
      <c r="F1017" s="8" t="s">
        <v>3027</v>
      </c>
      <c r="G1017" s="8" t="s">
        <v>3083</v>
      </c>
      <c r="I1017" t="s">
        <v>356</v>
      </c>
      <c r="J1017" s="8" t="s">
        <v>3027</v>
      </c>
      <c r="K1017" s="8" t="s">
        <v>3083</v>
      </c>
      <c r="L1017" t="s">
        <v>356</v>
      </c>
      <c r="M1017" s="8" t="s">
        <v>3027</v>
      </c>
      <c r="N1017" s="8" t="s">
        <v>3083</v>
      </c>
      <c r="O1017" t="s">
        <v>356</v>
      </c>
      <c r="P1017" s="8" t="s">
        <v>4883</v>
      </c>
      <c r="Q1017" s="8" t="s">
        <v>3083</v>
      </c>
      <c r="R1017" t="s">
        <v>356</v>
      </c>
      <c r="S1017" s="7" t="s">
        <v>4883</v>
      </c>
      <c r="T1017" s="8" t="s">
        <v>2738</v>
      </c>
      <c r="U1017" s="6" t="s">
        <v>356</v>
      </c>
      <c r="V1017" t="s">
        <v>4883</v>
      </c>
      <c r="W1017" s="5" t="s">
        <v>3083</v>
      </c>
      <c r="X1017" s="6" t="s">
        <v>356</v>
      </c>
      <c r="Y1017" s="6" t="s">
        <v>4883</v>
      </c>
      <c r="Z1017" s="11" t="s">
        <v>3083</v>
      </c>
      <c r="AA1017"/>
    </row>
    <row r="1018" spans="1:27" ht="12.75">
      <c r="A1018" t="s">
        <v>3025</v>
      </c>
      <c r="B1018" t="s">
        <v>3575</v>
      </c>
      <c r="C1018" s="7">
        <v>28210</v>
      </c>
      <c r="D1018" s="8" t="s">
        <v>960</v>
      </c>
      <c r="E1018" s="8" t="s">
        <v>1118</v>
      </c>
      <c r="F1018" s="8" t="s">
        <v>4668</v>
      </c>
      <c r="G1018" s="8" t="s">
        <v>3083</v>
      </c>
      <c r="I1018" t="s">
        <v>356</v>
      </c>
      <c r="J1018" s="8" t="s">
        <v>4668</v>
      </c>
      <c r="K1018" s="8" t="s">
        <v>3083</v>
      </c>
      <c r="L1018" t="s">
        <v>356</v>
      </c>
      <c r="M1018" s="8" t="s">
        <v>1480</v>
      </c>
      <c r="N1018" s="8" t="s">
        <v>354</v>
      </c>
      <c r="O1018" t="s">
        <v>356</v>
      </c>
      <c r="P1018" s="8" t="s">
        <v>1480</v>
      </c>
      <c r="Q1018" s="8" t="s">
        <v>354</v>
      </c>
      <c r="R1018" t="s">
        <v>3025</v>
      </c>
      <c r="S1018" s="7" t="s">
        <v>3380</v>
      </c>
      <c r="T1018" s="8" t="s">
        <v>3083</v>
      </c>
      <c r="U1018" s="6" t="s">
        <v>353</v>
      </c>
      <c r="V1018" t="s">
        <v>3380</v>
      </c>
      <c r="W1018" s="5" t="s">
        <v>354</v>
      </c>
      <c r="X1018" s="6" t="s">
        <v>1442</v>
      </c>
      <c r="Y1018" s="6" t="s">
        <v>3380</v>
      </c>
      <c r="Z1018" s="11" t="s">
        <v>354</v>
      </c>
      <c r="AA1018"/>
    </row>
    <row r="1019" spans="1:20" ht="12.75">
      <c r="A1019" t="s">
        <v>3082</v>
      </c>
      <c r="B1019" t="s">
        <v>4528</v>
      </c>
      <c r="C1019" s="7">
        <v>29184</v>
      </c>
      <c r="D1019" s="8" t="s">
        <v>303</v>
      </c>
      <c r="E1019" s="8" t="s">
        <v>4757</v>
      </c>
      <c r="F1019" s="8" t="s">
        <v>3790</v>
      </c>
      <c r="G1019" s="8" t="s">
        <v>354</v>
      </c>
      <c r="I1019" t="s">
        <v>353</v>
      </c>
      <c r="J1019" s="8" t="s">
        <v>3790</v>
      </c>
      <c r="K1019" s="8" t="s">
        <v>354</v>
      </c>
      <c r="L1019" t="s">
        <v>353</v>
      </c>
      <c r="M1019" s="8" t="s">
        <v>3615</v>
      </c>
      <c r="N1019" s="8" t="s">
        <v>354</v>
      </c>
      <c r="O1019" t="s">
        <v>353</v>
      </c>
      <c r="P1019" s="8" t="s">
        <v>3615</v>
      </c>
      <c r="Q1019" s="5" t="s">
        <v>354</v>
      </c>
      <c r="R1019" t="s">
        <v>353</v>
      </c>
      <c r="S1019" t="s">
        <v>3615</v>
      </c>
      <c r="T1019" s="5" t="s">
        <v>354</v>
      </c>
    </row>
    <row r="1020" spans="1:14" ht="12.75">
      <c r="A1020" t="s">
        <v>353</v>
      </c>
      <c r="B1020" t="s">
        <v>4529</v>
      </c>
      <c r="C1020" s="7">
        <v>30251</v>
      </c>
      <c r="D1020" s="8" t="s">
        <v>2800</v>
      </c>
      <c r="E1020" s="8" t="s">
        <v>4762</v>
      </c>
      <c r="F1020" s="8" t="s">
        <v>5143</v>
      </c>
      <c r="G1020" s="8" t="s">
        <v>354</v>
      </c>
      <c r="I1020" t="s">
        <v>353</v>
      </c>
      <c r="J1020" s="8" t="s">
        <v>5143</v>
      </c>
      <c r="K1020" s="8" t="s">
        <v>354</v>
      </c>
      <c r="L1020" t="s">
        <v>353</v>
      </c>
      <c r="M1020" s="8" t="s">
        <v>5143</v>
      </c>
      <c r="N1020" s="8" t="s">
        <v>354</v>
      </c>
    </row>
    <row r="1021" spans="1:27" ht="12.75">
      <c r="A1021" t="s">
        <v>353</v>
      </c>
      <c r="B1021" t="s">
        <v>3297</v>
      </c>
      <c r="C1021" s="7">
        <v>29047</v>
      </c>
      <c r="D1021" s="8" t="s">
        <v>4731</v>
      </c>
      <c r="E1021" s="8" t="s">
        <v>2023</v>
      </c>
      <c r="F1021" s="8" t="s">
        <v>1857</v>
      </c>
      <c r="G1021" s="8" t="s">
        <v>354</v>
      </c>
      <c r="H1021" s="8" t="s">
        <v>1984</v>
      </c>
      <c r="I1021" t="s">
        <v>356</v>
      </c>
      <c r="J1021" s="8" t="s">
        <v>1480</v>
      </c>
      <c r="K1021" s="8" t="s">
        <v>354</v>
      </c>
      <c r="L1021" t="s">
        <v>3025</v>
      </c>
      <c r="M1021" s="8" t="s">
        <v>1965</v>
      </c>
      <c r="N1021" s="8" t="s">
        <v>3083</v>
      </c>
      <c r="O1021" t="s">
        <v>353</v>
      </c>
      <c r="P1021" s="8" t="s">
        <v>1965</v>
      </c>
      <c r="Q1021" s="8" t="s">
        <v>354</v>
      </c>
      <c r="R1021" t="s">
        <v>353</v>
      </c>
      <c r="S1021" s="7" t="s">
        <v>3380</v>
      </c>
      <c r="T1021" s="8" t="s">
        <v>354</v>
      </c>
      <c r="U1021" s="13" t="s">
        <v>3944</v>
      </c>
      <c r="V1021" t="s">
        <v>3380</v>
      </c>
      <c r="W1021" s="5" t="s">
        <v>3083</v>
      </c>
      <c r="X1021" s="6"/>
      <c r="Z1021" s="11"/>
      <c r="AA1021"/>
    </row>
    <row r="1023" spans="1:8" ht="12.75">
      <c r="A1023" t="s">
        <v>4081</v>
      </c>
      <c r="B1023" t="s">
        <v>4082</v>
      </c>
      <c r="C1023" s="7">
        <v>30326</v>
      </c>
      <c r="D1023" s="8" t="s">
        <v>3492</v>
      </c>
      <c r="E1023" s="8" t="s">
        <v>3492</v>
      </c>
      <c r="F1023" s="8" t="s">
        <v>1689</v>
      </c>
      <c r="G1023" s="8" t="s">
        <v>4083</v>
      </c>
      <c r="H1023" s="8" t="s">
        <v>3091</v>
      </c>
    </row>
    <row r="1024" spans="1:27" ht="12.75">
      <c r="A1024" t="s">
        <v>220</v>
      </c>
      <c r="B1024" t="s">
        <v>4781</v>
      </c>
      <c r="C1024" s="7">
        <v>29323</v>
      </c>
      <c r="D1024" s="8" t="s">
        <v>305</v>
      </c>
      <c r="E1024" s="8" t="s">
        <v>1126</v>
      </c>
      <c r="F1024" s="8" t="s">
        <v>261</v>
      </c>
      <c r="G1024" s="8" t="s">
        <v>274</v>
      </c>
      <c r="I1024" t="s">
        <v>2750</v>
      </c>
      <c r="J1024" s="8" t="s">
        <v>3027</v>
      </c>
      <c r="K1024" s="8" t="s">
        <v>4533</v>
      </c>
      <c r="L1024" t="s">
        <v>1013</v>
      </c>
      <c r="N1024" s="8" t="s">
        <v>1664</v>
      </c>
      <c r="O1024" t="s">
        <v>1013</v>
      </c>
      <c r="P1024" s="8" t="s">
        <v>3027</v>
      </c>
      <c r="Q1024" s="8" t="s">
        <v>3417</v>
      </c>
      <c r="R1024" t="s">
        <v>1013</v>
      </c>
      <c r="S1024" s="7" t="s">
        <v>3027</v>
      </c>
      <c r="T1024" s="8" t="s">
        <v>3349</v>
      </c>
      <c r="U1024" s="6" t="s">
        <v>1013</v>
      </c>
      <c r="V1024" t="s">
        <v>3027</v>
      </c>
      <c r="W1024" t="s">
        <v>3350</v>
      </c>
      <c r="AA1024"/>
    </row>
    <row r="1025" spans="1:7" ht="12.75">
      <c r="A1025" t="s">
        <v>3030</v>
      </c>
      <c r="B1025" t="s">
        <v>1171</v>
      </c>
      <c r="C1025" s="7">
        <v>30989</v>
      </c>
      <c r="D1025" s="8" t="s">
        <v>3489</v>
      </c>
      <c r="E1025" s="8" t="s">
        <v>2159</v>
      </c>
      <c r="F1025" s="8" t="s">
        <v>1480</v>
      </c>
      <c r="G1025" s="8" t="s">
        <v>1172</v>
      </c>
    </row>
    <row r="1026" spans="1:26" ht="12.75">
      <c r="A1026" t="s">
        <v>3136</v>
      </c>
      <c r="B1026" t="s">
        <v>5084</v>
      </c>
      <c r="C1026" s="7">
        <v>24326</v>
      </c>
      <c r="E1026" s="8" t="s">
        <v>4764</v>
      </c>
      <c r="F1026" s="8" t="s">
        <v>964</v>
      </c>
      <c r="G1026" s="8" t="s">
        <v>276</v>
      </c>
      <c r="I1026" t="s">
        <v>3136</v>
      </c>
      <c r="J1026" s="8" t="s">
        <v>964</v>
      </c>
      <c r="K1026" s="8" t="s">
        <v>2909</v>
      </c>
      <c r="L1026" t="s">
        <v>3136</v>
      </c>
      <c r="M1026" s="8" t="s">
        <v>964</v>
      </c>
      <c r="N1026" s="8" t="s">
        <v>2173</v>
      </c>
      <c r="O1026" t="s">
        <v>3136</v>
      </c>
      <c r="P1026" s="8" t="s">
        <v>964</v>
      </c>
      <c r="Q1026" s="5" t="s">
        <v>5085</v>
      </c>
      <c r="R1026" t="s">
        <v>3136</v>
      </c>
      <c r="S1026" t="s">
        <v>964</v>
      </c>
      <c r="T1026" s="5" t="s">
        <v>5086</v>
      </c>
      <c r="U1026" s="6" t="s">
        <v>3136</v>
      </c>
      <c r="V1026" t="s">
        <v>1965</v>
      </c>
      <c r="W1026" s="5" t="s">
        <v>5087</v>
      </c>
      <c r="X1026" t="s">
        <v>3136</v>
      </c>
      <c r="Y1026" s="6" t="s">
        <v>1965</v>
      </c>
      <c r="Z1026" s="6" t="s">
        <v>5088</v>
      </c>
    </row>
    <row r="1027" ht="12.75">
      <c r="I1027" s="6" t="s">
        <v>2918</v>
      </c>
    </row>
    <row r="1030" spans="1:27" ht="18">
      <c r="A1030" s="39" t="s">
        <v>4061</v>
      </c>
      <c r="C1030" s="7"/>
      <c r="I1030" s="39"/>
      <c r="Q1030" s="8"/>
      <c r="S1030" s="7"/>
      <c r="T1030" s="8"/>
      <c r="U1030"/>
      <c r="V1030"/>
      <c r="AA1030"/>
    </row>
    <row r="1031" spans="3:22" ht="12.75">
      <c r="C1031" s="7"/>
      <c r="I1031" s="6"/>
      <c r="U1031"/>
      <c r="V1031"/>
    </row>
    <row r="1032" ht="12.75">
      <c r="A1032" t="s">
        <v>414</v>
      </c>
    </row>
    <row r="1033" spans="1:27" ht="12.75">
      <c r="A1033" t="s">
        <v>633</v>
      </c>
      <c r="B1033" t="s">
        <v>631</v>
      </c>
      <c r="C1033" s="7">
        <v>27843</v>
      </c>
      <c r="D1033" s="8" t="s">
        <v>632</v>
      </c>
      <c r="E1033" s="8" t="s">
        <v>1707</v>
      </c>
      <c r="F1033" s="8" t="s">
        <v>1372</v>
      </c>
      <c r="G1033" s="8" t="s">
        <v>277</v>
      </c>
      <c r="I1033" t="s">
        <v>633</v>
      </c>
      <c r="J1033" s="8" t="s">
        <v>1372</v>
      </c>
      <c r="K1033" s="8" t="s">
        <v>599</v>
      </c>
      <c r="L1033" t="s">
        <v>633</v>
      </c>
      <c r="M1033" s="8" t="s">
        <v>1372</v>
      </c>
      <c r="N1033" s="8" t="s">
        <v>3650</v>
      </c>
      <c r="O1033" t="s">
        <v>633</v>
      </c>
      <c r="P1033" s="8" t="s">
        <v>1372</v>
      </c>
      <c r="Q1033" s="8" t="s">
        <v>1030</v>
      </c>
      <c r="R1033" t="s">
        <v>633</v>
      </c>
      <c r="S1033" s="7" t="s">
        <v>1372</v>
      </c>
      <c r="T1033" s="8" t="s">
        <v>4771</v>
      </c>
      <c r="U1033" t="s">
        <v>633</v>
      </c>
      <c r="V1033" t="s">
        <v>1372</v>
      </c>
      <c r="W1033" s="5" t="s">
        <v>4772</v>
      </c>
      <c r="X1033" t="s">
        <v>633</v>
      </c>
      <c r="Y1033" s="6" t="s">
        <v>1372</v>
      </c>
      <c r="Z1033" s="6" t="s">
        <v>4773</v>
      </c>
      <c r="AA1033"/>
    </row>
    <row r="1034" spans="1:27" ht="12.75">
      <c r="A1034" t="s">
        <v>633</v>
      </c>
      <c r="B1034" t="s">
        <v>651</v>
      </c>
      <c r="C1034" s="7">
        <v>29083</v>
      </c>
      <c r="D1034" s="8" t="s">
        <v>4569</v>
      </c>
      <c r="E1034" s="8" t="s">
        <v>1129</v>
      </c>
      <c r="F1034" s="8" t="s">
        <v>3790</v>
      </c>
      <c r="G1034" s="8" t="s">
        <v>2489</v>
      </c>
      <c r="I1034" t="s">
        <v>633</v>
      </c>
      <c r="J1034" s="8" t="s">
        <v>3790</v>
      </c>
      <c r="K1034" s="8" t="s">
        <v>2952</v>
      </c>
      <c r="Q1034" s="8"/>
      <c r="S1034" s="7"/>
      <c r="T1034" s="8"/>
      <c r="U1034" s="6"/>
      <c r="V1034"/>
      <c r="X1034" s="6"/>
      <c r="Z1034" s="11"/>
      <c r="AA1034"/>
    </row>
    <row r="1036" spans="1:27" ht="12.75">
      <c r="A1036" t="s">
        <v>3607</v>
      </c>
      <c r="B1036" t="s">
        <v>3355</v>
      </c>
      <c r="C1036" s="7">
        <v>29830</v>
      </c>
      <c r="D1036" s="8" t="s">
        <v>1145</v>
      </c>
      <c r="E1036" s="8" t="s">
        <v>498</v>
      </c>
      <c r="F1036" s="8" t="s">
        <v>961</v>
      </c>
      <c r="G1036" s="8" t="s">
        <v>542</v>
      </c>
      <c r="I1036" t="s">
        <v>3607</v>
      </c>
      <c r="J1036" s="8" t="s">
        <v>961</v>
      </c>
      <c r="K1036" s="8" t="s">
        <v>388</v>
      </c>
      <c r="L1036" t="s">
        <v>3607</v>
      </c>
      <c r="M1036" s="8" t="s">
        <v>961</v>
      </c>
      <c r="N1036" s="8" t="s">
        <v>511</v>
      </c>
      <c r="O1036" t="s">
        <v>3607</v>
      </c>
      <c r="P1036" s="8" t="s">
        <v>961</v>
      </c>
      <c r="Q1036" s="8" t="s">
        <v>3356</v>
      </c>
      <c r="R1036" t="s">
        <v>3607</v>
      </c>
      <c r="S1036" s="7" t="s">
        <v>4883</v>
      </c>
      <c r="T1036" s="8" t="s">
        <v>1929</v>
      </c>
      <c r="U1036" t="s">
        <v>3607</v>
      </c>
      <c r="V1036" t="s">
        <v>4883</v>
      </c>
      <c r="W1036" s="5" t="s">
        <v>1930</v>
      </c>
      <c r="AA1036"/>
    </row>
    <row r="1037" spans="1:27" ht="12.75">
      <c r="A1037" t="s">
        <v>3607</v>
      </c>
      <c r="B1037" t="s">
        <v>757</v>
      </c>
      <c r="C1037" s="7">
        <v>31036</v>
      </c>
      <c r="D1037" s="8" t="s">
        <v>3403</v>
      </c>
      <c r="E1037" s="8" t="s">
        <v>1107</v>
      </c>
      <c r="F1037" s="8" t="s">
        <v>3610</v>
      </c>
      <c r="G1037" s="8" t="s">
        <v>538</v>
      </c>
      <c r="I1037" t="s">
        <v>4669</v>
      </c>
      <c r="J1037" s="8" t="s">
        <v>3610</v>
      </c>
      <c r="K1037" s="8" t="s">
        <v>574</v>
      </c>
      <c r="Q1037" s="8"/>
      <c r="S1037" s="7"/>
      <c r="T1037" s="8"/>
      <c r="U1037" s="6"/>
      <c r="V1037"/>
      <c r="X1037" s="6"/>
      <c r="Z1037" s="11"/>
      <c r="AA1037"/>
    </row>
    <row r="1038" spans="1:27" ht="12.75">
      <c r="A1038" t="s">
        <v>4669</v>
      </c>
      <c r="B1038" t="s">
        <v>4406</v>
      </c>
      <c r="C1038" s="7">
        <v>28805</v>
      </c>
      <c r="D1038" s="8" t="s">
        <v>4720</v>
      </c>
      <c r="E1038" s="8" t="s">
        <v>1126</v>
      </c>
      <c r="F1038" s="8" t="s">
        <v>4789</v>
      </c>
      <c r="G1038" s="8" t="s">
        <v>278</v>
      </c>
      <c r="I1038" t="s">
        <v>3607</v>
      </c>
      <c r="J1038" s="8" t="s">
        <v>4789</v>
      </c>
      <c r="K1038" s="8" t="s">
        <v>4645</v>
      </c>
      <c r="L1038" t="s">
        <v>3607</v>
      </c>
      <c r="M1038" s="8" t="s">
        <v>4789</v>
      </c>
      <c r="N1038" s="8" t="s">
        <v>158</v>
      </c>
      <c r="O1038" t="s">
        <v>3607</v>
      </c>
      <c r="P1038" s="8" t="s">
        <v>1496</v>
      </c>
      <c r="Q1038" s="8" t="s">
        <v>3062</v>
      </c>
      <c r="R1038" t="s">
        <v>3607</v>
      </c>
      <c r="S1038" s="7" t="s">
        <v>1496</v>
      </c>
      <c r="T1038" s="8" t="s">
        <v>3063</v>
      </c>
      <c r="U1038" t="s">
        <v>3607</v>
      </c>
      <c r="V1038" t="s">
        <v>1496</v>
      </c>
      <c r="W1038" s="5" t="s">
        <v>4048</v>
      </c>
      <c r="X1038" t="s">
        <v>3607</v>
      </c>
      <c r="Y1038" s="6" t="s">
        <v>1496</v>
      </c>
      <c r="Z1038" s="6" t="s">
        <v>4049</v>
      </c>
      <c r="AA1038"/>
    </row>
    <row r="1039" spans="1:14" ht="12.75">
      <c r="A1039" t="s">
        <v>4669</v>
      </c>
      <c r="B1039" t="s">
        <v>932</v>
      </c>
      <c r="C1039" s="7">
        <v>30268</v>
      </c>
      <c r="D1039" s="8" t="s">
        <v>2800</v>
      </c>
      <c r="E1039" s="8" t="s">
        <v>4766</v>
      </c>
      <c r="F1039" s="8" t="s">
        <v>3790</v>
      </c>
      <c r="G1039" s="8" t="s">
        <v>531</v>
      </c>
      <c r="I1039" t="s">
        <v>4669</v>
      </c>
      <c r="J1039" s="8" t="s">
        <v>1146</v>
      </c>
      <c r="K1039" s="8" t="s">
        <v>4965</v>
      </c>
      <c r="L1039" t="s">
        <v>4669</v>
      </c>
      <c r="M1039" s="8" t="s">
        <v>1480</v>
      </c>
      <c r="N1039" s="8" t="s">
        <v>621</v>
      </c>
    </row>
    <row r="1040" spans="1:14" ht="12.75">
      <c r="A1040" t="s">
        <v>3607</v>
      </c>
      <c r="B1040" t="s">
        <v>3153</v>
      </c>
      <c r="C1040" s="7">
        <v>30339</v>
      </c>
      <c r="D1040" s="8" t="s">
        <v>2797</v>
      </c>
      <c r="E1040" s="8" t="s">
        <v>1125</v>
      </c>
      <c r="F1040" s="8" t="s">
        <v>2461</v>
      </c>
      <c r="G1040" s="8" t="s">
        <v>279</v>
      </c>
      <c r="I1040" t="s">
        <v>2923</v>
      </c>
      <c r="J1040" s="8" t="s">
        <v>2461</v>
      </c>
      <c r="K1040" s="8" t="s">
        <v>0</v>
      </c>
      <c r="L1040" t="s">
        <v>3607</v>
      </c>
      <c r="M1040" s="8" t="s">
        <v>2461</v>
      </c>
      <c r="N1040" s="8" t="s">
        <v>300</v>
      </c>
    </row>
    <row r="1042" spans="1:27" ht="12.75">
      <c r="A1042" t="s">
        <v>1478</v>
      </c>
      <c r="B1042" t="s">
        <v>2130</v>
      </c>
      <c r="C1042" s="7">
        <v>27005</v>
      </c>
      <c r="E1042" s="8" t="s">
        <v>1102</v>
      </c>
      <c r="F1042" s="8" t="s">
        <v>4874</v>
      </c>
      <c r="G1042" s="8" t="s">
        <v>280</v>
      </c>
      <c r="I1042" t="s">
        <v>1478</v>
      </c>
      <c r="J1042" s="8" t="s">
        <v>4874</v>
      </c>
      <c r="K1042" s="8" t="s">
        <v>2812</v>
      </c>
      <c r="L1042" t="s">
        <v>2129</v>
      </c>
      <c r="M1042" s="8" t="s">
        <v>2131</v>
      </c>
      <c r="N1042" s="8" t="s">
        <v>1515</v>
      </c>
      <c r="O1042" t="s">
        <v>2135</v>
      </c>
      <c r="P1042" s="8" t="s">
        <v>2131</v>
      </c>
      <c r="Q1042" s="8" t="s">
        <v>2132</v>
      </c>
      <c r="R1042" t="s">
        <v>1478</v>
      </c>
      <c r="S1042" s="7" t="s">
        <v>4668</v>
      </c>
      <c r="T1042" s="8" t="s">
        <v>2133</v>
      </c>
      <c r="U1042" s="6" t="s">
        <v>1478</v>
      </c>
      <c r="V1042" t="s">
        <v>4668</v>
      </c>
      <c r="W1042" s="5" t="s">
        <v>2134</v>
      </c>
      <c r="X1042" t="s">
        <v>2135</v>
      </c>
      <c r="Y1042" s="6" t="s">
        <v>4668</v>
      </c>
      <c r="Z1042" s="11" t="s">
        <v>1477</v>
      </c>
      <c r="AA1042"/>
    </row>
    <row r="1043" spans="1:14" ht="12.75">
      <c r="A1043" t="s">
        <v>2135</v>
      </c>
      <c r="B1043" t="s">
        <v>1651</v>
      </c>
      <c r="C1043" s="7">
        <v>30368</v>
      </c>
      <c r="D1043" s="8" t="s">
        <v>1256</v>
      </c>
      <c r="E1043" s="8" t="s">
        <v>1103</v>
      </c>
      <c r="F1043" s="8" t="s">
        <v>3615</v>
      </c>
      <c r="G1043" s="8" t="s">
        <v>281</v>
      </c>
      <c r="I1043" t="s">
        <v>2135</v>
      </c>
      <c r="J1043" s="8" t="s">
        <v>3615</v>
      </c>
      <c r="K1043" s="8" t="s">
        <v>3442</v>
      </c>
      <c r="L1043" t="s">
        <v>1478</v>
      </c>
      <c r="M1043" s="8" t="s">
        <v>3615</v>
      </c>
      <c r="N1043" s="8" t="s">
        <v>2959</v>
      </c>
    </row>
    <row r="1044" spans="1:27" ht="12.75">
      <c r="A1044" t="s">
        <v>2129</v>
      </c>
      <c r="B1044" t="s">
        <v>3493</v>
      </c>
      <c r="C1044" s="7">
        <v>30057</v>
      </c>
      <c r="D1044" s="8" t="s">
        <v>3797</v>
      </c>
      <c r="E1044" s="8" t="s">
        <v>3481</v>
      </c>
      <c r="F1044" s="8" t="s">
        <v>1689</v>
      </c>
      <c r="G1044" s="8" t="s">
        <v>4459</v>
      </c>
      <c r="H1044" s="8" t="s">
        <v>3960</v>
      </c>
      <c r="L1044" s="8"/>
      <c r="N1044"/>
      <c r="O1044" s="8"/>
      <c r="P1044" s="5"/>
      <c r="Q1044"/>
      <c r="S1044" s="5"/>
      <c r="W1044"/>
      <c r="X1044" s="6"/>
      <c r="Z1044" s="10"/>
      <c r="AA1044"/>
    </row>
    <row r="1045" spans="1:27" ht="12.75">
      <c r="A1045" t="s">
        <v>792</v>
      </c>
      <c r="B1045" t="s">
        <v>1268</v>
      </c>
      <c r="C1045" s="7">
        <v>30259</v>
      </c>
      <c r="D1045" s="8" t="s">
        <v>3403</v>
      </c>
      <c r="E1045" s="8" t="s">
        <v>4275</v>
      </c>
      <c r="F1045" s="8" t="s">
        <v>304</v>
      </c>
      <c r="G1045" s="8" t="s">
        <v>4676</v>
      </c>
      <c r="I1045" t="s">
        <v>778</v>
      </c>
      <c r="J1045" s="8" t="s">
        <v>304</v>
      </c>
      <c r="K1045" s="8" t="s">
        <v>289</v>
      </c>
      <c r="Q1045" s="8"/>
      <c r="S1045" s="7"/>
      <c r="T1045" s="8"/>
      <c r="U1045" s="6"/>
      <c r="V1045"/>
      <c r="X1045" s="6"/>
      <c r="Z1045" s="11"/>
      <c r="AA1045"/>
    </row>
    <row r="1046" spans="1:27" ht="12.75">
      <c r="A1046" t="s">
        <v>2129</v>
      </c>
      <c r="B1046" t="s">
        <v>1868</v>
      </c>
      <c r="C1046" s="7">
        <v>26862</v>
      </c>
      <c r="E1046" s="8" t="s">
        <v>4759</v>
      </c>
      <c r="F1046" s="8" t="s">
        <v>3610</v>
      </c>
      <c r="G1046" s="8" t="s">
        <v>282</v>
      </c>
      <c r="I1046" t="s">
        <v>2135</v>
      </c>
      <c r="J1046" s="8" t="s">
        <v>1146</v>
      </c>
      <c r="K1046" s="8" t="s">
        <v>4559</v>
      </c>
      <c r="L1046" t="s">
        <v>1478</v>
      </c>
      <c r="M1046" s="8" t="s">
        <v>5143</v>
      </c>
      <c r="N1046" s="8" t="s">
        <v>1055</v>
      </c>
      <c r="O1046" t="s">
        <v>1478</v>
      </c>
      <c r="P1046" s="8" t="s">
        <v>5143</v>
      </c>
      <c r="Q1046" s="8" t="s">
        <v>1869</v>
      </c>
      <c r="R1046" t="s">
        <v>1478</v>
      </c>
      <c r="S1046" s="7" t="s">
        <v>5143</v>
      </c>
      <c r="T1046" s="8" t="s">
        <v>1870</v>
      </c>
      <c r="U1046" s="6" t="s">
        <v>1478</v>
      </c>
      <c r="V1046" t="s">
        <v>5143</v>
      </c>
      <c r="W1046" s="5" t="s">
        <v>1871</v>
      </c>
      <c r="X1046" t="s">
        <v>1478</v>
      </c>
      <c r="Y1046" s="6" t="s">
        <v>5143</v>
      </c>
      <c r="Z1046" s="11" t="s">
        <v>1872</v>
      </c>
      <c r="AA1046"/>
    </row>
    <row r="1047" spans="1:27" ht="12.75">
      <c r="A1047" t="s">
        <v>2129</v>
      </c>
      <c r="B1047" t="s">
        <v>755</v>
      </c>
      <c r="C1047" s="7">
        <v>31099</v>
      </c>
      <c r="D1047" s="8" t="s">
        <v>3404</v>
      </c>
      <c r="E1047" s="8" t="s">
        <v>4768</v>
      </c>
      <c r="F1047" s="8" t="s">
        <v>2328</v>
      </c>
      <c r="G1047" s="8" t="s">
        <v>4673</v>
      </c>
      <c r="I1047" t="s">
        <v>2129</v>
      </c>
      <c r="J1047" s="8" t="s">
        <v>2328</v>
      </c>
      <c r="K1047" s="8" t="s">
        <v>4634</v>
      </c>
      <c r="Q1047" s="8"/>
      <c r="S1047" s="7"/>
      <c r="T1047" s="8"/>
      <c r="U1047" s="6"/>
      <c r="V1047"/>
      <c r="X1047" s="6"/>
      <c r="Z1047" s="11"/>
      <c r="AA1047"/>
    </row>
    <row r="1048" spans="1:27" ht="12.75">
      <c r="A1048" t="s">
        <v>306</v>
      </c>
      <c r="B1048" t="s">
        <v>4591</v>
      </c>
      <c r="C1048" s="7">
        <v>29172</v>
      </c>
      <c r="D1048" s="8" t="s">
        <v>4592</v>
      </c>
      <c r="E1048" s="8" t="s">
        <v>4763</v>
      </c>
      <c r="F1048" s="8" t="s">
        <v>2328</v>
      </c>
      <c r="G1048" s="8" t="s">
        <v>4675</v>
      </c>
      <c r="I1048" t="s">
        <v>306</v>
      </c>
      <c r="J1048" s="8" t="s">
        <v>1965</v>
      </c>
      <c r="K1048" s="8" t="s">
        <v>471</v>
      </c>
      <c r="L1048" t="s">
        <v>306</v>
      </c>
      <c r="M1048" s="8" t="s">
        <v>1965</v>
      </c>
      <c r="N1048" s="8" t="s">
        <v>933</v>
      </c>
      <c r="O1048" t="s">
        <v>306</v>
      </c>
      <c r="P1048" s="8" t="s">
        <v>1965</v>
      </c>
      <c r="Q1048" s="8" t="s">
        <v>4593</v>
      </c>
      <c r="R1048" t="s">
        <v>306</v>
      </c>
      <c r="S1048" s="7" t="s">
        <v>1965</v>
      </c>
      <c r="T1048" s="8" t="s">
        <v>1725</v>
      </c>
      <c r="U1048" s="6" t="s">
        <v>306</v>
      </c>
      <c r="V1048" t="s">
        <v>1965</v>
      </c>
      <c r="W1048" s="5" t="s">
        <v>995</v>
      </c>
      <c r="Z1048" s="11"/>
      <c r="AA1048"/>
    </row>
    <row r="1049" spans="1:27" ht="12.75">
      <c r="A1049" t="s">
        <v>3309</v>
      </c>
      <c r="B1049" t="s">
        <v>1795</v>
      </c>
      <c r="C1049" s="7">
        <v>28156</v>
      </c>
      <c r="D1049" s="8" t="s">
        <v>3516</v>
      </c>
      <c r="E1049" s="8" t="s">
        <v>1123</v>
      </c>
      <c r="F1049" s="8" t="s">
        <v>3554</v>
      </c>
      <c r="G1049" s="8" t="s">
        <v>4674</v>
      </c>
      <c r="I1049" t="s">
        <v>306</v>
      </c>
      <c r="J1049" s="8" t="s">
        <v>3554</v>
      </c>
      <c r="K1049" s="8" t="s">
        <v>1585</v>
      </c>
      <c r="L1049" t="s">
        <v>306</v>
      </c>
      <c r="M1049" s="8" t="s">
        <v>3554</v>
      </c>
      <c r="N1049" s="8" t="s">
        <v>2914</v>
      </c>
      <c r="Q1049" s="8"/>
      <c r="R1049" t="s">
        <v>1340</v>
      </c>
      <c r="S1049" s="7" t="s">
        <v>3554</v>
      </c>
      <c r="T1049" s="8" t="s">
        <v>1796</v>
      </c>
      <c r="U1049" s="9" t="s">
        <v>1340</v>
      </c>
      <c r="V1049" t="s">
        <v>3554</v>
      </c>
      <c r="W1049" s="5" t="s">
        <v>1797</v>
      </c>
      <c r="X1049" t="s">
        <v>4667</v>
      </c>
      <c r="Y1049" s="6" t="s">
        <v>3554</v>
      </c>
      <c r="Z1049" s="6" t="s">
        <v>1798</v>
      </c>
      <c r="AA1049"/>
    </row>
    <row r="1050" spans="1:27" ht="12.75">
      <c r="A1050" t="s">
        <v>306</v>
      </c>
      <c r="B1050" t="s">
        <v>4530</v>
      </c>
      <c r="C1050" s="7">
        <v>30445</v>
      </c>
      <c r="D1050" s="8" t="s">
        <v>3409</v>
      </c>
      <c r="E1050" s="8" t="s">
        <v>4765</v>
      </c>
      <c r="F1050" s="8" t="s">
        <v>4789</v>
      </c>
      <c r="G1050" s="8" t="s">
        <v>4672</v>
      </c>
      <c r="I1050" t="s">
        <v>2129</v>
      </c>
      <c r="J1050" s="8" t="s">
        <v>4789</v>
      </c>
      <c r="K1050" s="8" t="s">
        <v>4531</v>
      </c>
      <c r="Q1050" s="8"/>
      <c r="S1050" s="7"/>
      <c r="T1050" s="8"/>
      <c r="U1050" s="6"/>
      <c r="V1050"/>
      <c r="X1050" s="6"/>
      <c r="Z1050" s="11"/>
      <c r="AA1050"/>
    </row>
    <row r="1052" spans="1:27" ht="12.75">
      <c r="A1052" t="s">
        <v>4877</v>
      </c>
      <c r="B1052" t="s">
        <v>2476</v>
      </c>
      <c r="C1052" s="7">
        <v>28042</v>
      </c>
      <c r="D1052" s="8" t="s">
        <v>1856</v>
      </c>
      <c r="E1052" s="8" t="s">
        <v>1115</v>
      </c>
      <c r="F1052" s="8" t="s">
        <v>3551</v>
      </c>
      <c r="G1052" s="8" t="s">
        <v>3791</v>
      </c>
      <c r="I1052" t="s">
        <v>4877</v>
      </c>
      <c r="J1052" s="8" t="s">
        <v>3551</v>
      </c>
      <c r="K1052" s="8" t="s">
        <v>263</v>
      </c>
      <c r="L1052" t="s">
        <v>4877</v>
      </c>
      <c r="M1052" s="8" t="s">
        <v>3551</v>
      </c>
      <c r="N1052" s="8" t="s">
        <v>1697</v>
      </c>
      <c r="O1052" t="s">
        <v>4877</v>
      </c>
      <c r="P1052" s="8" t="s">
        <v>3551</v>
      </c>
      <c r="Q1052" s="8" t="s">
        <v>4884</v>
      </c>
      <c r="S1052" s="7"/>
      <c r="T1052" s="8"/>
      <c r="U1052" s="6"/>
      <c r="V1052"/>
      <c r="X1052" s="6"/>
      <c r="Z1052" s="11"/>
      <c r="AA1052"/>
    </row>
    <row r="1053" spans="1:27" ht="12.75">
      <c r="A1053" t="s">
        <v>1138</v>
      </c>
      <c r="B1053" t="s">
        <v>3449</v>
      </c>
      <c r="C1053" s="7">
        <v>28945</v>
      </c>
      <c r="D1053" s="8" t="s">
        <v>2139</v>
      </c>
      <c r="E1053" s="8" t="s">
        <v>1130</v>
      </c>
      <c r="F1053" s="8" t="s">
        <v>5143</v>
      </c>
      <c r="G1053" s="8" t="s">
        <v>4876</v>
      </c>
      <c r="I1053" t="s">
        <v>1138</v>
      </c>
      <c r="J1053" s="8" t="s">
        <v>5143</v>
      </c>
      <c r="K1053" s="8" t="s">
        <v>1141</v>
      </c>
      <c r="L1053" t="s">
        <v>1138</v>
      </c>
      <c r="M1053" s="8" t="s">
        <v>3554</v>
      </c>
      <c r="N1053" s="8" t="s">
        <v>1692</v>
      </c>
      <c r="O1053" t="s">
        <v>1894</v>
      </c>
      <c r="P1053" s="8" t="s">
        <v>3615</v>
      </c>
      <c r="Q1053" s="8" t="s">
        <v>3616</v>
      </c>
      <c r="R1053" t="s">
        <v>1894</v>
      </c>
      <c r="S1053" s="7" t="s">
        <v>3615</v>
      </c>
      <c r="T1053" s="8" t="s">
        <v>3616</v>
      </c>
      <c r="U1053" s="13" t="s">
        <v>1138</v>
      </c>
      <c r="V1053" t="s">
        <v>3615</v>
      </c>
      <c r="W1053" s="5" t="s">
        <v>1141</v>
      </c>
      <c r="Z1053" s="11"/>
      <c r="AA1053"/>
    </row>
    <row r="1054" spans="1:27" ht="12.75">
      <c r="A1054" t="s">
        <v>4880</v>
      </c>
      <c r="B1054" t="s">
        <v>608</v>
      </c>
      <c r="C1054" s="7">
        <v>29735</v>
      </c>
      <c r="D1054" s="8" t="s">
        <v>3797</v>
      </c>
      <c r="E1054" s="8" t="s">
        <v>1122</v>
      </c>
      <c r="F1054" s="8" t="s">
        <v>1965</v>
      </c>
      <c r="G1054" s="8" t="s">
        <v>4879</v>
      </c>
      <c r="I1054" t="s">
        <v>4880</v>
      </c>
      <c r="J1054" s="8" t="s">
        <v>1965</v>
      </c>
      <c r="K1054" s="8" t="s">
        <v>956</v>
      </c>
      <c r="L1054" t="s">
        <v>4880</v>
      </c>
      <c r="M1054" s="8" t="s">
        <v>1965</v>
      </c>
      <c r="N1054" s="8" t="s">
        <v>955</v>
      </c>
      <c r="O1054" t="s">
        <v>953</v>
      </c>
      <c r="P1054" s="8" t="s">
        <v>1965</v>
      </c>
      <c r="Q1054" s="8" t="s">
        <v>1692</v>
      </c>
      <c r="S1054" s="7"/>
      <c r="T1054" s="8"/>
      <c r="U1054" s="6"/>
      <c r="V1054"/>
      <c r="X1054" s="6"/>
      <c r="Z1054" s="11"/>
      <c r="AA1054"/>
    </row>
    <row r="1055" spans="1:27" ht="12.75">
      <c r="A1055" t="s">
        <v>4877</v>
      </c>
      <c r="B1055" t="s">
        <v>4354</v>
      </c>
      <c r="C1055" s="7">
        <v>29018</v>
      </c>
      <c r="D1055" s="8" t="s">
        <v>2139</v>
      </c>
      <c r="E1055" s="8" t="s">
        <v>3490</v>
      </c>
      <c r="F1055" s="8" t="s">
        <v>3615</v>
      </c>
      <c r="G1055" s="8" t="s">
        <v>4879</v>
      </c>
      <c r="H1055" s="8" t="s">
        <v>2720</v>
      </c>
      <c r="L1055" t="s">
        <v>1138</v>
      </c>
      <c r="M1055" s="8" t="s">
        <v>3790</v>
      </c>
      <c r="N1055" s="8" t="s">
        <v>3611</v>
      </c>
      <c r="O1055" t="s">
        <v>1138</v>
      </c>
      <c r="P1055" s="8" t="s">
        <v>3790</v>
      </c>
      <c r="Q1055" s="8" t="s">
        <v>3616</v>
      </c>
      <c r="R1055" t="s">
        <v>1894</v>
      </c>
      <c r="S1055" s="7" t="s">
        <v>3790</v>
      </c>
      <c r="T1055" s="8" t="s">
        <v>1141</v>
      </c>
      <c r="U1055" s="6" t="s">
        <v>1894</v>
      </c>
      <c r="V1055" t="s">
        <v>3790</v>
      </c>
      <c r="W1055" s="5" t="s">
        <v>265</v>
      </c>
      <c r="AA1055"/>
    </row>
    <row r="1056" spans="1:27" ht="12.75">
      <c r="A1056" t="s">
        <v>4880</v>
      </c>
      <c r="B1056" t="s">
        <v>4189</v>
      </c>
      <c r="C1056" s="7">
        <v>29101</v>
      </c>
      <c r="D1056" s="8" t="s">
        <v>1145</v>
      </c>
      <c r="E1056" s="8" t="s">
        <v>4758</v>
      </c>
      <c r="F1056" s="8" t="s">
        <v>5143</v>
      </c>
      <c r="G1056" s="8" t="s">
        <v>265</v>
      </c>
      <c r="I1056" t="s">
        <v>4880</v>
      </c>
      <c r="J1056" s="8" t="s">
        <v>4789</v>
      </c>
      <c r="K1056" s="8" t="s">
        <v>3616</v>
      </c>
      <c r="O1056" t="s">
        <v>1137</v>
      </c>
      <c r="P1056" s="8" t="s">
        <v>4789</v>
      </c>
      <c r="Q1056" s="8" t="s">
        <v>3618</v>
      </c>
      <c r="R1056" t="s">
        <v>1137</v>
      </c>
      <c r="S1056" s="7" t="s">
        <v>4789</v>
      </c>
      <c r="T1056" s="8" t="s">
        <v>3616</v>
      </c>
      <c r="U1056" s="6" t="s">
        <v>1137</v>
      </c>
      <c r="V1056" t="s">
        <v>4789</v>
      </c>
      <c r="W1056" s="5" t="s">
        <v>265</v>
      </c>
      <c r="AA1056"/>
    </row>
    <row r="1057" spans="1:26" ht="12.75">
      <c r="A1057" t="s">
        <v>1897</v>
      </c>
      <c r="B1057" t="s">
        <v>2910</v>
      </c>
      <c r="C1057" s="7">
        <v>28593</v>
      </c>
      <c r="D1057" s="8" t="s">
        <v>1856</v>
      </c>
      <c r="E1057" s="8" t="s">
        <v>1112</v>
      </c>
      <c r="F1057" s="8" t="s">
        <v>2461</v>
      </c>
      <c r="G1057" s="8" t="s">
        <v>3618</v>
      </c>
      <c r="I1057" t="s">
        <v>4877</v>
      </c>
      <c r="J1057" s="8" t="s">
        <v>1689</v>
      </c>
      <c r="K1057" s="8" t="s">
        <v>4884</v>
      </c>
      <c r="L1057" t="s">
        <v>4877</v>
      </c>
      <c r="M1057" s="8" t="s">
        <v>1689</v>
      </c>
      <c r="N1057" s="8" t="s">
        <v>4879</v>
      </c>
      <c r="O1057" t="s">
        <v>4877</v>
      </c>
      <c r="P1057" s="8" t="s">
        <v>4730</v>
      </c>
      <c r="Q1057" s="5" t="s">
        <v>263</v>
      </c>
      <c r="R1057" t="s">
        <v>2742</v>
      </c>
      <c r="S1057" t="s">
        <v>4730</v>
      </c>
      <c r="T1057" s="5" t="s">
        <v>3618</v>
      </c>
      <c r="U1057" s="6" t="s">
        <v>1897</v>
      </c>
      <c r="V1057" t="s">
        <v>4730</v>
      </c>
      <c r="W1057" s="5" t="s">
        <v>1692</v>
      </c>
      <c r="X1057" s="6" t="s">
        <v>1897</v>
      </c>
      <c r="Y1057" s="6" t="s">
        <v>4730</v>
      </c>
      <c r="Z1057" s="11" t="s">
        <v>3616</v>
      </c>
    </row>
    <row r="1058" spans="1:27" ht="12.75">
      <c r="A1058" t="s">
        <v>1894</v>
      </c>
      <c r="B1058" t="s">
        <v>3953</v>
      </c>
      <c r="C1058" s="7">
        <v>30022</v>
      </c>
      <c r="D1058" s="8" t="s">
        <v>1559</v>
      </c>
      <c r="E1058" s="8" t="s">
        <v>1116</v>
      </c>
      <c r="F1058" s="8" t="s">
        <v>3617</v>
      </c>
      <c r="G1058" s="8" t="s">
        <v>3616</v>
      </c>
      <c r="I1058" t="s">
        <v>1138</v>
      </c>
      <c r="J1058" s="8" t="s">
        <v>2461</v>
      </c>
      <c r="K1058" s="8" t="s">
        <v>4879</v>
      </c>
      <c r="L1058" t="s">
        <v>1138</v>
      </c>
      <c r="M1058" s="8" t="s">
        <v>2461</v>
      </c>
      <c r="N1058" s="8" t="s">
        <v>1141</v>
      </c>
      <c r="O1058" t="s">
        <v>1138</v>
      </c>
      <c r="P1058" s="8" t="s">
        <v>2461</v>
      </c>
      <c r="Q1058" s="8" t="s">
        <v>1141</v>
      </c>
      <c r="S1058" s="7"/>
      <c r="T1058" s="8"/>
      <c r="U1058" s="6"/>
      <c r="V1058"/>
      <c r="X1058" s="6"/>
      <c r="Z1058" s="11"/>
      <c r="AA1058"/>
    </row>
    <row r="1059" spans="1:27" ht="12.75">
      <c r="A1059" t="s">
        <v>953</v>
      </c>
      <c r="B1059" t="s">
        <v>1309</v>
      </c>
      <c r="C1059" s="7">
        <v>29792</v>
      </c>
      <c r="D1059" s="8" t="s">
        <v>2800</v>
      </c>
      <c r="E1059" s="8" t="s">
        <v>350</v>
      </c>
      <c r="F1059" s="8" t="s">
        <v>3790</v>
      </c>
      <c r="G1059" s="8" t="s">
        <v>3616</v>
      </c>
      <c r="H1059" s="8" t="s">
        <v>354</v>
      </c>
      <c r="I1059" t="s">
        <v>1137</v>
      </c>
      <c r="J1059" s="8" t="s">
        <v>4026</v>
      </c>
      <c r="K1059" s="8" t="s">
        <v>3616</v>
      </c>
      <c r="Q1059" s="8"/>
      <c r="S1059" s="7"/>
      <c r="T1059" s="8"/>
      <c r="U1059" s="6"/>
      <c r="V1059"/>
      <c r="X1059" s="6"/>
      <c r="Z1059" s="11"/>
      <c r="AA1059"/>
    </row>
    <row r="1060" spans="1:27" ht="12.75">
      <c r="A1060" t="s">
        <v>4877</v>
      </c>
      <c r="B1060" t="s">
        <v>3548</v>
      </c>
      <c r="C1060" s="7">
        <v>27849</v>
      </c>
      <c r="D1060" s="8" t="s">
        <v>4124</v>
      </c>
      <c r="E1060" s="8" t="s">
        <v>4757</v>
      </c>
      <c r="F1060" s="8" t="s">
        <v>261</v>
      </c>
      <c r="G1060" s="8" t="s">
        <v>3616</v>
      </c>
      <c r="I1060" t="s">
        <v>953</v>
      </c>
      <c r="J1060" s="8" t="s">
        <v>261</v>
      </c>
      <c r="K1060" s="8" t="s">
        <v>3570</v>
      </c>
      <c r="L1060" t="s">
        <v>1803</v>
      </c>
      <c r="M1060" s="8" t="s">
        <v>261</v>
      </c>
      <c r="N1060" s="8" t="s">
        <v>955</v>
      </c>
      <c r="O1060" t="s">
        <v>1803</v>
      </c>
      <c r="P1060" s="8" t="s">
        <v>261</v>
      </c>
      <c r="Q1060" s="8" t="s">
        <v>3660</v>
      </c>
      <c r="R1060" t="s">
        <v>2742</v>
      </c>
      <c r="S1060" s="7" t="s">
        <v>2131</v>
      </c>
      <c r="T1060" s="8" t="s">
        <v>1898</v>
      </c>
      <c r="U1060" s="6" t="s">
        <v>2742</v>
      </c>
      <c r="V1060" t="s">
        <v>2131</v>
      </c>
      <c r="W1060" s="5" t="s">
        <v>3791</v>
      </c>
      <c r="X1060" s="6" t="s">
        <v>951</v>
      </c>
      <c r="Y1060" s="6" t="s">
        <v>2131</v>
      </c>
      <c r="Z1060" s="11" t="s">
        <v>265</v>
      </c>
      <c r="AA1060"/>
    </row>
    <row r="1061" spans="1:27" ht="12.75">
      <c r="A1061" t="s">
        <v>1138</v>
      </c>
      <c r="B1061" t="s">
        <v>2997</v>
      </c>
      <c r="C1061" s="7">
        <v>30277</v>
      </c>
      <c r="D1061" s="8" t="s">
        <v>3409</v>
      </c>
      <c r="E1061" s="8" t="s">
        <v>4769</v>
      </c>
      <c r="F1061" s="8" t="s">
        <v>4792</v>
      </c>
      <c r="G1061" s="8" t="s">
        <v>3616</v>
      </c>
      <c r="I1061" t="s">
        <v>1138</v>
      </c>
      <c r="J1061" s="8" t="s">
        <v>3380</v>
      </c>
      <c r="K1061" s="8" t="s">
        <v>3616</v>
      </c>
      <c r="Q1061" s="8"/>
      <c r="S1061" s="7"/>
      <c r="T1061" s="8"/>
      <c r="U1061" s="6"/>
      <c r="V1061"/>
      <c r="X1061" s="6"/>
      <c r="Z1061" s="11"/>
      <c r="AA1061"/>
    </row>
    <row r="1062" spans="1:27" ht="12.75">
      <c r="A1062" t="s">
        <v>1277</v>
      </c>
      <c r="B1062" t="s">
        <v>2612</v>
      </c>
      <c r="C1062" s="7">
        <v>27586</v>
      </c>
      <c r="E1062" s="8" t="s">
        <v>1108</v>
      </c>
      <c r="I1062" t="s">
        <v>4880</v>
      </c>
      <c r="J1062" s="8" t="s">
        <v>3380</v>
      </c>
      <c r="K1062" s="8" t="s">
        <v>963</v>
      </c>
      <c r="L1062" t="s">
        <v>4880</v>
      </c>
      <c r="M1062" s="8" t="s">
        <v>3380</v>
      </c>
      <c r="N1062" s="8" t="s">
        <v>3377</v>
      </c>
      <c r="O1062" t="s">
        <v>4880</v>
      </c>
      <c r="P1062" s="8" t="s">
        <v>3380</v>
      </c>
      <c r="Q1062" s="8" t="s">
        <v>262</v>
      </c>
      <c r="R1062" t="s">
        <v>4880</v>
      </c>
      <c r="S1062" s="7" t="s">
        <v>3380</v>
      </c>
      <c r="T1062" s="8" t="s">
        <v>4875</v>
      </c>
      <c r="U1062" s="6" t="s">
        <v>4880</v>
      </c>
      <c r="V1062" t="s">
        <v>3380</v>
      </c>
      <c r="W1062" s="5" t="s">
        <v>3791</v>
      </c>
      <c r="X1062" s="6" t="s">
        <v>4880</v>
      </c>
      <c r="Y1062" s="6" t="s">
        <v>3380</v>
      </c>
      <c r="Z1062" s="11" t="s">
        <v>3791</v>
      </c>
      <c r="AA1062"/>
    </row>
    <row r="1063" spans="3:27" ht="12.75">
      <c r="C1063" s="7"/>
      <c r="Q1063" s="8"/>
      <c r="S1063" s="7"/>
      <c r="T1063" s="8"/>
      <c r="U1063" s="6"/>
      <c r="V1063"/>
      <c r="X1063" s="6"/>
      <c r="Z1063" s="11"/>
      <c r="AA1063"/>
    </row>
    <row r="1064" spans="1:27" ht="12.75">
      <c r="A1064" t="s">
        <v>958</v>
      </c>
      <c r="B1064" t="s">
        <v>720</v>
      </c>
      <c r="C1064" s="7">
        <v>26596</v>
      </c>
      <c r="E1064" s="8" t="s">
        <v>1105</v>
      </c>
      <c r="F1064" s="8" t="s">
        <v>3554</v>
      </c>
      <c r="G1064" s="8" t="s">
        <v>5140</v>
      </c>
      <c r="I1064" t="s">
        <v>958</v>
      </c>
      <c r="J1064" s="8" t="s">
        <v>3554</v>
      </c>
      <c r="K1064" s="8" t="s">
        <v>1490</v>
      </c>
      <c r="L1064" t="s">
        <v>2193</v>
      </c>
      <c r="M1064" s="8" t="s">
        <v>3554</v>
      </c>
      <c r="N1064" s="8" t="s">
        <v>5140</v>
      </c>
      <c r="O1064" t="s">
        <v>962</v>
      </c>
      <c r="P1064" s="8" t="s">
        <v>5143</v>
      </c>
      <c r="Q1064" s="8" t="s">
        <v>5140</v>
      </c>
      <c r="R1064" t="s">
        <v>962</v>
      </c>
      <c r="S1064" s="7" t="s">
        <v>5143</v>
      </c>
      <c r="T1064" s="8" t="s">
        <v>950</v>
      </c>
      <c r="U1064" s="6" t="s">
        <v>962</v>
      </c>
      <c r="V1064" t="s">
        <v>5143</v>
      </c>
      <c r="W1064" s="5" t="s">
        <v>246</v>
      </c>
      <c r="X1064" s="6" t="s">
        <v>962</v>
      </c>
      <c r="Y1064" s="6" t="s">
        <v>5143</v>
      </c>
      <c r="Z1064" s="11" t="s">
        <v>955</v>
      </c>
      <c r="AA1064"/>
    </row>
    <row r="1065" spans="1:27" ht="12.75">
      <c r="A1065" t="s">
        <v>1695</v>
      </c>
      <c r="B1065" t="s">
        <v>4714</v>
      </c>
      <c r="C1065" s="7">
        <v>30434</v>
      </c>
      <c r="D1065" s="8" t="s">
        <v>3490</v>
      </c>
      <c r="E1065" s="8" t="s">
        <v>3492</v>
      </c>
      <c r="F1065" s="8" t="s">
        <v>3554</v>
      </c>
      <c r="G1065" s="8" t="s">
        <v>3798</v>
      </c>
      <c r="H1065" s="8" t="s">
        <v>3103</v>
      </c>
      <c r="L1065" s="8"/>
      <c r="N1065"/>
      <c r="O1065" s="8"/>
      <c r="P1065" s="5"/>
      <c r="Q1065"/>
      <c r="S1065" s="5"/>
      <c r="W1065"/>
      <c r="X1065" s="6"/>
      <c r="Z1065" s="10"/>
      <c r="AA1065"/>
    </row>
    <row r="1066" spans="1:27" ht="12.75">
      <c r="A1066" t="s">
        <v>958</v>
      </c>
      <c r="B1066" t="s">
        <v>5136</v>
      </c>
      <c r="C1066" s="7">
        <v>29493</v>
      </c>
      <c r="D1066" s="8" t="s">
        <v>1011</v>
      </c>
      <c r="E1066" s="8" t="s">
        <v>1128</v>
      </c>
      <c r="F1066" s="8" t="s">
        <v>3610</v>
      </c>
      <c r="G1066" s="8" t="s">
        <v>4879</v>
      </c>
      <c r="I1066" t="s">
        <v>1700</v>
      </c>
      <c r="J1066" s="8" t="s">
        <v>3610</v>
      </c>
      <c r="K1066" s="8" t="s">
        <v>1141</v>
      </c>
      <c r="O1066" t="s">
        <v>1700</v>
      </c>
      <c r="P1066" s="8" t="s">
        <v>4668</v>
      </c>
      <c r="Q1066" s="8" t="s">
        <v>1702</v>
      </c>
      <c r="S1066" s="7"/>
      <c r="T1066" s="8"/>
      <c r="U1066" s="6"/>
      <c r="V1066"/>
      <c r="X1066" s="6"/>
      <c r="Z1066" s="11"/>
      <c r="AA1066"/>
    </row>
    <row r="1067" spans="1:27" ht="12.75">
      <c r="A1067" t="s">
        <v>965</v>
      </c>
      <c r="B1067" t="s">
        <v>3049</v>
      </c>
      <c r="C1067" s="7">
        <v>29430</v>
      </c>
      <c r="D1067" s="8" t="s">
        <v>1145</v>
      </c>
      <c r="E1067" s="8" t="s">
        <v>1117</v>
      </c>
      <c r="F1067" s="8" t="s">
        <v>1146</v>
      </c>
      <c r="G1067" s="8" t="s">
        <v>954</v>
      </c>
      <c r="I1067" t="s">
        <v>965</v>
      </c>
      <c r="J1067" s="8" t="s">
        <v>1146</v>
      </c>
      <c r="K1067" s="8" t="s">
        <v>3102</v>
      </c>
      <c r="L1067" t="s">
        <v>965</v>
      </c>
      <c r="M1067" s="8" t="s">
        <v>1689</v>
      </c>
      <c r="N1067" s="8" t="s">
        <v>1142</v>
      </c>
      <c r="O1067" t="s">
        <v>965</v>
      </c>
      <c r="P1067" s="8" t="s">
        <v>1689</v>
      </c>
      <c r="Q1067" s="8" t="s">
        <v>955</v>
      </c>
      <c r="R1067" t="s">
        <v>965</v>
      </c>
      <c r="S1067" s="7" t="s">
        <v>1689</v>
      </c>
      <c r="T1067" s="8" t="s">
        <v>1536</v>
      </c>
      <c r="U1067" s="6" t="s">
        <v>3050</v>
      </c>
      <c r="V1067" t="s">
        <v>1689</v>
      </c>
      <c r="W1067" s="5" t="s">
        <v>4879</v>
      </c>
      <c r="X1067" s="6"/>
      <c r="Z1067" s="11"/>
      <c r="AA1067"/>
    </row>
    <row r="1068" spans="1:27" ht="12.75">
      <c r="A1068" t="s">
        <v>1695</v>
      </c>
      <c r="B1068" t="s">
        <v>4379</v>
      </c>
      <c r="C1068" s="7">
        <v>29061</v>
      </c>
      <c r="D1068" s="8" t="s">
        <v>1903</v>
      </c>
      <c r="E1068" s="8" t="s">
        <v>3489</v>
      </c>
      <c r="F1068" s="8" t="s">
        <v>2328</v>
      </c>
      <c r="G1068" s="8" t="s">
        <v>1696</v>
      </c>
      <c r="H1068" s="8" t="s">
        <v>675</v>
      </c>
      <c r="L1068" s="8"/>
      <c r="N1068"/>
      <c r="O1068" s="8"/>
      <c r="P1068" s="5"/>
      <c r="Q1068"/>
      <c r="S1068" s="5"/>
      <c r="W1068"/>
      <c r="X1068" s="6"/>
      <c r="Z1068" s="10"/>
      <c r="AA1068"/>
    </row>
    <row r="1069" spans="1:27" ht="12.75">
      <c r="A1069" t="s">
        <v>1695</v>
      </c>
      <c r="B1069" t="s">
        <v>2732</v>
      </c>
      <c r="C1069" s="7">
        <v>29808</v>
      </c>
      <c r="D1069" s="8" t="s">
        <v>2050</v>
      </c>
      <c r="E1069" s="8" t="s">
        <v>1119</v>
      </c>
      <c r="F1069" s="8" t="s">
        <v>3610</v>
      </c>
      <c r="G1069" s="8" t="s">
        <v>1701</v>
      </c>
      <c r="I1069" t="s">
        <v>1693</v>
      </c>
      <c r="J1069" s="8" t="s">
        <v>3610</v>
      </c>
      <c r="K1069" s="8" t="s">
        <v>3611</v>
      </c>
      <c r="L1069" t="s">
        <v>1693</v>
      </c>
      <c r="M1069" s="8" t="s">
        <v>3610</v>
      </c>
      <c r="N1069" s="8" t="s">
        <v>3673</v>
      </c>
      <c r="O1069" t="s">
        <v>1695</v>
      </c>
      <c r="P1069" s="8" t="s">
        <v>3610</v>
      </c>
      <c r="Q1069" s="8" t="s">
        <v>3611</v>
      </c>
      <c r="S1069" s="7"/>
      <c r="T1069" s="8"/>
      <c r="U1069" s="6"/>
      <c r="V1069"/>
      <c r="X1069" s="6"/>
      <c r="Z1069" s="11"/>
      <c r="AA1069"/>
    </row>
    <row r="1070" spans="1:27" ht="12.75">
      <c r="A1070" t="s">
        <v>1698</v>
      </c>
      <c r="B1070" t="s">
        <v>2933</v>
      </c>
      <c r="C1070" s="7">
        <v>28550</v>
      </c>
      <c r="D1070" s="8" t="s">
        <v>4011</v>
      </c>
      <c r="E1070" s="8" t="s">
        <v>4767</v>
      </c>
      <c r="F1070" s="8" t="s">
        <v>1857</v>
      </c>
      <c r="G1070" s="8" t="s">
        <v>3618</v>
      </c>
      <c r="I1070" t="s">
        <v>1698</v>
      </c>
      <c r="J1070" s="8" t="s">
        <v>1857</v>
      </c>
      <c r="K1070" s="8" t="s">
        <v>3611</v>
      </c>
      <c r="L1070" t="s">
        <v>962</v>
      </c>
      <c r="M1070" s="8" t="s">
        <v>3617</v>
      </c>
      <c r="N1070" s="8" t="s">
        <v>956</v>
      </c>
      <c r="O1070" t="s">
        <v>958</v>
      </c>
      <c r="P1070" s="8" t="s">
        <v>3617</v>
      </c>
      <c r="Q1070" s="8" t="s">
        <v>4884</v>
      </c>
      <c r="R1070" t="s">
        <v>1698</v>
      </c>
      <c r="S1070" s="7" t="s">
        <v>3617</v>
      </c>
      <c r="T1070" s="8" t="s">
        <v>1702</v>
      </c>
      <c r="U1070" s="6" t="s">
        <v>1698</v>
      </c>
      <c r="V1070" t="s">
        <v>3617</v>
      </c>
      <c r="W1070" s="5" t="s">
        <v>1697</v>
      </c>
      <c r="X1070" s="6" t="s">
        <v>1698</v>
      </c>
      <c r="Y1070" s="6" t="s">
        <v>3617</v>
      </c>
      <c r="Z1070" s="11" t="s">
        <v>3616</v>
      </c>
      <c r="AA1070"/>
    </row>
    <row r="1071" spans="1:27" ht="12.75">
      <c r="A1071" t="s">
        <v>1698</v>
      </c>
      <c r="B1071" t="s">
        <v>1845</v>
      </c>
      <c r="C1071" s="7">
        <v>30626</v>
      </c>
      <c r="D1071" s="8" t="s">
        <v>3408</v>
      </c>
      <c r="E1071" s="8" t="s">
        <v>2025</v>
      </c>
      <c r="F1071" s="8" t="s">
        <v>3554</v>
      </c>
      <c r="G1071" s="8" t="s">
        <v>1692</v>
      </c>
      <c r="H1071" s="8" t="s">
        <v>3971</v>
      </c>
      <c r="I1071" t="s">
        <v>1698</v>
      </c>
      <c r="J1071" s="8" t="s">
        <v>3790</v>
      </c>
      <c r="K1071" s="8" t="s">
        <v>3616</v>
      </c>
      <c r="Q1071" s="8"/>
      <c r="S1071" s="7"/>
      <c r="T1071" s="8"/>
      <c r="U1071" s="6"/>
      <c r="V1071"/>
      <c r="X1071" s="6"/>
      <c r="Z1071" s="11"/>
      <c r="AA1071"/>
    </row>
    <row r="1073" spans="1:27" ht="12.75">
      <c r="A1073" t="s">
        <v>2329</v>
      </c>
      <c r="B1073" t="s">
        <v>4477</v>
      </c>
      <c r="C1073" s="7">
        <v>29292</v>
      </c>
      <c r="D1073" s="8" t="s">
        <v>3022</v>
      </c>
      <c r="E1073" s="8" t="s">
        <v>1105</v>
      </c>
      <c r="F1073" s="8" t="s">
        <v>4026</v>
      </c>
      <c r="G1073" s="8" t="s">
        <v>2037</v>
      </c>
      <c r="I1073" t="s">
        <v>5168</v>
      </c>
      <c r="J1073" s="8" t="s">
        <v>4026</v>
      </c>
      <c r="K1073" s="8" t="s">
        <v>3302</v>
      </c>
      <c r="L1073" t="s">
        <v>2332</v>
      </c>
      <c r="M1073" s="8" t="s">
        <v>4026</v>
      </c>
      <c r="N1073" s="8" t="s">
        <v>3673</v>
      </c>
      <c r="O1073" t="s">
        <v>2332</v>
      </c>
      <c r="P1073" s="8" t="s">
        <v>4026</v>
      </c>
      <c r="Q1073" s="8" t="s">
        <v>1701</v>
      </c>
      <c r="S1073" s="7"/>
      <c r="T1073" s="8"/>
      <c r="U1073" s="6"/>
      <c r="V1073"/>
      <c r="X1073" s="6"/>
      <c r="Z1073" s="11"/>
      <c r="AA1073"/>
    </row>
    <row r="1074" spans="1:27" ht="12.75">
      <c r="A1074" t="s">
        <v>1703</v>
      </c>
      <c r="B1074" t="s">
        <v>2469</v>
      </c>
      <c r="C1074" s="7">
        <v>26760</v>
      </c>
      <c r="E1074" s="8" t="s">
        <v>1109</v>
      </c>
      <c r="F1074" s="8" t="s">
        <v>261</v>
      </c>
      <c r="G1074" s="8" t="s">
        <v>1536</v>
      </c>
      <c r="I1074" t="s">
        <v>2334</v>
      </c>
      <c r="J1074" s="8" t="s">
        <v>4026</v>
      </c>
      <c r="K1074" s="8" t="s">
        <v>3794</v>
      </c>
      <c r="L1074" t="s">
        <v>3571</v>
      </c>
      <c r="M1074" s="8" t="s">
        <v>4026</v>
      </c>
      <c r="N1074" s="8" t="s">
        <v>263</v>
      </c>
      <c r="O1074" t="s">
        <v>3571</v>
      </c>
      <c r="P1074" s="8" t="s">
        <v>4026</v>
      </c>
      <c r="Q1074" s="8" t="s">
        <v>5140</v>
      </c>
      <c r="R1074" t="s">
        <v>1703</v>
      </c>
      <c r="S1074" s="7" t="s">
        <v>4026</v>
      </c>
      <c r="T1074" s="8" t="s">
        <v>3102</v>
      </c>
      <c r="U1074" s="6" t="s">
        <v>5142</v>
      </c>
      <c r="V1074" t="s">
        <v>4026</v>
      </c>
      <c r="W1074" s="5" t="s">
        <v>635</v>
      </c>
      <c r="X1074" s="6" t="s">
        <v>1703</v>
      </c>
      <c r="Y1074" s="6" t="s">
        <v>261</v>
      </c>
      <c r="Z1074" s="11" t="s">
        <v>3794</v>
      </c>
      <c r="AA1074"/>
    </row>
    <row r="1075" spans="1:27" ht="12.75">
      <c r="A1075" t="s">
        <v>5142</v>
      </c>
      <c r="B1075" t="s">
        <v>3817</v>
      </c>
      <c r="C1075" s="7">
        <v>28911</v>
      </c>
      <c r="D1075" s="8" t="s">
        <v>3818</v>
      </c>
      <c r="E1075" s="8" t="s">
        <v>1109</v>
      </c>
      <c r="F1075" s="8" t="s">
        <v>261</v>
      </c>
      <c r="G1075" s="8" t="s">
        <v>4876</v>
      </c>
      <c r="I1075" t="s">
        <v>5142</v>
      </c>
      <c r="J1075" s="8" t="s">
        <v>3554</v>
      </c>
      <c r="K1075" s="8" t="s">
        <v>955</v>
      </c>
      <c r="L1075" t="s">
        <v>5141</v>
      </c>
      <c r="M1075" s="8" t="s">
        <v>3554</v>
      </c>
      <c r="N1075" s="8" t="s">
        <v>1141</v>
      </c>
      <c r="O1075" t="s">
        <v>2334</v>
      </c>
      <c r="P1075" s="8" t="s">
        <v>4789</v>
      </c>
      <c r="Q1075" s="8" t="s">
        <v>954</v>
      </c>
      <c r="R1075" t="s">
        <v>5142</v>
      </c>
      <c r="S1075" s="7" t="s">
        <v>4789</v>
      </c>
      <c r="T1075" s="8" t="s">
        <v>3798</v>
      </c>
      <c r="U1075" s="6" t="s">
        <v>5142</v>
      </c>
      <c r="V1075" t="s">
        <v>4789</v>
      </c>
      <c r="W1075" s="5" t="s">
        <v>956</v>
      </c>
      <c r="AA1075"/>
    </row>
    <row r="1076" spans="1:20" ht="12.75">
      <c r="A1076" t="s">
        <v>1703</v>
      </c>
      <c r="B1076" t="s">
        <v>3304</v>
      </c>
      <c r="C1076" s="7">
        <v>29782</v>
      </c>
      <c r="D1076" s="8" t="s">
        <v>4722</v>
      </c>
      <c r="E1076" s="8" t="s">
        <v>1113</v>
      </c>
      <c r="F1076" s="8" t="s">
        <v>3617</v>
      </c>
      <c r="G1076" s="8" t="s">
        <v>954</v>
      </c>
      <c r="I1076" t="s">
        <v>1703</v>
      </c>
      <c r="J1076" s="8" t="s">
        <v>3617</v>
      </c>
      <c r="K1076" s="8" t="s">
        <v>1536</v>
      </c>
      <c r="L1076" t="s">
        <v>5145</v>
      </c>
      <c r="M1076" s="8" t="s">
        <v>3617</v>
      </c>
      <c r="N1076" s="8" t="s">
        <v>955</v>
      </c>
      <c r="O1076" t="s">
        <v>5145</v>
      </c>
      <c r="P1076" s="8" t="s">
        <v>3617</v>
      </c>
      <c r="Q1076" s="5" t="s">
        <v>263</v>
      </c>
      <c r="R1076" t="s">
        <v>5145</v>
      </c>
      <c r="S1076" t="s">
        <v>3617</v>
      </c>
      <c r="T1076" s="5" t="s">
        <v>4876</v>
      </c>
    </row>
    <row r="1077" spans="1:23" ht="12.75">
      <c r="A1077" t="s">
        <v>2332</v>
      </c>
      <c r="B1077" t="s">
        <v>101</v>
      </c>
      <c r="C1077" s="7">
        <v>28871</v>
      </c>
      <c r="D1077" s="8" t="s">
        <v>305</v>
      </c>
      <c r="E1077" s="8" t="s">
        <v>1114</v>
      </c>
      <c r="F1077" s="8" t="s">
        <v>4668</v>
      </c>
      <c r="G1077" s="8" t="s">
        <v>1701</v>
      </c>
      <c r="I1077" t="s">
        <v>1703</v>
      </c>
      <c r="J1077" s="8" t="s">
        <v>4668</v>
      </c>
      <c r="K1077" s="8" t="s">
        <v>1082</v>
      </c>
      <c r="L1077" t="s">
        <v>3571</v>
      </c>
      <c r="M1077" s="8" t="s">
        <v>4668</v>
      </c>
      <c r="N1077" s="8" t="s">
        <v>1084</v>
      </c>
      <c r="O1077" t="s">
        <v>5141</v>
      </c>
      <c r="P1077" s="8" t="s">
        <v>4668</v>
      </c>
      <c r="Q1077" s="8" t="s">
        <v>3618</v>
      </c>
      <c r="R1077" t="s">
        <v>5141</v>
      </c>
      <c r="S1077" s="7" t="s">
        <v>4668</v>
      </c>
      <c r="T1077" s="8" t="s">
        <v>3616</v>
      </c>
      <c r="U1077" s="6" t="s">
        <v>5141</v>
      </c>
      <c r="V1077" t="s">
        <v>4668</v>
      </c>
      <c r="W1077" s="5" t="s">
        <v>3616</v>
      </c>
    </row>
    <row r="1078" spans="1:27" ht="12.75">
      <c r="A1078" t="s">
        <v>2332</v>
      </c>
      <c r="B1078" t="s">
        <v>5114</v>
      </c>
      <c r="C1078" s="7">
        <v>30067</v>
      </c>
      <c r="D1078" s="8" t="s">
        <v>1407</v>
      </c>
      <c r="E1078" s="8" t="s">
        <v>4760</v>
      </c>
      <c r="F1078" s="8" t="s">
        <v>4668</v>
      </c>
      <c r="G1078" s="8" t="s">
        <v>3611</v>
      </c>
      <c r="I1078" t="s">
        <v>5141</v>
      </c>
      <c r="J1078" s="8" t="s">
        <v>4668</v>
      </c>
      <c r="K1078" s="8" t="s">
        <v>1694</v>
      </c>
      <c r="L1078" t="s">
        <v>1695</v>
      </c>
      <c r="M1078" s="8" t="s">
        <v>1689</v>
      </c>
      <c r="N1078" s="8" t="s">
        <v>1141</v>
      </c>
      <c r="O1078" t="s">
        <v>2332</v>
      </c>
      <c r="P1078" s="8" t="s">
        <v>1689</v>
      </c>
      <c r="Q1078" s="8" t="s">
        <v>3616</v>
      </c>
      <c r="S1078" s="7"/>
      <c r="T1078" s="8"/>
      <c r="U1078" s="6"/>
      <c r="V1078"/>
      <c r="X1078" s="6"/>
      <c r="Z1078" s="11"/>
      <c r="AA1078"/>
    </row>
    <row r="1079" spans="1:14" ht="12.75">
      <c r="A1079" t="s">
        <v>2332</v>
      </c>
      <c r="B1079" t="s">
        <v>586</v>
      </c>
      <c r="C1079" s="7">
        <v>29849</v>
      </c>
      <c r="D1079" s="8" t="s">
        <v>2800</v>
      </c>
      <c r="E1079" s="8" t="s">
        <v>4756</v>
      </c>
      <c r="F1079" s="8" t="s">
        <v>4026</v>
      </c>
      <c r="G1079" s="8" t="s">
        <v>3611</v>
      </c>
      <c r="I1079" t="s">
        <v>2332</v>
      </c>
      <c r="J1079" s="8" t="s">
        <v>4026</v>
      </c>
      <c r="K1079" s="8" t="s">
        <v>3611</v>
      </c>
      <c r="L1079" t="s">
        <v>2332</v>
      </c>
      <c r="M1079" s="8" t="s">
        <v>4026</v>
      </c>
      <c r="N1079" s="8" t="s">
        <v>1141</v>
      </c>
    </row>
    <row r="1080" spans="1:27" ht="12.75">
      <c r="A1080" t="s">
        <v>5141</v>
      </c>
      <c r="B1080" t="s">
        <v>4427</v>
      </c>
      <c r="C1080" s="7">
        <v>30749</v>
      </c>
      <c r="D1080" s="8" t="s">
        <v>3409</v>
      </c>
      <c r="E1080" s="8" t="s">
        <v>4762</v>
      </c>
      <c r="F1080" s="8" t="s">
        <v>937</v>
      </c>
      <c r="G1080" s="8" t="s">
        <v>3616</v>
      </c>
      <c r="I1080" t="s">
        <v>5141</v>
      </c>
      <c r="J1080" s="8" t="s">
        <v>937</v>
      </c>
      <c r="K1080" s="8" t="s">
        <v>3616</v>
      </c>
      <c r="Q1080" s="8"/>
      <c r="S1080" s="7"/>
      <c r="T1080" s="8"/>
      <c r="U1080" s="6"/>
      <c r="V1080"/>
      <c r="X1080" s="6"/>
      <c r="Z1080" s="11"/>
      <c r="AA1080"/>
    </row>
    <row r="1081" spans="1:14" ht="12.75">
      <c r="A1081" t="s">
        <v>5141</v>
      </c>
      <c r="B1081" t="s">
        <v>5042</v>
      </c>
      <c r="C1081" s="7">
        <v>29578</v>
      </c>
      <c r="D1081" s="8" t="s">
        <v>4569</v>
      </c>
      <c r="E1081" s="8" t="s">
        <v>351</v>
      </c>
      <c r="F1081" s="8" t="s">
        <v>3610</v>
      </c>
      <c r="G1081" s="8" t="s">
        <v>3616</v>
      </c>
      <c r="H1081" s="8" t="s">
        <v>354</v>
      </c>
      <c r="I1081" t="s">
        <v>5141</v>
      </c>
      <c r="J1081" s="8" t="s">
        <v>261</v>
      </c>
      <c r="K1081" s="8" t="s">
        <v>3616</v>
      </c>
      <c r="L1081" t="s">
        <v>5141</v>
      </c>
      <c r="M1081" s="8" t="s">
        <v>261</v>
      </c>
      <c r="N1081" s="8" t="s">
        <v>3616</v>
      </c>
    </row>
    <row r="1083" spans="1:27" ht="12.75">
      <c r="A1083" t="s">
        <v>3025</v>
      </c>
      <c r="B1083" t="s">
        <v>4567</v>
      </c>
      <c r="C1083" s="7">
        <v>26201</v>
      </c>
      <c r="E1083" s="8" t="s">
        <v>1110</v>
      </c>
      <c r="F1083" s="8" t="s">
        <v>4883</v>
      </c>
      <c r="G1083" s="8" t="s">
        <v>2738</v>
      </c>
      <c r="I1083" t="s">
        <v>3025</v>
      </c>
      <c r="J1083" s="8" t="s">
        <v>4883</v>
      </c>
      <c r="K1083" s="8" t="s">
        <v>309</v>
      </c>
      <c r="L1083" t="s">
        <v>3025</v>
      </c>
      <c r="M1083" s="8" t="s">
        <v>4883</v>
      </c>
      <c r="N1083" s="8" t="s">
        <v>1445</v>
      </c>
      <c r="O1083" t="s">
        <v>3025</v>
      </c>
      <c r="P1083" s="8" t="s">
        <v>4883</v>
      </c>
      <c r="Q1083" s="8" t="s">
        <v>1445</v>
      </c>
      <c r="R1083" t="s">
        <v>356</v>
      </c>
      <c r="S1083" s="7" t="s">
        <v>2328</v>
      </c>
      <c r="T1083" s="8" t="s">
        <v>3083</v>
      </c>
      <c r="U1083" s="6" t="s">
        <v>356</v>
      </c>
      <c r="V1083" t="s">
        <v>2328</v>
      </c>
      <c r="W1083" s="5" t="s">
        <v>1446</v>
      </c>
      <c r="X1083" s="6" t="s">
        <v>356</v>
      </c>
      <c r="Y1083" s="6" t="s">
        <v>2328</v>
      </c>
      <c r="Z1083" s="11" t="s">
        <v>309</v>
      </c>
      <c r="AA1083"/>
    </row>
    <row r="1084" spans="1:27" ht="12.75">
      <c r="A1084" t="s">
        <v>1442</v>
      </c>
      <c r="B1084" t="s">
        <v>4400</v>
      </c>
      <c r="C1084" s="7">
        <v>28300</v>
      </c>
      <c r="D1084" s="8" t="s">
        <v>4401</v>
      </c>
      <c r="E1084" s="8" t="s">
        <v>1104</v>
      </c>
      <c r="F1084" s="8" t="s">
        <v>3554</v>
      </c>
      <c r="G1084" s="8" t="s">
        <v>2738</v>
      </c>
      <c r="I1084" t="s">
        <v>1442</v>
      </c>
      <c r="J1084" s="8" t="s">
        <v>3554</v>
      </c>
      <c r="K1084" s="8" t="s">
        <v>309</v>
      </c>
      <c r="L1084" t="s">
        <v>1442</v>
      </c>
      <c r="M1084" s="8" t="s">
        <v>3554</v>
      </c>
      <c r="N1084" s="8" t="s">
        <v>2738</v>
      </c>
      <c r="O1084" t="s">
        <v>3082</v>
      </c>
      <c r="P1084" s="8" t="s">
        <v>3554</v>
      </c>
      <c r="Q1084" s="8" t="s">
        <v>2738</v>
      </c>
      <c r="R1084" t="s">
        <v>1442</v>
      </c>
      <c r="S1084" s="7" t="s">
        <v>5143</v>
      </c>
      <c r="T1084" s="8" t="s">
        <v>309</v>
      </c>
      <c r="U1084" s="6" t="s">
        <v>1442</v>
      </c>
      <c r="V1084" t="s">
        <v>5143</v>
      </c>
      <c r="W1084" s="5" t="s">
        <v>2738</v>
      </c>
      <c r="X1084" s="6" t="s">
        <v>1442</v>
      </c>
      <c r="Y1084" s="6" t="s">
        <v>5143</v>
      </c>
      <c r="Z1084" s="11" t="s">
        <v>2738</v>
      </c>
      <c r="AA1084"/>
    </row>
    <row r="1085" spans="1:14" ht="12.75">
      <c r="A1085" t="s">
        <v>356</v>
      </c>
      <c r="B1085" t="s">
        <v>509</v>
      </c>
      <c r="C1085" s="7">
        <v>30343</v>
      </c>
      <c r="D1085" s="8" t="s">
        <v>2805</v>
      </c>
      <c r="E1085" s="8" t="s">
        <v>1127</v>
      </c>
      <c r="F1085" s="8" t="s">
        <v>1146</v>
      </c>
      <c r="G1085" s="8" t="s">
        <v>3083</v>
      </c>
      <c r="I1085" t="s">
        <v>3025</v>
      </c>
      <c r="J1085" s="8" t="s">
        <v>1146</v>
      </c>
      <c r="K1085" s="8" t="s">
        <v>354</v>
      </c>
      <c r="L1085" t="s">
        <v>3025</v>
      </c>
      <c r="M1085" s="8" t="s">
        <v>1146</v>
      </c>
      <c r="N1085" s="8" t="s">
        <v>354</v>
      </c>
    </row>
    <row r="1086" spans="1:27" ht="12.75">
      <c r="A1086" t="s">
        <v>4780</v>
      </c>
      <c r="B1086" t="s">
        <v>3397</v>
      </c>
      <c r="C1086" s="7">
        <v>30689</v>
      </c>
      <c r="D1086" s="8" t="s">
        <v>3409</v>
      </c>
      <c r="E1086" s="8" t="s">
        <v>4761</v>
      </c>
      <c r="F1086" s="8" t="s">
        <v>964</v>
      </c>
      <c r="G1086" s="8" t="s">
        <v>3083</v>
      </c>
      <c r="I1086" t="s">
        <v>353</v>
      </c>
      <c r="J1086" s="8" t="s">
        <v>964</v>
      </c>
      <c r="K1086" s="8" t="s">
        <v>354</v>
      </c>
      <c r="Q1086" s="8"/>
      <c r="S1086" s="7"/>
      <c r="T1086" s="8"/>
      <c r="U1086" s="6"/>
      <c r="V1086"/>
      <c r="X1086" s="6"/>
      <c r="Z1086" s="11"/>
      <c r="AA1086"/>
    </row>
    <row r="1087" spans="1:27" ht="12.75">
      <c r="A1087" t="s">
        <v>3082</v>
      </c>
      <c r="B1087" t="s">
        <v>2163</v>
      </c>
      <c r="C1087" s="7">
        <v>31314</v>
      </c>
      <c r="D1087" s="8" t="s">
        <v>3481</v>
      </c>
      <c r="E1087" s="8" t="s">
        <v>2159</v>
      </c>
      <c r="F1087" s="8" t="s">
        <v>304</v>
      </c>
      <c r="G1087" s="8" t="s">
        <v>3083</v>
      </c>
      <c r="H1087" s="8" t="s">
        <v>4421</v>
      </c>
      <c r="L1087" s="8"/>
      <c r="N1087"/>
      <c r="O1087" s="8"/>
      <c r="P1087" s="5"/>
      <c r="Q1087"/>
      <c r="S1087" s="5"/>
      <c r="W1087"/>
      <c r="X1087" s="6"/>
      <c r="Z1087" s="10"/>
      <c r="AA1087"/>
    </row>
    <row r="1088" spans="1:14" ht="12.75">
      <c r="A1088" t="s">
        <v>353</v>
      </c>
      <c r="B1088" t="s">
        <v>507</v>
      </c>
      <c r="C1088" s="7">
        <v>30284</v>
      </c>
      <c r="D1088" s="8" t="s">
        <v>2799</v>
      </c>
      <c r="E1088" s="8" t="s">
        <v>4770</v>
      </c>
      <c r="F1088" s="8" t="s">
        <v>4883</v>
      </c>
      <c r="G1088" s="8" t="s">
        <v>354</v>
      </c>
      <c r="I1088" t="s">
        <v>353</v>
      </c>
      <c r="J1088" s="8" t="s">
        <v>4883</v>
      </c>
      <c r="K1088" s="8" t="s">
        <v>354</v>
      </c>
      <c r="L1088" t="s">
        <v>353</v>
      </c>
      <c r="M1088" s="8" t="s">
        <v>4883</v>
      </c>
      <c r="N1088" s="8" t="s">
        <v>354</v>
      </c>
    </row>
    <row r="1089" spans="1:27" ht="12.75">
      <c r="A1089" t="s">
        <v>353</v>
      </c>
      <c r="B1089" t="s">
        <v>2984</v>
      </c>
      <c r="C1089" s="7">
        <v>30689</v>
      </c>
      <c r="D1089" s="8" t="s">
        <v>3492</v>
      </c>
      <c r="E1089" s="8" t="s">
        <v>2023</v>
      </c>
      <c r="F1089" s="8" t="s">
        <v>1480</v>
      </c>
      <c r="G1089" s="8" t="s">
        <v>354</v>
      </c>
      <c r="H1089" s="8" t="s">
        <v>3105</v>
      </c>
      <c r="L1089" s="8"/>
      <c r="N1089"/>
      <c r="O1089" s="8"/>
      <c r="P1089" s="5"/>
      <c r="Q1089"/>
      <c r="S1089" s="5"/>
      <c r="W1089"/>
      <c r="X1089" s="6"/>
      <c r="Z1089" s="10"/>
      <c r="AA1089"/>
    </row>
    <row r="1090" spans="1:27" ht="12.75">
      <c r="A1090" t="s">
        <v>353</v>
      </c>
      <c r="B1090" t="s">
        <v>3200</v>
      </c>
      <c r="C1090" s="7">
        <v>30392</v>
      </c>
      <c r="D1090" s="8" t="s">
        <v>3404</v>
      </c>
      <c r="E1090" s="8" t="s">
        <v>2024</v>
      </c>
      <c r="F1090" s="8" t="s">
        <v>1496</v>
      </c>
      <c r="G1090" s="8" t="s">
        <v>354</v>
      </c>
      <c r="H1090" s="8" t="s">
        <v>3109</v>
      </c>
      <c r="L1090" s="8"/>
      <c r="N1090"/>
      <c r="O1090" s="8"/>
      <c r="P1090" s="5"/>
      <c r="Q1090"/>
      <c r="S1090" s="5"/>
      <c r="W1090"/>
      <c r="X1090" s="6"/>
      <c r="Z1090" s="10"/>
      <c r="AA1090"/>
    </row>
    <row r="1091" spans="1:20" ht="12.75">
      <c r="A1091" t="s">
        <v>1277</v>
      </c>
      <c r="B1091" t="s">
        <v>105</v>
      </c>
      <c r="C1091" s="7">
        <v>29140</v>
      </c>
      <c r="D1091" s="8" t="s">
        <v>305</v>
      </c>
      <c r="E1091" s="8" t="s">
        <v>1121</v>
      </c>
      <c r="I1091" t="s">
        <v>3025</v>
      </c>
      <c r="J1091" s="8" t="s">
        <v>4730</v>
      </c>
      <c r="K1091" s="8" t="s">
        <v>3083</v>
      </c>
      <c r="L1091" t="s">
        <v>356</v>
      </c>
      <c r="M1091" s="8" t="s">
        <v>961</v>
      </c>
      <c r="N1091" s="8" t="s">
        <v>3083</v>
      </c>
      <c r="O1091" t="s">
        <v>356</v>
      </c>
      <c r="P1091" s="8" t="s">
        <v>961</v>
      </c>
      <c r="Q1091" s="5" t="s">
        <v>3083</v>
      </c>
      <c r="R1091" t="s">
        <v>353</v>
      </c>
      <c r="S1091" t="s">
        <v>964</v>
      </c>
      <c r="T1091" s="5" t="s">
        <v>354</v>
      </c>
    </row>
    <row r="1092" spans="1:27" ht="12.75">
      <c r="A1092" t="s">
        <v>1277</v>
      </c>
      <c r="B1092" t="s">
        <v>4907</v>
      </c>
      <c r="C1092" s="7">
        <v>29907</v>
      </c>
      <c r="D1092" s="8" t="s">
        <v>3022</v>
      </c>
      <c r="E1092" s="8" t="s">
        <v>1106</v>
      </c>
      <c r="I1092" t="s">
        <v>3082</v>
      </c>
      <c r="J1092" s="8" t="s">
        <v>304</v>
      </c>
      <c r="K1092" s="8" t="s">
        <v>2738</v>
      </c>
      <c r="L1092" t="s">
        <v>3082</v>
      </c>
      <c r="M1092" s="8" t="s">
        <v>304</v>
      </c>
      <c r="N1092" s="8" t="s">
        <v>1445</v>
      </c>
      <c r="O1092" t="s">
        <v>353</v>
      </c>
      <c r="P1092" s="8" t="s">
        <v>304</v>
      </c>
      <c r="Q1092" s="8" t="s">
        <v>354</v>
      </c>
      <c r="S1092" s="7"/>
      <c r="T1092" s="8"/>
      <c r="U1092" s="6"/>
      <c r="V1092"/>
      <c r="X1092" s="6"/>
      <c r="Z1092" s="11"/>
      <c r="AA1092"/>
    </row>
    <row r="1094" spans="1:26" ht="12.75">
      <c r="A1094" t="s">
        <v>3030</v>
      </c>
      <c r="B1094" t="s">
        <v>845</v>
      </c>
      <c r="C1094" s="7">
        <v>28468</v>
      </c>
      <c r="D1094" s="8" t="s">
        <v>1140</v>
      </c>
      <c r="E1094" s="8" t="s">
        <v>1118</v>
      </c>
      <c r="F1094" s="8" t="s">
        <v>3380</v>
      </c>
      <c r="G1094" s="8" t="s">
        <v>4677</v>
      </c>
      <c r="I1094" t="s">
        <v>3030</v>
      </c>
      <c r="J1094" s="8" t="s">
        <v>3380</v>
      </c>
      <c r="K1094" s="8" t="s">
        <v>87</v>
      </c>
      <c r="L1094" t="s">
        <v>3030</v>
      </c>
      <c r="M1094" s="8" t="s">
        <v>3380</v>
      </c>
      <c r="N1094" s="8" t="s">
        <v>3601</v>
      </c>
      <c r="O1094" t="s">
        <v>3030</v>
      </c>
      <c r="P1094" s="8" t="s">
        <v>3380</v>
      </c>
      <c r="Q1094" s="5" t="s">
        <v>1257</v>
      </c>
      <c r="R1094" t="s">
        <v>3030</v>
      </c>
      <c r="S1094" t="s">
        <v>3380</v>
      </c>
      <c r="T1094" s="5" t="s">
        <v>1258</v>
      </c>
      <c r="U1094" s="6" t="s">
        <v>3030</v>
      </c>
      <c r="V1094" t="s">
        <v>1857</v>
      </c>
      <c r="W1094" s="5" t="s">
        <v>4254</v>
      </c>
      <c r="X1094" t="s">
        <v>3030</v>
      </c>
      <c r="Y1094" s="6" t="s">
        <v>5143</v>
      </c>
      <c r="Z1094" s="6" t="s">
        <v>4255</v>
      </c>
    </row>
    <row r="1095" spans="1:11" ht="12.75">
      <c r="A1095" t="s">
        <v>3136</v>
      </c>
      <c r="B1095" t="s">
        <v>2971</v>
      </c>
      <c r="C1095" s="7">
        <v>30746</v>
      </c>
      <c r="D1095" s="8" t="s">
        <v>3408</v>
      </c>
      <c r="E1095" s="8" t="s">
        <v>1124</v>
      </c>
      <c r="F1095" s="8" t="s">
        <v>1965</v>
      </c>
      <c r="G1095" s="8" t="s">
        <v>4678</v>
      </c>
      <c r="I1095" t="s">
        <v>3136</v>
      </c>
      <c r="J1095" s="8" t="s">
        <v>1965</v>
      </c>
      <c r="K1095" s="8" t="s">
        <v>133</v>
      </c>
    </row>
    <row r="1096" ht="12.75">
      <c r="I1096" s="6" t="s">
        <v>1410</v>
      </c>
    </row>
    <row r="1099" spans="1:9" ht="18">
      <c r="A1099" s="39" t="s">
        <v>4059</v>
      </c>
      <c r="C1099" s="7"/>
      <c r="I1099" s="39"/>
    </row>
    <row r="1100" spans="3:27" ht="12.75">
      <c r="C1100" s="7"/>
      <c r="I1100" s="6"/>
      <c r="Q1100" s="8"/>
      <c r="S1100" s="7"/>
      <c r="T1100" s="8"/>
      <c r="U1100" s="6"/>
      <c r="V1100"/>
      <c r="X1100" s="6"/>
      <c r="Z1100" s="11"/>
      <c r="AA1100"/>
    </row>
    <row r="1101" spans="1:27" ht="12.75">
      <c r="A1101" t="s">
        <v>1175</v>
      </c>
      <c r="C1101" s="7"/>
      <c r="Q1101" s="8"/>
      <c r="S1101" s="7"/>
      <c r="T1101" s="8"/>
      <c r="U1101" s="6"/>
      <c r="V1101"/>
      <c r="X1101" s="6"/>
      <c r="Z1101" s="11"/>
      <c r="AA1101"/>
    </row>
    <row r="1102" spans="1:14" ht="12.75">
      <c r="A1102" t="s">
        <v>633</v>
      </c>
      <c r="B1102" t="s">
        <v>949</v>
      </c>
      <c r="C1102" s="7">
        <v>29928</v>
      </c>
      <c r="D1102" s="8" t="s">
        <v>5093</v>
      </c>
      <c r="E1102" s="8" t="s">
        <v>4066</v>
      </c>
      <c r="F1102" s="8" t="s">
        <v>4026</v>
      </c>
      <c r="G1102" s="8" t="s">
        <v>532</v>
      </c>
      <c r="I1102" t="s">
        <v>633</v>
      </c>
      <c r="J1102" s="8" t="s">
        <v>4026</v>
      </c>
      <c r="K1102" s="8" t="s">
        <v>324</v>
      </c>
      <c r="L1102" t="s">
        <v>633</v>
      </c>
      <c r="M1102" s="8" t="s">
        <v>4026</v>
      </c>
      <c r="N1102" s="8" t="s">
        <v>437</v>
      </c>
    </row>
    <row r="1103" spans="1:27" ht="12.75">
      <c r="A1103" t="s">
        <v>633</v>
      </c>
      <c r="B1103" t="s">
        <v>231</v>
      </c>
      <c r="C1103" s="7">
        <v>27471</v>
      </c>
      <c r="E1103" s="8" t="s">
        <v>4768</v>
      </c>
      <c r="F1103" s="8" t="s">
        <v>304</v>
      </c>
      <c r="G1103" s="8" t="s">
        <v>2495</v>
      </c>
      <c r="I1103" t="s">
        <v>633</v>
      </c>
      <c r="J1103" s="8" t="s">
        <v>304</v>
      </c>
      <c r="K1103" s="8" t="s">
        <v>3045</v>
      </c>
      <c r="L1103" t="s">
        <v>633</v>
      </c>
      <c r="M1103" s="8" t="s">
        <v>2328</v>
      </c>
      <c r="N1103" s="8" t="s">
        <v>3124</v>
      </c>
      <c r="O1103" t="s">
        <v>633</v>
      </c>
      <c r="P1103" s="8" t="s">
        <v>2328</v>
      </c>
      <c r="Q1103" s="8" t="s">
        <v>232</v>
      </c>
      <c r="R1103" t="s">
        <v>633</v>
      </c>
      <c r="S1103" s="7" t="s">
        <v>3790</v>
      </c>
      <c r="T1103" s="8" t="s">
        <v>233</v>
      </c>
      <c r="U1103" t="s">
        <v>633</v>
      </c>
      <c r="V1103" t="s">
        <v>4883</v>
      </c>
      <c r="W1103" s="5" t="s">
        <v>234</v>
      </c>
      <c r="X1103" t="s">
        <v>633</v>
      </c>
      <c r="Y1103" s="6" t="s">
        <v>4883</v>
      </c>
      <c r="Z1103" s="6" t="s">
        <v>3292</v>
      </c>
      <c r="AA1103"/>
    </row>
    <row r="1105" spans="1:27" ht="12.75">
      <c r="A1105" t="s">
        <v>4669</v>
      </c>
      <c r="B1105" t="s">
        <v>1262</v>
      </c>
      <c r="C1105" s="7">
        <v>30431</v>
      </c>
      <c r="D1105" s="8" t="s">
        <v>83</v>
      </c>
      <c r="E1105" s="8" t="s">
        <v>4275</v>
      </c>
      <c r="F1105" s="8" t="s">
        <v>1857</v>
      </c>
      <c r="G1105" s="8" t="s">
        <v>4680</v>
      </c>
      <c r="I1105" t="s">
        <v>4937</v>
      </c>
      <c r="J1105" s="8" t="s">
        <v>1857</v>
      </c>
      <c r="K1105" s="8" t="s">
        <v>3068</v>
      </c>
      <c r="Q1105" s="8"/>
      <c r="S1105" s="7"/>
      <c r="T1105" s="8"/>
      <c r="U1105" s="6"/>
      <c r="V1105"/>
      <c r="X1105" s="6"/>
      <c r="Z1105" s="11"/>
      <c r="AA1105"/>
    </row>
    <row r="1106" spans="1:27" ht="12.75">
      <c r="A1106" t="s">
        <v>3607</v>
      </c>
      <c r="B1106" t="s">
        <v>923</v>
      </c>
      <c r="C1106" s="7">
        <v>28367</v>
      </c>
      <c r="D1106" s="8" t="s">
        <v>924</v>
      </c>
      <c r="E1106" s="8" t="s">
        <v>1116</v>
      </c>
      <c r="F1106" s="8" t="s">
        <v>1965</v>
      </c>
      <c r="G1106" s="8" t="s">
        <v>4679</v>
      </c>
      <c r="I1106" t="s">
        <v>3607</v>
      </c>
      <c r="J1106" s="8" t="s">
        <v>1965</v>
      </c>
      <c r="K1106" s="8" t="s">
        <v>597</v>
      </c>
      <c r="L1106" t="s">
        <v>3607</v>
      </c>
      <c r="M1106" s="8" t="s">
        <v>1965</v>
      </c>
      <c r="N1106" s="8" t="s">
        <v>426</v>
      </c>
      <c r="O1106" t="s">
        <v>3607</v>
      </c>
      <c r="P1106" s="8" t="s">
        <v>1965</v>
      </c>
      <c r="Q1106" s="8" t="s">
        <v>925</v>
      </c>
      <c r="R1106" t="s">
        <v>3607</v>
      </c>
      <c r="S1106" s="7" t="s">
        <v>1965</v>
      </c>
      <c r="T1106" s="8" t="s">
        <v>5099</v>
      </c>
      <c r="U1106" t="s">
        <v>3607</v>
      </c>
      <c r="V1106" t="s">
        <v>1965</v>
      </c>
      <c r="W1106" s="5" t="s">
        <v>5100</v>
      </c>
      <c r="X1106" t="s">
        <v>3607</v>
      </c>
      <c r="Y1106" s="6" t="s">
        <v>1965</v>
      </c>
      <c r="Z1106" s="6" t="s">
        <v>4245</v>
      </c>
      <c r="AA1106"/>
    </row>
    <row r="1107" spans="1:27" ht="12.75">
      <c r="A1107" t="s">
        <v>4667</v>
      </c>
      <c r="B1107" t="s">
        <v>1835</v>
      </c>
      <c r="C1107" s="7">
        <v>26284</v>
      </c>
      <c r="E1107" s="8" t="s">
        <v>1129</v>
      </c>
      <c r="F1107" s="8" t="s">
        <v>3554</v>
      </c>
      <c r="G1107" s="8" t="s">
        <v>4681</v>
      </c>
      <c r="I1107" t="s">
        <v>4667</v>
      </c>
      <c r="J1107" s="8" t="s">
        <v>3554</v>
      </c>
      <c r="K1107" s="8" t="s">
        <v>4201</v>
      </c>
      <c r="L1107" t="s">
        <v>4667</v>
      </c>
      <c r="M1107" s="8" t="s">
        <v>261</v>
      </c>
      <c r="N1107" s="8" t="s">
        <v>4435</v>
      </c>
      <c r="O1107" t="s">
        <v>4667</v>
      </c>
      <c r="P1107" s="8" t="s">
        <v>261</v>
      </c>
      <c r="Q1107" s="8" t="s">
        <v>942</v>
      </c>
      <c r="R1107" t="s">
        <v>4667</v>
      </c>
      <c r="S1107" s="7" t="s">
        <v>261</v>
      </c>
      <c r="T1107" s="8" t="s">
        <v>943</v>
      </c>
      <c r="U1107" t="s">
        <v>4667</v>
      </c>
      <c r="V1107" t="s">
        <v>261</v>
      </c>
      <c r="W1107" s="5" t="s">
        <v>944</v>
      </c>
      <c r="X1107" t="s">
        <v>4667</v>
      </c>
      <c r="Y1107" s="6" t="s">
        <v>261</v>
      </c>
      <c r="Z1107" s="6" t="s">
        <v>1867</v>
      </c>
      <c r="AA1107"/>
    </row>
    <row r="1108" spans="1:27" ht="12.75">
      <c r="A1108" t="s">
        <v>1340</v>
      </c>
      <c r="B1108" t="s">
        <v>3365</v>
      </c>
      <c r="C1108" s="7">
        <v>29820</v>
      </c>
      <c r="D1108" s="8" t="s">
        <v>2050</v>
      </c>
      <c r="E1108" s="8" t="s">
        <v>1122</v>
      </c>
      <c r="F1108" s="8" t="s">
        <v>261</v>
      </c>
      <c r="G1108" s="8" t="s">
        <v>4682</v>
      </c>
      <c r="I1108" t="s">
        <v>1340</v>
      </c>
      <c r="J1108" s="8" t="s">
        <v>261</v>
      </c>
      <c r="K1108" s="8" t="s">
        <v>3364</v>
      </c>
      <c r="Q1108" s="8"/>
      <c r="S1108" s="7"/>
      <c r="T1108" s="8"/>
      <c r="U1108" s="6"/>
      <c r="V1108"/>
      <c r="X1108" s="6"/>
      <c r="Z1108" s="11"/>
      <c r="AA1108"/>
    </row>
    <row r="1110" spans="1:27" ht="12.75">
      <c r="A1110" t="s">
        <v>2135</v>
      </c>
      <c r="B1110" t="s">
        <v>2046</v>
      </c>
      <c r="C1110" s="7">
        <v>30118</v>
      </c>
      <c r="D1110" s="8" t="s">
        <v>3022</v>
      </c>
      <c r="E1110" s="8" t="s">
        <v>1111</v>
      </c>
      <c r="F1110" s="8" t="s">
        <v>1496</v>
      </c>
      <c r="G1110" s="8" t="s">
        <v>4684</v>
      </c>
      <c r="I1110" t="s">
        <v>2135</v>
      </c>
      <c r="J1110" s="8" t="s">
        <v>1496</v>
      </c>
      <c r="K1110" s="8" t="s">
        <v>736</v>
      </c>
      <c r="L1110" t="s">
        <v>81</v>
      </c>
      <c r="M1110" s="8" t="s">
        <v>1496</v>
      </c>
      <c r="N1110" s="8" t="s">
        <v>2541</v>
      </c>
      <c r="O1110" t="s">
        <v>1463</v>
      </c>
      <c r="P1110" s="8" t="s">
        <v>1496</v>
      </c>
      <c r="Q1110" s="8" t="s">
        <v>3518</v>
      </c>
      <c r="S1110" s="7"/>
      <c r="T1110" s="8"/>
      <c r="U1110" s="6"/>
      <c r="V1110"/>
      <c r="X1110" s="6"/>
      <c r="Z1110" s="11"/>
      <c r="AA1110"/>
    </row>
    <row r="1111" spans="1:27" ht="12.75">
      <c r="A1111" t="s">
        <v>2135</v>
      </c>
      <c r="B1111" t="s">
        <v>1575</v>
      </c>
      <c r="C1111" s="7">
        <v>29582</v>
      </c>
      <c r="D1111" s="8" t="s">
        <v>3797</v>
      </c>
      <c r="E1111" s="8" t="s">
        <v>1109</v>
      </c>
      <c r="F1111" s="8" t="s">
        <v>304</v>
      </c>
      <c r="G1111" s="8" t="s">
        <v>4683</v>
      </c>
      <c r="I1111" t="s">
        <v>2135</v>
      </c>
      <c r="J1111" s="8" t="s">
        <v>304</v>
      </c>
      <c r="K1111" s="8" t="s">
        <v>338</v>
      </c>
      <c r="L1111" t="s">
        <v>2129</v>
      </c>
      <c r="M1111" s="8" t="s">
        <v>304</v>
      </c>
      <c r="N1111" s="8" t="s">
        <v>4869</v>
      </c>
      <c r="O1111" t="s">
        <v>1463</v>
      </c>
      <c r="P1111" s="8" t="s">
        <v>304</v>
      </c>
      <c r="Q1111" s="8" t="s">
        <v>5163</v>
      </c>
      <c r="S1111" s="7"/>
      <c r="T1111" s="8"/>
      <c r="U1111" s="6"/>
      <c r="V1111"/>
      <c r="X1111" s="6"/>
      <c r="Z1111" s="11"/>
      <c r="AA1111"/>
    </row>
    <row r="1112" spans="1:27" ht="12.75">
      <c r="A1112" t="s">
        <v>2129</v>
      </c>
      <c r="B1112" t="s">
        <v>3875</v>
      </c>
      <c r="C1112" s="7">
        <v>30426</v>
      </c>
      <c r="D1112" s="8" t="s">
        <v>3405</v>
      </c>
      <c r="E1112" s="8" t="s">
        <v>2023</v>
      </c>
      <c r="F1112" s="8" t="s">
        <v>2131</v>
      </c>
      <c r="G1112" s="8" t="s">
        <v>3236</v>
      </c>
      <c r="H1112" s="8" t="s">
        <v>1600</v>
      </c>
      <c r="L1112" s="8"/>
      <c r="N1112"/>
      <c r="O1112" s="8"/>
      <c r="P1112" s="5"/>
      <c r="Q1112"/>
      <c r="S1112" s="5"/>
      <c r="W1112"/>
      <c r="X1112" s="6"/>
      <c r="Z1112" s="10"/>
      <c r="AA1112"/>
    </row>
    <row r="1113" spans="1:14" ht="12.75">
      <c r="A1113" t="s">
        <v>1463</v>
      </c>
      <c r="B1113" t="s">
        <v>4349</v>
      </c>
      <c r="C1113" s="7">
        <v>30436</v>
      </c>
      <c r="D1113" s="8" t="s">
        <v>2809</v>
      </c>
      <c r="E1113" s="8" t="s">
        <v>1125</v>
      </c>
      <c r="F1113" s="8" t="s">
        <v>3554</v>
      </c>
      <c r="G1113" s="8" t="s">
        <v>4685</v>
      </c>
      <c r="I1113" t="s">
        <v>1463</v>
      </c>
      <c r="J1113" s="8" t="s">
        <v>3554</v>
      </c>
      <c r="K1113" s="8" t="s">
        <v>851</v>
      </c>
      <c r="L1113" t="s">
        <v>2129</v>
      </c>
      <c r="M1113" s="8" t="s">
        <v>3554</v>
      </c>
      <c r="N1113" s="8" t="s">
        <v>3533</v>
      </c>
    </row>
    <row r="1114" spans="1:14" ht="12.75">
      <c r="A1114" t="s">
        <v>306</v>
      </c>
      <c r="B1114" t="s">
        <v>579</v>
      </c>
      <c r="C1114" s="7">
        <v>30246</v>
      </c>
      <c r="D1114" s="8" t="s">
        <v>3060</v>
      </c>
      <c r="E1114" s="8" t="s">
        <v>1108</v>
      </c>
      <c r="F1114" s="8" t="s">
        <v>4730</v>
      </c>
      <c r="G1114" s="8" t="s">
        <v>4688</v>
      </c>
      <c r="I1114" t="s">
        <v>306</v>
      </c>
      <c r="J1114" s="8" t="s">
        <v>4730</v>
      </c>
      <c r="K1114" s="8" t="s">
        <v>619</v>
      </c>
      <c r="L1114" t="s">
        <v>306</v>
      </c>
      <c r="M1114" s="8" t="s">
        <v>4730</v>
      </c>
      <c r="N1114" s="8" t="s">
        <v>2853</v>
      </c>
    </row>
    <row r="1115" spans="1:27" ht="12.75">
      <c r="A1115" t="s">
        <v>3309</v>
      </c>
      <c r="B1115" t="s">
        <v>1333</v>
      </c>
      <c r="C1115" s="7">
        <v>29310</v>
      </c>
      <c r="D1115" s="8" t="s">
        <v>1926</v>
      </c>
      <c r="E1115" s="8" t="s">
        <v>4760</v>
      </c>
      <c r="F1115" s="8" t="s">
        <v>5143</v>
      </c>
      <c r="G1115" s="8" t="s">
        <v>3069</v>
      </c>
      <c r="I1115" t="s">
        <v>306</v>
      </c>
      <c r="J1115" s="8" t="s">
        <v>1857</v>
      </c>
      <c r="K1115" s="8" t="s">
        <v>2187</v>
      </c>
      <c r="L1115" t="s">
        <v>306</v>
      </c>
      <c r="M1115" s="8" t="s">
        <v>1857</v>
      </c>
      <c r="N1115" s="8" t="s">
        <v>2948</v>
      </c>
      <c r="O1115" t="s">
        <v>306</v>
      </c>
      <c r="P1115" s="8" t="s">
        <v>1857</v>
      </c>
      <c r="Q1115" s="8" t="s">
        <v>1737</v>
      </c>
      <c r="S1115" s="7"/>
      <c r="T1115" s="8"/>
      <c r="U1115" s="6"/>
      <c r="V1115"/>
      <c r="X1115" s="6"/>
      <c r="Z1115" s="11"/>
      <c r="AA1115"/>
    </row>
    <row r="1116" spans="1:27" ht="12.75">
      <c r="A1116" t="s">
        <v>306</v>
      </c>
      <c r="B1116" t="s">
        <v>3582</v>
      </c>
      <c r="C1116" s="7">
        <v>30366</v>
      </c>
      <c r="D1116" s="8" t="s">
        <v>3406</v>
      </c>
      <c r="E1116" s="8" t="s">
        <v>3481</v>
      </c>
      <c r="F1116" s="8" t="s">
        <v>1857</v>
      </c>
      <c r="G1116" s="8" t="s">
        <v>4690</v>
      </c>
      <c r="H1116" s="8" t="s">
        <v>1981</v>
      </c>
      <c r="L1116" s="8"/>
      <c r="N1116"/>
      <c r="O1116" s="8"/>
      <c r="P1116" s="5"/>
      <c r="Q1116"/>
      <c r="S1116" s="5"/>
      <c r="W1116"/>
      <c r="X1116" s="6"/>
      <c r="Z1116" s="10"/>
      <c r="AA1116"/>
    </row>
    <row r="1118" spans="1:27" ht="12.75">
      <c r="A1118" t="s">
        <v>4877</v>
      </c>
      <c r="B1118" t="s">
        <v>189</v>
      </c>
      <c r="C1118" s="7">
        <v>28738</v>
      </c>
      <c r="D1118" s="8" t="s">
        <v>190</v>
      </c>
      <c r="E1118" s="8" t="s">
        <v>1106</v>
      </c>
      <c r="F1118" s="8" t="s">
        <v>4874</v>
      </c>
      <c r="G1118" s="8" t="s">
        <v>963</v>
      </c>
      <c r="I1118" t="s">
        <v>4873</v>
      </c>
      <c r="J1118" s="8" t="s">
        <v>2461</v>
      </c>
      <c r="K1118" s="8" t="s">
        <v>263</v>
      </c>
      <c r="L1118" t="s">
        <v>4873</v>
      </c>
      <c r="M1118" s="8" t="s">
        <v>2461</v>
      </c>
      <c r="N1118" s="8" t="s">
        <v>4879</v>
      </c>
      <c r="O1118" t="s">
        <v>4873</v>
      </c>
      <c r="P1118" s="8" t="s">
        <v>2461</v>
      </c>
      <c r="Q1118" s="8" t="s">
        <v>263</v>
      </c>
      <c r="R1118" t="s">
        <v>4877</v>
      </c>
      <c r="S1118" s="7" t="s">
        <v>2461</v>
      </c>
      <c r="T1118" s="8" t="s">
        <v>4879</v>
      </c>
      <c r="U1118" s="6" t="s">
        <v>4880</v>
      </c>
      <c r="V1118" t="s">
        <v>2461</v>
      </c>
      <c r="W1118" s="12" t="s">
        <v>263</v>
      </c>
      <c r="X1118" s="6" t="s">
        <v>4738</v>
      </c>
      <c r="Y1118" s="6" t="s">
        <v>2461</v>
      </c>
      <c r="Z1118" s="11" t="s">
        <v>188</v>
      </c>
      <c r="AA1118"/>
    </row>
    <row r="1119" spans="1:27" ht="12.75">
      <c r="A1119" t="s">
        <v>1138</v>
      </c>
      <c r="B1119" t="s">
        <v>3446</v>
      </c>
      <c r="C1119" s="7">
        <v>28554</v>
      </c>
      <c r="D1119" s="8" t="s">
        <v>1145</v>
      </c>
      <c r="E1119" s="8" t="s">
        <v>1107</v>
      </c>
      <c r="F1119" s="8" t="s">
        <v>4874</v>
      </c>
      <c r="G1119" s="8" t="s">
        <v>1898</v>
      </c>
      <c r="I1119" t="s">
        <v>1138</v>
      </c>
      <c r="J1119" s="8" t="s">
        <v>4874</v>
      </c>
      <c r="K1119" s="8" t="s">
        <v>955</v>
      </c>
      <c r="L1119" t="s">
        <v>1894</v>
      </c>
      <c r="M1119" s="8" t="s">
        <v>4874</v>
      </c>
      <c r="N1119" s="8" t="s">
        <v>3570</v>
      </c>
      <c r="O1119" t="s">
        <v>4877</v>
      </c>
      <c r="P1119" s="8" t="s">
        <v>4874</v>
      </c>
      <c r="Q1119" s="8" t="s">
        <v>3611</v>
      </c>
      <c r="R1119" t="s">
        <v>4877</v>
      </c>
      <c r="S1119" s="7" t="s">
        <v>4874</v>
      </c>
      <c r="T1119" s="8" t="s">
        <v>1141</v>
      </c>
      <c r="U1119" s="6" t="s">
        <v>4927</v>
      </c>
      <c r="V1119" t="s">
        <v>4874</v>
      </c>
      <c r="W1119" s="5" t="s">
        <v>1692</v>
      </c>
      <c r="X1119" s="6"/>
      <c r="Z1119" s="11"/>
      <c r="AA1119"/>
    </row>
    <row r="1120" spans="1:27" ht="12.75">
      <c r="A1120" t="s">
        <v>4873</v>
      </c>
      <c r="B1120" t="s">
        <v>1994</v>
      </c>
      <c r="C1120" s="7">
        <v>28664</v>
      </c>
      <c r="D1120" s="8" t="s">
        <v>4720</v>
      </c>
      <c r="E1120" s="8" t="s">
        <v>1105</v>
      </c>
      <c r="F1120" s="8" t="s">
        <v>3551</v>
      </c>
      <c r="G1120" s="8" t="s">
        <v>1898</v>
      </c>
      <c r="I1120" t="s">
        <v>4873</v>
      </c>
      <c r="J1120" s="8" t="s">
        <v>3551</v>
      </c>
      <c r="K1120" s="8" t="s">
        <v>1142</v>
      </c>
      <c r="O1120" t="s">
        <v>4873</v>
      </c>
      <c r="P1120" s="8" t="s">
        <v>3551</v>
      </c>
      <c r="Q1120" s="8" t="s">
        <v>3791</v>
      </c>
      <c r="R1120" t="s">
        <v>4873</v>
      </c>
      <c r="S1120" s="7" t="s">
        <v>3551</v>
      </c>
      <c r="T1120" s="8" t="s">
        <v>963</v>
      </c>
      <c r="U1120" s="6" t="s">
        <v>4873</v>
      </c>
      <c r="V1120" t="s">
        <v>3551</v>
      </c>
      <c r="W1120" s="5" t="s">
        <v>4876</v>
      </c>
      <c r="X1120" s="6" t="s">
        <v>4873</v>
      </c>
      <c r="Y1120" s="6" t="s">
        <v>3551</v>
      </c>
      <c r="Z1120" s="11" t="s">
        <v>1142</v>
      </c>
      <c r="AA1120"/>
    </row>
    <row r="1121" spans="1:27" ht="12.75">
      <c r="A1121" t="s">
        <v>4877</v>
      </c>
      <c r="B1121" t="s">
        <v>2955</v>
      </c>
      <c r="C1121" s="7">
        <v>30441</v>
      </c>
      <c r="D1121" s="8" t="s">
        <v>3403</v>
      </c>
      <c r="E1121" s="8" t="s">
        <v>1117</v>
      </c>
      <c r="F1121" s="8" t="s">
        <v>2461</v>
      </c>
      <c r="G1121" s="8" t="s">
        <v>4884</v>
      </c>
      <c r="I1121" t="s">
        <v>4877</v>
      </c>
      <c r="J1121" s="8" t="s">
        <v>2461</v>
      </c>
      <c r="K1121" s="8" t="s">
        <v>265</v>
      </c>
      <c r="Q1121" s="8"/>
      <c r="S1121" s="7"/>
      <c r="T1121" s="8"/>
      <c r="U1121" s="6"/>
      <c r="V1121"/>
      <c r="X1121" s="6"/>
      <c r="Z1121" s="11"/>
      <c r="AA1121"/>
    </row>
    <row r="1122" spans="1:23" ht="12.75">
      <c r="A1122" t="s">
        <v>4877</v>
      </c>
      <c r="B1122" t="s">
        <v>1888</v>
      </c>
      <c r="C1122" s="7">
        <v>28925</v>
      </c>
      <c r="D1122" s="8" t="s">
        <v>1889</v>
      </c>
      <c r="E1122" s="8" t="s">
        <v>1120</v>
      </c>
      <c r="F1122" s="8" t="s">
        <v>4730</v>
      </c>
      <c r="G1122" s="8" t="s">
        <v>4879</v>
      </c>
      <c r="I1122" t="s">
        <v>4877</v>
      </c>
      <c r="J1122" s="8" t="s">
        <v>4730</v>
      </c>
      <c r="K1122" s="8" t="s">
        <v>956</v>
      </c>
      <c r="L1122" t="s">
        <v>4877</v>
      </c>
      <c r="M1122" s="8" t="s">
        <v>4730</v>
      </c>
      <c r="N1122" s="8" t="s">
        <v>265</v>
      </c>
      <c r="Q1122" s="8"/>
      <c r="R1122" t="s">
        <v>4877</v>
      </c>
      <c r="S1122" s="7" t="s">
        <v>4730</v>
      </c>
      <c r="T1122" s="8" t="s">
        <v>1141</v>
      </c>
      <c r="U1122" s="6" t="s">
        <v>4877</v>
      </c>
      <c r="V1122" t="s">
        <v>4730</v>
      </c>
      <c r="W1122" s="5" t="s">
        <v>4879</v>
      </c>
    </row>
    <row r="1123" spans="1:20" ht="12.75">
      <c r="A1123" t="s">
        <v>1138</v>
      </c>
      <c r="B1123" t="s">
        <v>1406</v>
      </c>
      <c r="C1123" s="7">
        <v>29369</v>
      </c>
      <c r="D1123" s="8" t="s">
        <v>303</v>
      </c>
      <c r="E1123" s="8" t="s">
        <v>1124</v>
      </c>
      <c r="F1123" s="8" t="s">
        <v>4730</v>
      </c>
      <c r="G1123" s="8" t="s">
        <v>265</v>
      </c>
      <c r="I1123" t="s">
        <v>957</v>
      </c>
      <c r="J1123" s="8" t="s">
        <v>2328</v>
      </c>
      <c r="K1123" s="8" t="s">
        <v>3611</v>
      </c>
      <c r="L1123" t="s">
        <v>1405</v>
      </c>
      <c r="M1123" s="8" t="s">
        <v>2328</v>
      </c>
      <c r="N1123" s="8" t="s">
        <v>1141</v>
      </c>
      <c r="O1123" t="s">
        <v>1138</v>
      </c>
      <c r="P1123" s="8" t="s">
        <v>2328</v>
      </c>
      <c r="Q1123" s="5" t="s">
        <v>3616</v>
      </c>
      <c r="R1123" t="s">
        <v>1897</v>
      </c>
      <c r="S1123" t="s">
        <v>2328</v>
      </c>
      <c r="T1123" s="5" t="s">
        <v>1692</v>
      </c>
    </row>
    <row r="1124" spans="1:27" ht="12.75">
      <c r="A1124" t="s">
        <v>2443</v>
      </c>
      <c r="B1124" t="s">
        <v>2475</v>
      </c>
      <c r="C1124" s="7">
        <v>30444</v>
      </c>
      <c r="D1124" s="8" t="s">
        <v>3403</v>
      </c>
      <c r="E1124" s="8" t="s">
        <v>1123</v>
      </c>
      <c r="F1124" s="8" t="s">
        <v>3554</v>
      </c>
      <c r="G1124" s="8" t="s">
        <v>956</v>
      </c>
      <c r="I1124" t="s">
        <v>2361</v>
      </c>
      <c r="J1124" s="8" t="s">
        <v>3554</v>
      </c>
      <c r="K1124" s="8" t="s">
        <v>3616</v>
      </c>
      <c r="Q1124" s="8"/>
      <c r="S1124" s="7"/>
      <c r="T1124" s="8"/>
      <c r="U1124" s="6"/>
      <c r="V1124"/>
      <c r="X1124" s="6"/>
      <c r="Z1124" s="11"/>
      <c r="AA1124"/>
    </row>
    <row r="1125" spans="1:27" ht="12.75">
      <c r="A1125" t="s">
        <v>4873</v>
      </c>
      <c r="B1125" t="s">
        <v>1561</v>
      </c>
      <c r="C1125" s="7">
        <v>27930</v>
      </c>
      <c r="D1125" s="8" t="s">
        <v>4388</v>
      </c>
      <c r="E1125" s="8" t="s">
        <v>4765</v>
      </c>
      <c r="F1125" s="8" t="s">
        <v>1146</v>
      </c>
      <c r="G1125" s="8" t="s">
        <v>3618</v>
      </c>
      <c r="I1125" t="s">
        <v>4873</v>
      </c>
      <c r="J1125" s="8" t="s">
        <v>1146</v>
      </c>
      <c r="K1125" s="8" t="s">
        <v>3616</v>
      </c>
      <c r="L1125" t="s">
        <v>1137</v>
      </c>
      <c r="M1125" s="8" t="s">
        <v>937</v>
      </c>
      <c r="N1125" s="8" t="s">
        <v>3616</v>
      </c>
      <c r="O1125" t="s">
        <v>4873</v>
      </c>
      <c r="P1125" s="8" t="s">
        <v>937</v>
      </c>
      <c r="Q1125" s="8" t="s">
        <v>3611</v>
      </c>
      <c r="R1125" t="s">
        <v>4873</v>
      </c>
      <c r="S1125" s="7" t="s">
        <v>4883</v>
      </c>
      <c r="T1125" s="8" t="s">
        <v>3791</v>
      </c>
      <c r="U1125" s="6" t="s">
        <v>4873</v>
      </c>
      <c r="V1125" t="s">
        <v>4883</v>
      </c>
      <c r="W1125" s="5" t="s">
        <v>263</v>
      </c>
      <c r="X1125" s="6" t="s">
        <v>4880</v>
      </c>
      <c r="Y1125" s="6" t="s">
        <v>4792</v>
      </c>
      <c r="Z1125" s="11" t="s">
        <v>3616</v>
      </c>
      <c r="AA1125"/>
    </row>
    <row r="1126" spans="1:27" ht="12.75">
      <c r="A1126" t="s">
        <v>2742</v>
      </c>
      <c r="B1126" t="s">
        <v>3150</v>
      </c>
      <c r="C1126" s="7">
        <v>30656</v>
      </c>
      <c r="D1126" s="8" t="s">
        <v>3405</v>
      </c>
      <c r="E1126" s="8" t="s">
        <v>1127</v>
      </c>
      <c r="F1126" s="8" t="s">
        <v>1965</v>
      </c>
      <c r="G1126" s="8" t="s">
        <v>1141</v>
      </c>
      <c r="I1126" t="s">
        <v>2742</v>
      </c>
      <c r="J1126" s="8" t="s">
        <v>1965</v>
      </c>
      <c r="K1126" s="8" t="s">
        <v>1692</v>
      </c>
      <c r="Q1126" s="8"/>
      <c r="S1126" s="7"/>
      <c r="T1126" s="8"/>
      <c r="U1126" s="6"/>
      <c r="V1126"/>
      <c r="X1126" s="6"/>
      <c r="Z1126" s="11"/>
      <c r="AA1126"/>
    </row>
    <row r="1127" spans="3:27" ht="12.75">
      <c r="C1127" s="7"/>
      <c r="Q1127" s="8"/>
      <c r="S1127" s="7"/>
      <c r="T1127" s="8"/>
      <c r="U1127" s="6"/>
      <c r="V1127"/>
      <c r="X1127" s="6"/>
      <c r="Z1127" s="11"/>
      <c r="AA1127"/>
    </row>
    <row r="1128" spans="1:27" ht="12.75">
      <c r="A1128" t="s">
        <v>965</v>
      </c>
      <c r="B1128" t="s">
        <v>610</v>
      </c>
      <c r="C1128" s="7">
        <v>28124</v>
      </c>
      <c r="D1128" s="8" t="s">
        <v>1581</v>
      </c>
      <c r="E1128" s="8" t="s">
        <v>1104</v>
      </c>
      <c r="F1128" s="8" t="s">
        <v>1965</v>
      </c>
      <c r="G1128" s="8" t="s">
        <v>391</v>
      </c>
      <c r="I1128" t="s">
        <v>965</v>
      </c>
      <c r="J1128" s="8" t="s">
        <v>4792</v>
      </c>
      <c r="K1128" s="8" t="s">
        <v>3798</v>
      </c>
      <c r="L1128" t="s">
        <v>965</v>
      </c>
      <c r="M1128" s="8" t="s">
        <v>4792</v>
      </c>
      <c r="N1128" s="8" t="s">
        <v>5144</v>
      </c>
      <c r="O1128" t="s">
        <v>965</v>
      </c>
      <c r="P1128" s="8" t="s">
        <v>4792</v>
      </c>
      <c r="Q1128" s="8" t="s">
        <v>1180</v>
      </c>
      <c r="R1128" t="s">
        <v>965</v>
      </c>
      <c r="S1128" s="7" t="s">
        <v>4792</v>
      </c>
      <c r="T1128" s="8" t="s">
        <v>3791</v>
      </c>
      <c r="U1128" s="6" t="s">
        <v>965</v>
      </c>
      <c r="V1128" t="s">
        <v>4792</v>
      </c>
      <c r="W1128" s="5" t="s">
        <v>2894</v>
      </c>
      <c r="X1128" s="6" t="s">
        <v>965</v>
      </c>
      <c r="Y1128" s="6" t="s">
        <v>4792</v>
      </c>
      <c r="Z1128" s="11" t="s">
        <v>2934</v>
      </c>
      <c r="AA1128"/>
    </row>
    <row r="1129" spans="1:27" ht="12.75">
      <c r="A1129" t="s">
        <v>958</v>
      </c>
      <c r="B1129" t="s">
        <v>1159</v>
      </c>
      <c r="C1129" s="7">
        <v>30618</v>
      </c>
      <c r="D1129" s="8" t="s">
        <v>1160</v>
      </c>
      <c r="E1129" s="8" t="s">
        <v>498</v>
      </c>
      <c r="F1129" s="8" t="s">
        <v>304</v>
      </c>
      <c r="G1129" s="8" t="s">
        <v>14</v>
      </c>
      <c r="I1129" t="s">
        <v>958</v>
      </c>
      <c r="J1129" s="8" t="s">
        <v>304</v>
      </c>
      <c r="K1129" s="8" t="s">
        <v>3794</v>
      </c>
      <c r="L1129" t="s">
        <v>958</v>
      </c>
      <c r="M1129" s="8" t="s">
        <v>304</v>
      </c>
      <c r="N1129" s="8" t="s">
        <v>1535</v>
      </c>
      <c r="O1129" t="s">
        <v>958</v>
      </c>
      <c r="P1129" s="8" t="s">
        <v>304</v>
      </c>
      <c r="Q1129" s="8" t="s">
        <v>263</v>
      </c>
      <c r="S1129" s="7"/>
      <c r="T1129" s="8"/>
      <c r="U1129" s="6"/>
      <c r="V1129"/>
      <c r="X1129" s="6"/>
      <c r="Z1129" s="11"/>
      <c r="AA1129"/>
    </row>
    <row r="1130" spans="1:20" ht="12.75">
      <c r="A1130" t="s">
        <v>1693</v>
      </c>
      <c r="B1130" t="s">
        <v>3812</v>
      </c>
      <c r="C1130" s="7">
        <v>29906</v>
      </c>
      <c r="D1130" s="8" t="s">
        <v>4722</v>
      </c>
      <c r="E1130" s="8" t="s">
        <v>1102</v>
      </c>
      <c r="F1130" s="8" t="s">
        <v>964</v>
      </c>
      <c r="G1130" s="8" t="s">
        <v>4398</v>
      </c>
      <c r="I1130" t="s">
        <v>1693</v>
      </c>
      <c r="J1130" s="8" t="s">
        <v>964</v>
      </c>
      <c r="K1130" s="8" t="s">
        <v>4884</v>
      </c>
      <c r="L1130" t="s">
        <v>1693</v>
      </c>
      <c r="M1130" s="8" t="s">
        <v>964</v>
      </c>
      <c r="N1130" s="8" t="s">
        <v>3813</v>
      </c>
      <c r="O1130" t="s">
        <v>1693</v>
      </c>
      <c r="P1130" s="8" t="s">
        <v>964</v>
      </c>
      <c r="Q1130" s="5" t="s">
        <v>2177</v>
      </c>
      <c r="R1130" t="s">
        <v>1695</v>
      </c>
      <c r="S1130" t="s">
        <v>964</v>
      </c>
      <c r="T1130" s="5" t="s">
        <v>1692</v>
      </c>
    </row>
    <row r="1131" spans="1:27" ht="12.75">
      <c r="A1131" t="s">
        <v>962</v>
      </c>
      <c r="B1131" t="s">
        <v>1878</v>
      </c>
      <c r="C1131" s="7">
        <v>30643</v>
      </c>
      <c r="D1131" s="8" t="s">
        <v>4425</v>
      </c>
      <c r="E1131" s="8" t="s">
        <v>1115</v>
      </c>
      <c r="F1131" s="8" t="s">
        <v>2131</v>
      </c>
      <c r="G1131" s="8" t="s">
        <v>955</v>
      </c>
      <c r="I1131" t="s">
        <v>1698</v>
      </c>
      <c r="J1131" s="8" t="s">
        <v>2131</v>
      </c>
      <c r="K1131" s="8" t="s">
        <v>3616</v>
      </c>
      <c r="Q1131" s="8"/>
      <c r="S1131" s="7"/>
      <c r="T1131" s="8"/>
      <c r="U1131" s="6"/>
      <c r="V1131"/>
      <c r="X1131" s="6"/>
      <c r="Z1131" s="11"/>
      <c r="AA1131"/>
    </row>
    <row r="1132" spans="1:27" ht="12.75">
      <c r="A1132" t="s">
        <v>962</v>
      </c>
      <c r="B1132" t="s">
        <v>605</v>
      </c>
      <c r="C1132" s="7">
        <v>30749</v>
      </c>
      <c r="D1132" s="8" t="s">
        <v>3406</v>
      </c>
      <c r="E1132" s="8" t="s">
        <v>1126</v>
      </c>
      <c r="F1132" s="8" t="s">
        <v>961</v>
      </c>
      <c r="G1132" s="8" t="s">
        <v>246</v>
      </c>
      <c r="I1132" t="s">
        <v>1698</v>
      </c>
      <c r="J1132" s="8" t="s">
        <v>961</v>
      </c>
      <c r="K1132" s="8" t="s">
        <v>1702</v>
      </c>
      <c r="Q1132" s="8"/>
      <c r="S1132" s="7"/>
      <c r="T1132" s="8"/>
      <c r="U1132" s="6"/>
      <c r="V1132"/>
      <c r="X1132" s="6"/>
      <c r="Z1132" s="11"/>
      <c r="AA1132"/>
    </row>
    <row r="1133" spans="1:26" ht="12.75">
      <c r="A1133" t="s">
        <v>962</v>
      </c>
      <c r="B1133" t="s">
        <v>3771</v>
      </c>
      <c r="C1133" s="7">
        <v>27770</v>
      </c>
      <c r="D1133" s="8" t="s">
        <v>1336</v>
      </c>
      <c r="E1133" s="8" t="s">
        <v>4767</v>
      </c>
      <c r="F1133" s="8" t="s">
        <v>261</v>
      </c>
      <c r="G1133" s="8" t="s">
        <v>956</v>
      </c>
      <c r="I1133" t="s">
        <v>1698</v>
      </c>
      <c r="J1133" s="8" t="s">
        <v>304</v>
      </c>
      <c r="K1133" s="8" t="s">
        <v>1692</v>
      </c>
      <c r="L1133" t="s">
        <v>1698</v>
      </c>
      <c r="M1133" s="8" t="s">
        <v>304</v>
      </c>
      <c r="N1133" s="8" t="s">
        <v>265</v>
      </c>
      <c r="O1133" t="s">
        <v>1698</v>
      </c>
      <c r="P1133" s="8" t="s">
        <v>304</v>
      </c>
      <c r="Q1133" s="5" t="s">
        <v>3611</v>
      </c>
      <c r="R1133" t="s">
        <v>958</v>
      </c>
      <c r="S1133" t="s">
        <v>304</v>
      </c>
      <c r="T1133" s="5" t="s">
        <v>1692</v>
      </c>
      <c r="U1133" s="6" t="s">
        <v>1698</v>
      </c>
      <c r="V1133" t="s">
        <v>304</v>
      </c>
      <c r="W1133" s="5" t="s">
        <v>3616</v>
      </c>
      <c r="X1133" s="6" t="s">
        <v>1698</v>
      </c>
      <c r="Y1133" s="6" t="s">
        <v>304</v>
      </c>
      <c r="Z1133" s="11" t="s">
        <v>1692</v>
      </c>
    </row>
    <row r="1134" spans="1:27" ht="12.75">
      <c r="A1134" t="s">
        <v>965</v>
      </c>
      <c r="B1134" t="s">
        <v>920</v>
      </c>
      <c r="C1134" s="7">
        <v>28051</v>
      </c>
      <c r="D1134" s="8" t="s">
        <v>960</v>
      </c>
      <c r="E1134" s="8" t="s">
        <v>4761</v>
      </c>
      <c r="F1134" s="8" t="s">
        <v>4883</v>
      </c>
      <c r="G1134" s="8" t="s">
        <v>956</v>
      </c>
      <c r="I1134" t="s">
        <v>1695</v>
      </c>
      <c r="J1134" s="8" t="s">
        <v>4883</v>
      </c>
      <c r="K1134" s="8" t="s">
        <v>1141</v>
      </c>
      <c r="L1134" t="s">
        <v>1695</v>
      </c>
      <c r="M1134" s="8" t="s">
        <v>4883</v>
      </c>
      <c r="N1134" s="8" t="s">
        <v>3616</v>
      </c>
      <c r="O1134" t="s">
        <v>965</v>
      </c>
      <c r="P1134" s="8" t="s">
        <v>4668</v>
      </c>
      <c r="Q1134" s="8" t="s">
        <v>1701</v>
      </c>
      <c r="R1134" t="s">
        <v>965</v>
      </c>
      <c r="S1134" s="7" t="s">
        <v>4668</v>
      </c>
      <c r="T1134" s="8" t="s">
        <v>3798</v>
      </c>
      <c r="U1134" s="6" t="s">
        <v>1695</v>
      </c>
      <c r="V1134" t="s">
        <v>4668</v>
      </c>
      <c r="W1134" s="5" t="s">
        <v>3616</v>
      </c>
      <c r="X1134" s="6" t="s">
        <v>965</v>
      </c>
      <c r="Y1134" s="6" t="s">
        <v>4668</v>
      </c>
      <c r="Z1134" s="11" t="s">
        <v>4879</v>
      </c>
      <c r="AA1134"/>
    </row>
    <row r="1135" spans="1:27" ht="12.75">
      <c r="A1135" t="s">
        <v>965</v>
      </c>
      <c r="B1135" t="s">
        <v>3484</v>
      </c>
      <c r="C1135" s="7">
        <v>31449</v>
      </c>
      <c r="D1135" s="8" t="s">
        <v>3485</v>
      </c>
      <c r="E1135" s="8" t="s">
        <v>3492</v>
      </c>
      <c r="F1135" s="8" t="s">
        <v>4792</v>
      </c>
      <c r="G1135" s="8" t="s">
        <v>954</v>
      </c>
      <c r="H1135" s="8" t="s">
        <v>1599</v>
      </c>
      <c r="L1135" s="8"/>
      <c r="N1135"/>
      <c r="O1135" s="8"/>
      <c r="P1135" s="5"/>
      <c r="Q1135"/>
      <c r="S1135" s="5"/>
      <c r="W1135"/>
      <c r="X1135" s="6"/>
      <c r="Z1135" s="10"/>
      <c r="AA1135"/>
    </row>
    <row r="1136" spans="1:14" ht="12.75">
      <c r="A1136" t="s">
        <v>965</v>
      </c>
      <c r="B1136" t="s">
        <v>2320</v>
      </c>
      <c r="C1136" s="7">
        <v>30238</v>
      </c>
      <c r="D1136" s="8" t="s">
        <v>2797</v>
      </c>
      <c r="E1136" s="8" t="s">
        <v>1128</v>
      </c>
      <c r="F1136" s="8" t="s">
        <v>3790</v>
      </c>
      <c r="G1136" s="8" t="s">
        <v>3611</v>
      </c>
      <c r="I1136" t="s">
        <v>1695</v>
      </c>
      <c r="J1136" s="8" t="s">
        <v>3790</v>
      </c>
      <c r="K1136" s="8" t="s">
        <v>3611</v>
      </c>
      <c r="L1136" t="s">
        <v>1695</v>
      </c>
      <c r="M1136" s="8" t="s">
        <v>3790</v>
      </c>
      <c r="N1136" s="8" t="s">
        <v>1692</v>
      </c>
    </row>
    <row r="1137" spans="1:27" ht="12.75">
      <c r="A1137" t="s">
        <v>1700</v>
      </c>
      <c r="B1137" t="s">
        <v>2465</v>
      </c>
      <c r="C1137" s="7">
        <v>27202</v>
      </c>
      <c r="D1137" s="8" t="s">
        <v>4570</v>
      </c>
      <c r="E1137" s="8" t="s">
        <v>2025</v>
      </c>
      <c r="F1137" s="8" t="s">
        <v>3380</v>
      </c>
      <c r="G1137" s="8" t="s">
        <v>1692</v>
      </c>
      <c r="H1137" s="8" t="s">
        <v>565</v>
      </c>
      <c r="I1137" t="s">
        <v>965</v>
      </c>
      <c r="J1137" s="8" t="s">
        <v>3380</v>
      </c>
      <c r="K1137" s="8" t="s">
        <v>4879</v>
      </c>
      <c r="L1137" t="s">
        <v>958</v>
      </c>
      <c r="M1137" s="8" t="s">
        <v>3380</v>
      </c>
      <c r="N1137" s="8" t="s">
        <v>954</v>
      </c>
      <c r="O1137" t="s">
        <v>962</v>
      </c>
      <c r="P1137" s="8" t="s">
        <v>3790</v>
      </c>
      <c r="Q1137" s="5" t="s">
        <v>954</v>
      </c>
      <c r="R1137" t="s">
        <v>962</v>
      </c>
      <c r="S1137" t="s">
        <v>304</v>
      </c>
      <c r="T1137" s="5" t="s">
        <v>956</v>
      </c>
      <c r="U1137" s="13" t="s">
        <v>1699</v>
      </c>
      <c r="V1137" t="s">
        <v>304</v>
      </c>
      <c r="W1137" s="5" t="s">
        <v>2466</v>
      </c>
      <c r="X1137" s="6" t="s">
        <v>965</v>
      </c>
      <c r="Y1137" s="6" t="s">
        <v>304</v>
      </c>
      <c r="Z1137" s="11" t="s">
        <v>263</v>
      </c>
      <c r="AA1137"/>
    </row>
    <row r="1138" spans="1:27" ht="12.75">
      <c r="A1138" t="s">
        <v>1698</v>
      </c>
      <c r="B1138" t="s">
        <v>371</v>
      </c>
      <c r="C1138" s="7">
        <v>30464</v>
      </c>
      <c r="D1138" s="8" t="s">
        <v>3492</v>
      </c>
      <c r="E1138" s="8" t="s">
        <v>3489</v>
      </c>
      <c r="F1138" s="8" t="s">
        <v>964</v>
      </c>
      <c r="G1138" s="8" t="s">
        <v>1702</v>
      </c>
      <c r="H1138" s="8" t="s">
        <v>1597</v>
      </c>
      <c r="L1138" s="8"/>
      <c r="N1138"/>
      <c r="O1138" s="8"/>
      <c r="P1138" s="5"/>
      <c r="Q1138"/>
      <c r="S1138" s="5"/>
      <c r="W1138"/>
      <c r="X1138" s="6"/>
      <c r="Z1138" s="10"/>
      <c r="AA1138"/>
    </row>
    <row r="1140" spans="1:27" ht="12.75">
      <c r="A1140" t="s">
        <v>2334</v>
      </c>
      <c r="B1140" t="s">
        <v>2680</v>
      </c>
      <c r="C1140" s="7">
        <v>31072</v>
      </c>
      <c r="D1140" s="8" t="s">
        <v>2681</v>
      </c>
      <c r="E1140" s="8" t="s">
        <v>4587</v>
      </c>
      <c r="F1140" s="8" t="s">
        <v>4668</v>
      </c>
      <c r="G1140" s="8" t="s">
        <v>963</v>
      </c>
      <c r="H1140" s="8" t="s">
        <v>676</v>
      </c>
      <c r="L1140" s="8"/>
      <c r="N1140"/>
      <c r="O1140" s="8"/>
      <c r="P1140" s="5"/>
      <c r="Q1140"/>
      <c r="S1140" s="5"/>
      <c r="W1140"/>
      <c r="X1140" s="6"/>
      <c r="Z1140" s="10"/>
      <c r="AA1140"/>
    </row>
    <row r="1141" spans="1:27" ht="12.75">
      <c r="A1141" t="s">
        <v>5142</v>
      </c>
      <c r="B1141" t="s">
        <v>1491</v>
      </c>
      <c r="C1141" s="7">
        <v>29452</v>
      </c>
      <c r="D1141" s="8" t="s">
        <v>2139</v>
      </c>
      <c r="E1141" s="8" t="s">
        <v>1110</v>
      </c>
      <c r="F1141" s="8" t="s">
        <v>3617</v>
      </c>
      <c r="G1141" s="8" t="s">
        <v>2037</v>
      </c>
      <c r="I1141" t="s">
        <v>5142</v>
      </c>
      <c r="J1141" s="8" t="s">
        <v>3617</v>
      </c>
      <c r="K1141" s="8" t="s">
        <v>4884</v>
      </c>
      <c r="L1141" t="s">
        <v>1703</v>
      </c>
      <c r="M1141" s="8" t="s">
        <v>1857</v>
      </c>
      <c r="N1141" s="8" t="s">
        <v>263</v>
      </c>
      <c r="O1141" t="s">
        <v>1703</v>
      </c>
      <c r="P1141" s="8" t="s">
        <v>1857</v>
      </c>
      <c r="Q1141" s="8" t="s">
        <v>1536</v>
      </c>
      <c r="R1141" t="s">
        <v>1703</v>
      </c>
      <c r="S1141" s="7" t="s">
        <v>1857</v>
      </c>
      <c r="T1141" s="8" t="s">
        <v>1142</v>
      </c>
      <c r="U1141" s="6" t="s">
        <v>5141</v>
      </c>
      <c r="V1141" t="s">
        <v>1857</v>
      </c>
      <c r="W1141" s="5" t="s">
        <v>3618</v>
      </c>
      <c r="AA1141"/>
    </row>
    <row r="1142" spans="1:14" ht="12.75">
      <c r="A1142" t="s">
        <v>5145</v>
      </c>
      <c r="B1142" t="s">
        <v>3779</v>
      </c>
      <c r="C1142" s="7">
        <v>30397</v>
      </c>
      <c r="D1142" s="8" t="s">
        <v>2803</v>
      </c>
      <c r="E1142" s="8" t="s">
        <v>1113</v>
      </c>
      <c r="F1142" s="8" t="s">
        <v>1857</v>
      </c>
      <c r="G1142" s="8" t="s">
        <v>3798</v>
      </c>
      <c r="I1142" t="s">
        <v>5145</v>
      </c>
      <c r="J1142" s="8" t="s">
        <v>1857</v>
      </c>
      <c r="K1142" s="8" t="s">
        <v>4879</v>
      </c>
      <c r="L1142" t="s">
        <v>353</v>
      </c>
      <c r="M1142" s="8" t="s">
        <v>1857</v>
      </c>
      <c r="N1142" s="8" t="s">
        <v>354</v>
      </c>
    </row>
    <row r="1143" spans="1:27" ht="12.75">
      <c r="A1143" t="s">
        <v>5145</v>
      </c>
      <c r="B1143" t="s">
        <v>607</v>
      </c>
      <c r="C1143" s="7">
        <v>30396</v>
      </c>
      <c r="D1143" s="8" t="s">
        <v>3404</v>
      </c>
      <c r="E1143" s="8" t="s">
        <v>1118</v>
      </c>
      <c r="F1143" s="8" t="s">
        <v>937</v>
      </c>
      <c r="G1143" s="8" t="s">
        <v>265</v>
      </c>
      <c r="I1143" t="s">
        <v>5145</v>
      </c>
      <c r="J1143" s="8" t="s">
        <v>937</v>
      </c>
      <c r="K1143" s="8" t="s">
        <v>4879</v>
      </c>
      <c r="Q1143" s="8"/>
      <c r="S1143" s="7"/>
      <c r="T1143" s="8"/>
      <c r="U1143" s="6"/>
      <c r="V1143"/>
      <c r="X1143" s="6"/>
      <c r="Z1143" s="11"/>
      <c r="AA1143"/>
    </row>
    <row r="1144" spans="1:27" ht="12.75">
      <c r="A1144" t="s">
        <v>5141</v>
      </c>
      <c r="B1144" t="s">
        <v>3888</v>
      </c>
      <c r="C1144" s="7">
        <v>30577</v>
      </c>
      <c r="D1144" s="8" t="s">
        <v>3478</v>
      </c>
      <c r="E1144" s="8" t="s">
        <v>3490</v>
      </c>
      <c r="F1144" s="8" t="s">
        <v>4026</v>
      </c>
      <c r="G1144" s="8" t="s">
        <v>1697</v>
      </c>
      <c r="H1144" s="8" t="s">
        <v>672</v>
      </c>
      <c r="L1144" s="8"/>
      <c r="N1144"/>
      <c r="O1144" s="8"/>
      <c r="P1144" s="5"/>
      <c r="Q1144"/>
      <c r="S1144" s="5"/>
      <c r="W1144"/>
      <c r="X1144" s="6"/>
      <c r="Z1144" s="10"/>
      <c r="AA1144"/>
    </row>
    <row r="1145" spans="1:20" ht="12.75">
      <c r="A1145" t="s">
        <v>5145</v>
      </c>
      <c r="B1145" t="s">
        <v>2302</v>
      </c>
      <c r="C1145" s="7">
        <v>29142</v>
      </c>
      <c r="D1145" s="8" t="s">
        <v>4722</v>
      </c>
      <c r="E1145" s="8" t="s">
        <v>1121</v>
      </c>
      <c r="F1145" s="8" t="s">
        <v>3027</v>
      </c>
      <c r="G1145" s="8" t="s">
        <v>3611</v>
      </c>
      <c r="I1145" t="s">
        <v>5145</v>
      </c>
      <c r="J1145" s="8" t="s">
        <v>3027</v>
      </c>
      <c r="K1145" s="8" t="s">
        <v>3618</v>
      </c>
      <c r="L1145" t="s">
        <v>5145</v>
      </c>
      <c r="M1145" s="8" t="s">
        <v>3027</v>
      </c>
      <c r="N1145" s="8" t="s">
        <v>955</v>
      </c>
      <c r="R1145" t="s">
        <v>5145</v>
      </c>
      <c r="S1145" t="s">
        <v>3027</v>
      </c>
      <c r="T1145" s="5" t="s">
        <v>4879</v>
      </c>
    </row>
    <row r="1146" spans="1:27" ht="12.75">
      <c r="A1146" t="s">
        <v>5142</v>
      </c>
      <c r="B1146" t="s">
        <v>4093</v>
      </c>
      <c r="C1146" s="7">
        <v>28455</v>
      </c>
      <c r="D1146" s="8" t="s">
        <v>1140</v>
      </c>
      <c r="E1146" s="8" t="s">
        <v>4756</v>
      </c>
      <c r="F1146" s="8" t="s">
        <v>3027</v>
      </c>
      <c r="G1146" s="8" t="s">
        <v>3618</v>
      </c>
      <c r="I1146" t="s">
        <v>5142</v>
      </c>
      <c r="J1146" s="8" t="s">
        <v>3027</v>
      </c>
      <c r="K1146" s="8" t="s">
        <v>3616</v>
      </c>
      <c r="L1146" t="s">
        <v>5145</v>
      </c>
      <c r="M1146" s="8" t="s">
        <v>1480</v>
      </c>
      <c r="N1146" s="8" t="s">
        <v>3798</v>
      </c>
      <c r="O1146" t="s">
        <v>5141</v>
      </c>
      <c r="P1146" s="8" t="s">
        <v>1480</v>
      </c>
      <c r="Q1146" s="8" t="s">
        <v>3616</v>
      </c>
      <c r="R1146" t="s">
        <v>5141</v>
      </c>
      <c r="S1146" s="7" t="s">
        <v>1480</v>
      </c>
      <c r="T1146" s="8" t="s">
        <v>3616</v>
      </c>
      <c r="U1146" s="6" t="s">
        <v>5141</v>
      </c>
      <c r="V1146" t="s">
        <v>1480</v>
      </c>
      <c r="W1146" s="5" t="s">
        <v>3616</v>
      </c>
      <c r="X1146" s="6"/>
      <c r="Z1146" s="11"/>
      <c r="AA1146"/>
    </row>
    <row r="1147" spans="1:27" ht="12.75">
      <c r="A1147" t="s">
        <v>5141</v>
      </c>
      <c r="B1147" t="s">
        <v>3132</v>
      </c>
      <c r="C1147" s="7">
        <v>29975</v>
      </c>
      <c r="D1147" s="8" t="s">
        <v>3797</v>
      </c>
      <c r="E1147" s="8" t="s">
        <v>4769</v>
      </c>
      <c r="F1147" s="8" t="s">
        <v>261</v>
      </c>
      <c r="G1147" s="8" t="s">
        <v>3616</v>
      </c>
      <c r="I1147" t="s">
        <v>5141</v>
      </c>
      <c r="J1147" s="8" t="s">
        <v>261</v>
      </c>
      <c r="K1147" s="8" t="s">
        <v>3618</v>
      </c>
      <c r="Q1147" s="8"/>
      <c r="S1147" s="7"/>
      <c r="T1147" s="8"/>
      <c r="U1147" s="6"/>
      <c r="V1147"/>
      <c r="X1147" s="6"/>
      <c r="Z1147" s="11"/>
      <c r="AA1147"/>
    </row>
    <row r="1149" spans="1:20" ht="12.75">
      <c r="A1149" t="s">
        <v>3025</v>
      </c>
      <c r="B1149" t="s">
        <v>106</v>
      </c>
      <c r="C1149" s="7">
        <v>29606</v>
      </c>
      <c r="D1149" s="8" t="s">
        <v>4722</v>
      </c>
      <c r="E1149" s="8" t="s">
        <v>1103</v>
      </c>
      <c r="F1149" s="8" t="s">
        <v>4874</v>
      </c>
      <c r="G1149" s="8" t="s">
        <v>309</v>
      </c>
      <c r="I1149" t="s">
        <v>3025</v>
      </c>
      <c r="J1149" s="8" t="s">
        <v>1965</v>
      </c>
      <c r="K1149" s="8" t="s">
        <v>3083</v>
      </c>
      <c r="O1149" t="s">
        <v>3025</v>
      </c>
      <c r="P1149" s="8" t="s">
        <v>1965</v>
      </c>
      <c r="Q1149" s="5" t="s">
        <v>3083</v>
      </c>
      <c r="R1149" t="s">
        <v>3025</v>
      </c>
      <c r="S1149" t="s">
        <v>1965</v>
      </c>
      <c r="T1149" s="5" t="s">
        <v>2738</v>
      </c>
    </row>
    <row r="1150" spans="1:27" ht="12.75">
      <c r="A1150" t="s">
        <v>356</v>
      </c>
      <c r="B1150" t="s">
        <v>3398</v>
      </c>
      <c r="C1150" s="7">
        <v>30259</v>
      </c>
      <c r="D1150" s="8" t="s">
        <v>3407</v>
      </c>
      <c r="E1150" s="8" t="s">
        <v>4762</v>
      </c>
      <c r="F1150" s="8" t="s">
        <v>961</v>
      </c>
      <c r="G1150" s="8" t="s">
        <v>3083</v>
      </c>
      <c r="I1150" t="s">
        <v>353</v>
      </c>
      <c r="J1150" s="8" t="s">
        <v>961</v>
      </c>
      <c r="K1150" s="8" t="s">
        <v>354</v>
      </c>
      <c r="Q1150" s="8"/>
      <c r="S1150" s="7"/>
      <c r="T1150" s="8"/>
      <c r="U1150" s="6"/>
      <c r="V1150"/>
      <c r="X1150" s="6"/>
      <c r="Z1150" s="11"/>
      <c r="AA1150"/>
    </row>
    <row r="1151" spans="1:20" ht="12.75">
      <c r="A1151" t="s">
        <v>353</v>
      </c>
      <c r="B1151" t="s">
        <v>3093</v>
      </c>
      <c r="C1151" s="7">
        <v>29574</v>
      </c>
      <c r="D1151" s="8" t="s">
        <v>4722</v>
      </c>
      <c r="E1151" s="8" t="s">
        <v>1114</v>
      </c>
      <c r="F1151" s="8" t="s">
        <v>4026</v>
      </c>
      <c r="G1151" s="8" t="s">
        <v>3083</v>
      </c>
      <c r="I1151" t="s">
        <v>3082</v>
      </c>
      <c r="J1151" s="8" t="s">
        <v>4026</v>
      </c>
      <c r="K1151" s="8" t="s">
        <v>3083</v>
      </c>
      <c r="L1151" t="s">
        <v>3082</v>
      </c>
      <c r="M1151" s="8" t="s">
        <v>4026</v>
      </c>
      <c r="N1151" s="8" t="s">
        <v>354</v>
      </c>
      <c r="O1151" t="s">
        <v>353</v>
      </c>
      <c r="P1151" s="8" t="s">
        <v>4026</v>
      </c>
      <c r="Q1151" s="5" t="s">
        <v>354</v>
      </c>
      <c r="R1151" t="s">
        <v>353</v>
      </c>
      <c r="S1151" t="s">
        <v>4026</v>
      </c>
      <c r="T1151" s="5" t="s">
        <v>354</v>
      </c>
    </row>
    <row r="1152" spans="1:27" ht="12.75">
      <c r="A1152" t="s">
        <v>1442</v>
      </c>
      <c r="B1152" t="s">
        <v>3015</v>
      </c>
      <c r="C1152" s="7">
        <v>30386</v>
      </c>
      <c r="D1152" s="8" t="s">
        <v>3274</v>
      </c>
      <c r="E1152" s="8" t="s">
        <v>1112</v>
      </c>
      <c r="F1152" s="8" t="s">
        <v>1857</v>
      </c>
      <c r="G1152" s="8" t="s">
        <v>3083</v>
      </c>
      <c r="I1152" t="s">
        <v>1447</v>
      </c>
      <c r="J1152" s="8" t="s">
        <v>1857</v>
      </c>
      <c r="K1152" s="8" t="s">
        <v>288</v>
      </c>
      <c r="L1152" t="s">
        <v>3086</v>
      </c>
      <c r="M1152" s="8" t="s">
        <v>1857</v>
      </c>
      <c r="N1152" s="8" t="s">
        <v>1934</v>
      </c>
      <c r="O1152" t="s">
        <v>3086</v>
      </c>
      <c r="P1152" s="8" t="s">
        <v>1857</v>
      </c>
      <c r="Q1152" s="8" t="s">
        <v>3275</v>
      </c>
      <c r="S1152" s="7"/>
      <c r="T1152" s="8"/>
      <c r="U1152" s="6"/>
      <c r="V1152"/>
      <c r="X1152" s="6"/>
      <c r="Z1152" s="11"/>
      <c r="AA1152"/>
    </row>
    <row r="1153" spans="1:27" ht="12.75">
      <c r="A1153" t="s">
        <v>356</v>
      </c>
      <c r="B1153" t="s">
        <v>860</v>
      </c>
      <c r="C1153" s="7">
        <v>31039</v>
      </c>
      <c r="D1153" s="8" t="s">
        <v>3403</v>
      </c>
      <c r="E1153" s="8" t="s">
        <v>1119</v>
      </c>
      <c r="F1153" s="8" t="s">
        <v>261</v>
      </c>
      <c r="G1153" s="8" t="s">
        <v>3083</v>
      </c>
      <c r="I1153" t="s">
        <v>353</v>
      </c>
      <c r="J1153" s="8" t="s">
        <v>261</v>
      </c>
      <c r="K1153" s="8" t="s">
        <v>354</v>
      </c>
      <c r="Q1153" s="8"/>
      <c r="S1153" s="7"/>
      <c r="T1153" s="8"/>
      <c r="U1153" s="6"/>
      <c r="V1153"/>
      <c r="X1153" s="6"/>
      <c r="Z1153" s="11"/>
      <c r="AA1153"/>
    </row>
    <row r="1154" spans="1:27" ht="12.75">
      <c r="A1154" t="s">
        <v>3025</v>
      </c>
      <c r="B1154" t="s">
        <v>595</v>
      </c>
      <c r="C1154" s="7">
        <v>29874</v>
      </c>
      <c r="D1154" s="8" t="s">
        <v>3409</v>
      </c>
      <c r="E1154" s="8" t="s">
        <v>4764</v>
      </c>
      <c r="F1154" s="8" t="s">
        <v>1496</v>
      </c>
      <c r="G1154" s="8" t="s">
        <v>354</v>
      </c>
      <c r="I1154" t="s">
        <v>353</v>
      </c>
      <c r="J1154" s="8" t="s">
        <v>4874</v>
      </c>
      <c r="K1154" s="8" t="s">
        <v>354</v>
      </c>
      <c r="Q1154" s="8"/>
      <c r="S1154" s="7"/>
      <c r="T1154" s="8"/>
      <c r="U1154" s="6"/>
      <c r="V1154"/>
      <c r="X1154" s="6"/>
      <c r="Z1154" s="11"/>
      <c r="AA1154"/>
    </row>
    <row r="1155" spans="1:27" ht="12.75">
      <c r="A1155" t="s">
        <v>353</v>
      </c>
      <c r="B1155" t="s">
        <v>3487</v>
      </c>
      <c r="C1155" s="7">
        <v>30516</v>
      </c>
      <c r="D1155" s="8" t="s">
        <v>3478</v>
      </c>
      <c r="E1155" s="8" t="s">
        <v>2024</v>
      </c>
      <c r="F1155" s="8" t="s">
        <v>4792</v>
      </c>
      <c r="G1155" s="8" t="s">
        <v>354</v>
      </c>
      <c r="H1155" s="8" t="s">
        <v>3871</v>
      </c>
      <c r="L1155" s="8"/>
      <c r="N1155"/>
      <c r="O1155" s="8"/>
      <c r="P1155" s="5"/>
      <c r="Q1155"/>
      <c r="S1155" s="5"/>
      <c r="W1155"/>
      <c r="X1155" s="6"/>
      <c r="Z1155" s="10"/>
      <c r="AA1155"/>
    </row>
    <row r="1156" spans="1:20" ht="12.75">
      <c r="A1156" t="s">
        <v>3025</v>
      </c>
      <c r="B1156" t="s">
        <v>63</v>
      </c>
      <c r="C1156" s="7">
        <v>29285</v>
      </c>
      <c r="D1156" s="8" t="s">
        <v>303</v>
      </c>
      <c r="E1156" s="8" t="s">
        <v>4757</v>
      </c>
      <c r="F1156" s="8" t="s">
        <v>2461</v>
      </c>
      <c r="G1156" s="8" t="s">
        <v>354</v>
      </c>
      <c r="I1156" t="s">
        <v>3025</v>
      </c>
      <c r="J1156" s="8" t="s">
        <v>3027</v>
      </c>
      <c r="K1156" s="8" t="s">
        <v>354</v>
      </c>
      <c r="L1156" t="s">
        <v>3025</v>
      </c>
      <c r="M1156" s="8" t="s">
        <v>3027</v>
      </c>
      <c r="N1156" s="8" t="s">
        <v>3083</v>
      </c>
      <c r="O1156" t="s">
        <v>353</v>
      </c>
      <c r="P1156" s="8" t="s">
        <v>3027</v>
      </c>
      <c r="Q1156" s="5" t="s">
        <v>354</v>
      </c>
      <c r="R1156" t="s">
        <v>353</v>
      </c>
      <c r="S1156" t="s">
        <v>3027</v>
      </c>
      <c r="T1156" s="5" t="s">
        <v>354</v>
      </c>
    </row>
    <row r="1157" spans="1:27" ht="12.75">
      <c r="A1157" t="s">
        <v>353</v>
      </c>
      <c r="B1157" t="s">
        <v>769</v>
      </c>
      <c r="C1157" s="7">
        <v>31285</v>
      </c>
      <c r="D1157" s="8" t="s">
        <v>2159</v>
      </c>
      <c r="E1157" s="8" t="s">
        <v>2159</v>
      </c>
      <c r="F1157" s="8" t="s">
        <v>3615</v>
      </c>
      <c r="G1157" s="8" t="s">
        <v>354</v>
      </c>
      <c r="H1157" s="8" t="s">
        <v>3864</v>
      </c>
      <c r="L1157" s="8"/>
      <c r="N1157"/>
      <c r="O1157" s="8"/>
      <c r="P1157" s="5"/>
      <c r="Q1157"/>
      <c r="S1157" s="5"/>
      <c r="W1157"/>
      <c r="X1157" s="6"/>
      <c r="Z1157" s="10"/>
      <c r="AA1157"/>
    </row>
    <row r="1158" ht="12.75">
      <c r="C1158" s="7"/>
    </row>
    <row r="1159" spans="1:8" ht="12.75">
      <c r="A1159" t="s">
        <v>2750</v>
      </c>
      <c r="B1159" t="s">
        <v>4079</v>
      </c>
      <c r="C1159" s="7">
        <v>30548</v>
      </c>
      <c r="D1159" s="8" t="s">
        <v>2159</v>
      </c>
      <c r="E1159" s="8" t="s">
        <v>3480</v>
      </c>
      <c r="F1159" s="8" t="s">
        <v>2461</v>
      </c>
      <c r="G1159" s="8" t="s">
        <v>4080</v>
      </c>
      <c r="H1159" s="8" t="s">
        <v>2718</v>
      </c>
    </row>
    <row r="1160" spans="1:27" ht="12.75">
      <c r="A1160" t="s">
        <v>3030</v>
      </c>
      <c r="B1160" t="s">
        <v>3351</v>
      </c>
      <c r="C1160" s="7">
        <v>27372</v>
      </c>
      <c r="E1160" s="8" t="s">
        <v>4763</v>
      </c>
      <c r="F1160" s="8" t="s">
        <v>2131</v>
      </c>
      <c r="G1160" s="8" t="s">
        <v>3177</v>
      </c>
      <c r="I1160" t="s">
        <v>3030</v>
      </c>
      <c r="J1160" s="8" t="s">
        <v>2131</v>
      </c>
      <c r="K1160" s="8" t="s">
        <v>3096</v>
      </c>
      <c r="L1160" t="s">
        <v>3030</v>
      </c>
      <c r="M1160" s="8" t="s">
        <v>2131</v>
      </c>
      <c r="N1160" s="8" t="s">
        <v>1060</v>
      </c>
      <c r="O1160" t="s">
        <v>3030</v>
      </c>
      <c r="P1160" s="8" t="s">
        <v>2131</v>
      </c>
      <c r="Q1160" s="8" t="s">
        <v>3352</v>
      </c>
      <c r="R1160" t="s">
        <v>3030</v>
      </c>
      <c r="S1160" s="7" t="s">
        <v>2131</v>
      </c>
      <c r="T1160" s="8" t="s">
        <v>3353</v>
      </c>
      <c r="U1160" s="6" t="s">
        <v>3030</v>
      </c>
      <c r="V1160" t="s">
        <v>2131</v>
      </c>
      <c r="W1160" s="5" t="s">
        <v>3354</v>
      </c>
      <c r="X1160" t="s">
        <v>3030</v>
      </c>
      <c r="Y1160" s="6" t="s">
        <v>2131</v>
      </c>
      <c r="Z1160" s="6" t="s">
        <v>1467</v>
      </c>
      <c r="AA1160"/>
    </row>
    <row r="1161" spans="1:27" ht="12.75">
      <c r="A1161" t="s">
        <v>3136</v>
      </c>
      <c r="B1161" t="s">
        <v>4246</v>
      </c>
      <c r="C1161" s="7">
        <v>28058</v>
      </c>
      <c r="D1161" s="8" t="s">
        <v>260</v>
      </c>
      <c r="E1161" s="8" t="s">
        <v>4766</v>
      </c>
      <c r="F1161" s="8" t="s">
        <v>3551</v>
      </c>
      <c r="G1161" s="8" t="s">
        <v>3178</v>
      </c>
      <c r="I1161" t="s">
        <v>3136</v>
      </c>
      <c r="J1161" s="8" t="s">
        <v>937</v>
      </c>
      <c r="K1161" s="8" t="s">
        <v>2872</v>
      </c>
      <c r="L1161" t="s">
        <v>3136</v>
      </c>
      <c r="M1161" s="8" t="s">
        <v>937</v>
      </c>
      <c r="N1161" s="8" t="s">
        <v>1904</v>
      </c>
      <c r="O1161" t="s">
        <v>3136</v>
      </c>
      <c r="P1161" s="8" t="s">
        <v>937</v>
      </c>
      <c r="Q1161" s="8" t="s">
        <v>4247</v>
      </c>
      <c r="S1161" s="7"/>
      <c r="T1161" s="8"/>
      <c r="U1161" s="6" t="s">
        <v>3136</v>
      </c>
      <c r="V1161" t="s">
        <v>937</v>
      </c>
      <c r="W1161" s="5" t="s">
        <v>4248</v>
      </c>
      <c r="X1161" t="s">
        <v>3136</v>
      </c>
      <c r="Y1161" s="6" t="s">
        <v>937</v>
      </c>
      <c r="Z1161" s="6" t="s">
        <v>1076</v>
      </c>
      <c r="AA1161"/>
    </row>
    <row r="1162" ht="12.75">
      <c r="I1162" s="6" t="s">
        <v>4267</v>
      </c>
    </row>
    <row r="1165" spans="1:27" ht="18">
      <c r="A1165" s="39" t="s">
        <v>4063</v>
      </c>
      <c r="C1165" s="7"/>
      <c r="I1165" s="39"/>
      <c r="Q1165" s="8"/>
      <c r="S1165" s="7"/>
      <c r="T1165" s="8"/>
      <c r="U1165" s="6"/>
      <c r="V1165"/>
      <c r="X1165" s="6"/>
      <c r="Z1165" s="11"/>
      <c r="AA1165"/>
    </row>
    <row r="1166" spans="1:27" ht="12.75" customHeight="1">
      <c r="A1166" t="s">
        <v>4405</v>
      </c>
      <c r="C1166" s="7"/>
      <c r="I1166" s="6"/>
      <c r="AA1166"/>
    </row>
    <row r="1167" ht="12.75">
      <c r="A1167" t="s">
        <v>417</v>
      </c>
    </row>
    <row r="1168" spans="1:27" ht="12.75" customHeight="1">
      <c r="A1168" t="s">
        <v>633</v>
      </c>
      <c r="B1168" t="s">
        <v>1683</v>
      </c>
      <c r="C1168" s="7">
        <v>28535</v>
      </c>
      <c r="D1168" s="8" t="s">
        <v>4025</v>
      </c>
      <c r="E1168" s="8" t="s">
        <v>498</v>
      </c>
      <c r="F1168" s="8" t="s">
        <v>937</v>
      </c>
      <c r="G1168" s="8" t="s">
        <v>3179</v>
      </c>
      <c r="I1168" t="s">
        <v>633</v>
      </c>
      <c r="J1168" s="8" t="s">
        <v>937</v>
      </c>
      <c r="K1168" s="8" t="s">
        <v>3943</v>
      </c>
      <c r="L1168" t="s">
        <v>633</v>
      </c>
      <c r="M1168" s="8" t="s">
        <v>937</v>
      </c>
      <c r="N1168" s="8" t="s">
        <v>3122</v>
      </c>
      <c r="O1168" t="s">
        <v>633</v>
      </c>
      <c r="P1168" s="8" t="s">
        <v>937</v>
      </c>
      <c r="Q1168" s="8" t="s">
        <v>3937</v>
      </c>
      <c r="S1168" s="14"/>
      <c r="T1168"/>
      <c r="U1168" t="s">
        <v>633</v>
      </c>
      <c r="V1168" t="s">
        <v>937</v>
      </c>
      <c r="W1168" s="5" t="s">
        <v>3938</v>
      </c>
      <c r="AA1168"/>
    </row>
    <row r="1169" spans="1:8" ht="12.75">
      <c r="A1169" t="s">
        <v>633</v>
      </c>
      <c r="B1169" t="s">
        <v>2771</v>
      </c>
      <c r="C1169" s="7">
        <v>30903</v>
      </c>
      <c r="D1169" s="8" t="s">
        <v>3478</v>
      </c>
      <c r="E1169" s="8" t="s">
        <v>350</v>
      </c>
      <c r="F1169" s="8" t="s">
        <v>1857</v>
      </c>
      <c r="G1169" s="8" t="s">
        <v>539</v>
      </c>
      <c r="H1169" s="8" t="s">
        <v>2704</v>
      </c>
    </row>
    <row r="1170" spans="1:27" ht="12.75">
      <c r="A1170" t="s">
        <v>633</v>
      </c>
      <c r="B1170" t="s">
        <v>653</v>
      </c>
      <c r="C1170" s="7">
        <v>30473</v>
      </c>
      <c r="D1170" s="8" t="s">
        <v>3403</v>
      </c>
      <c r="E1170" s="8" t="s">
        <v>2159</v>
      </c>
      <c r="F1170" s="8" t="s">
        <v>1496</v>
      </c>
      <c r="G1170" s="8" t="s">
        <v>2507</v>
      </c>
      <c r="I1170" t="s">
        <v>633</v>
      </c>
      <c r="J1170" s="8" t="s">
        <v>1496</v>
      </c>
      <c r="K1170" s="8" t="s">
        <v>4623</v>
      </c>
      <c r="Q1170" s="8"/>
      <c r="S1170" s="7"/>
      <c r="T1170" s="8"/>
      <c r="U1170" s="6"/>
      <c r="V1170"/>
      <c r="X1170" s="6"/>
      <c r="Z1170" s="11"/>
      <c r="AA1170"/>
    </row>
    <row r="1171" spans="3:27" ht="12.75">
      <c r="C1171" s="7"/>
      <c r="Q1171" s="8"/>
      <c r="S1171" s="7"/>
      <c r="T1171" s="8"/>
      <c r="U1171" s="6"/>
      <c r="V1171"/>
      <c r="X1171" s="6"/>
      <c r="Z1171" s="11"/>
      <c r="AA1171"/>
    </row>
    <row r="1172" spans="1:14" ht="12.75">
      <c r="A1172" t="s">
        <v>3607</v>
      </c>
      <c r="B1172" t="s">
        <v>3180</v>
      </c>
      <c r="C1172" s="7">
        <v>30477</v>
      </c>
      <c r="D1172" s="8" t="s">
        <v>2796</v>
      </c>
      <c r="E1172" s="8" t="s">
        <v>2675</v>
      </c>
      <c r="F1172" s="8" t="s">
        <v>4874</v>
      </c>
      <c r="G1172" s="8" t="s">
        <v>2512</v>
      </c>
      <c r="I1172" t="s">
        <v>4669</v>
      </c>
      <c r="J1172" s="8" t="s">
        <v>4874</v>
      </c>
      <c r="K1172" s="8" t="s">
        <v>349</v>
      </c>
      <c r="L1172" t="s">
        <v>3607</v>
      </c>
      <c r="M1172" s="8" t="s">
        <v>4874</v>
      </c>
      <c r="N1172" s="8" t="s">
        <v>1413</v>
      </c>
    </row>
    <row r="1173" spans="1:27" ht="12.75">
      <c r="A1173" t="s">
        <v>3607</v>
      </c>
      <c r="B1173" t="s">
        <v>3501</v>
      </c>
      <c r="C1173" s="7">
        <v>31524</v>
      </c>
      <c r="D1173" s="8" t="s">
        <v>3502</v>
      </c>
      <c r="E1173" s="8" t="s">
        <v>4588</v>
      </c>
      <c r="F1173" s="8" t="s">
        <v>5143</v>
      </c>
      <c r="G1173" s="8" t="s">
        <v>4462</v>
      </c>
      <c r="H1173" s="8" t="s">
        <v>1983</v>
      </c>
      <c r="L1173" s="8"/>
      <c r="N1173"/>
      <c r="O1173" s="8"/>
      <c r="P1173" s="5"/>
      <c r="Q1173"/>
      <c r="S1173" s="5"/>
      <c r="W1173"/>
      <c r="X1173" s="6"/>
      <c r="Z1173" s="10"/>
      <c r="AA1173"/>
    </row>
    <row r="1174" spans="1:27" ht="12.75">
      <c r="A1174" t="s">
        <v>3607</v>
      </c>
      <c r="B1174" t="s">
        <v>2982</v>
      </c>
      <c r="C1174" s="7">
        <v>31322</v>
      </c>
      <c r="D1174" s="8" t="s">
        <v>3480</v>
      </c>
      <c r="E1174" s="8" t="s">
        <v>3490</v>
      </c>
      <c r="F1174" s="8" t="s">
        <v>1480</v>
      </c>
      <c r="G1174" s="8" t="s">
        <v>4698</v>
      </c>
      <c r="H1174" s="8" t="s">
        <v>3034</v>
      </c>
      <c r="L1174" s="8"/>
      <c r="N1174"/>
      <c r="O1174" s="8"/>
      <c r="P1174" s="5"/>
      <c r="Q1174"/>
      <c r="S1174" s="5"/>
      <c r="W1174"/>
      <c r="X1174" s="6"/>
      <c r="Z1174" s="10"/>
      <c r="AA1174"/>
    </row>
    <row r="1175" spans="1:27" ht="12.75">
      <c r="A1175" t="s">
        <v>4937</v>
      </c>
      <c r="B1175" t="s">
        <v>373</v>
      </c>
      <c r="C1175" s="7">
        <v>31490</v>
      </c>
      <c r="D1175" s="8" t="s">
        <v>3481</v>
      </c>
      <c r="E1175" s="8" t="s">
        <v>3492</v>
      </c>
      <c r="F1175" s="8" t="s">
        <v>964</v>
      </c>
      <c r="G1175" s="8" t="s">
        <v>3233</v>
      </c>
      <c r="H1175" s="8" t="s">
        <v>2716</v>
      </c>
      <c r="L1175" s="8"/>
      <c r="N1175"/>
      <c r="O1175" s="8"/>
      <c r="P1175" s="5"/>
      <c r="Q1175"/>
      <c r="S1175" s="5"/>
      <c r="W1175"/>
      <c r="X1175" s="6"/>
      <c r="Z1175" s="10"/>
      <c r="AA1175"/>
    </row>
    <row r="1176" spans="1:27" ht="12.75">
      <c r="A1176" t="s">
        <v>4667</v>
      </c>
      <c r="B1176" t="s">
        <v>1780</v>
      </c>
      <c r="C1176" s="7">
        <v>26187</v>
      </c>
      <c r="E1176" s="8" t="s">
        <v>2023</v>
      </c>
      <c r="F1176" s="8" t="s">
        <v>1965</v>
      </c>
      <c r="G1176" s="8" t="s">
        <v>4447</v>
      </c>
      <c r="H1176" s="8" t="s">
        <v>354</v>
      </c>
      <c r="I1176" t="s">
        <v>4667</v>
      </c>
      <c r="J1176" s="8" t="s">
        <v>1965</v>
      </c>
      <c r="K1176" s="8" t="s">
        <v>3736</v>
      </c>
      <c r="L1176" t="s">
        <v>4667</v>
      </c>
      <c r="M1176" s="8" t="s">
        <v>1965</v>
      </c>
      <c r="N1176" s="8" t="s">
        <v>591</v>
      </c>
      <c r="O1176" t="s">
        <v>4667</v>
      </c>
      <c r="P1176" s="8" t="s">
        <v>1965</v>
      </c>
      <c r="Q1176" s="8" t="s">
        <v>494</v>
      </c>
      <c r="R1176" t="s">
        <v>4667</v>
      </c>
      <c r="S1176" s="7" t="s">
        <v>1965</v>
      </c>
      <c r="T1176" s="8" t="s">
        <v>760</v>
      </c>
      <c r="U1176" t="s">
        <v>4667</v>
      </c>
      <c r="V1176" t="s">
        <v>1965</v>
      </c>
      <c r="W1176" s="5" t="s">
        <v>761</v>
      </c>
      <c r="X1176" t="s">
        <v>4667</v>
      </c>
      <c r="Y1176" s="6" t="s">
        <v>1965</v>
      </c>
      <c r="Z1176" s="6" t="s">
        <v>527</v>
      </c>
      <c r="AA1176"/>
    </row>
    <row r="1177" spans="1:27" ht="12.75">
      <c r="A1177" t="s">
        <v>4667</v>
      </c>
      <c r="B1177" t="s">
        <v>2942</v>
      </c>
      <c r="C1177" s="7">
        <v>29308</v>
      </c>
      <c r="D1177" s="8" t="s">
        <v>1407</v>
      </c>
      <c r="E1177" s="8" t="s">
        <v>4764</v>
      </c>
      <c r="F1177" s="8" t="s">
        <v>2131</v>
      </c>
      <c r="G1177" s="8" t="s">
        <v>3182</v>
      </c>
      <c r="I1177" t="s">
        <v>4667</v>
      </c>
      <c r="J1177" s="8" t="s">
        <v>2131</v>
      </c>
      <c r="K1177" s="8" t="s">
        <v>2941</v>
      </c>
      <c r="Q1177" s="8"/>
      <c r="S1177" s="7"/>
      <c r="T1177" s="8"/>
      <c r="U1177" s="6"/>
      <c r="V1177"/>
      <c r="X1177" s="6"/>
      <c r="Z1177" s="11"/>
      <c r="AA1177"/>
    </row>
    <row r="1179" spans="1:27" ht="12.75">
      <c r="A1179" t="s">
        <v>1478</v>
      </c>
      <c r="B1179" t="s">
        <v>295</v>
      </c>
      <c r="C1179" s="7">
        <v>30559</v>
      </c>
      <c r="D1179" s="8" t="s">
        <v>296</v>
      </c>
      <c r="E1179" s="8" t="s">
        <v>1102</v>
      </c>
      <c r="F1179" s="8" t="s">
        <v>2461</v>
      </c>
      <c r="G1179" s="8" t="s">
        <v>4558</v>
      </c>
      <c r="I1179" t="s">
        <v>2135</v>
      </c>
      <c r="J1179" s="8" t="s">
        <v>2461</v>
      </c>
      <c r="K1179" s="8" t="s">
        <v>4658</v>
      </c>
      <c r="L1179" t="s">
        <v>2135</v>
      </c>
      <c r="M1179" s="8" t="s">
        <v>2461</v>
      </c>
      <c r="N1179" s="8" t="s">
        <v>1743</v>
      </c>
      <c r="O1179" t="s">
        <v>2135</v>
      </c>
      <c r="P1179" s="8" t="s">
        <v>2461</v>
      </c>
      <c r="Q1179" s="8" t="s">
        <v>297</v>
      </c>
      <c r="S1179" s="7"/>
      <c r="T1179" s="8"/>
      <c r="U1179" s="6"/>
      <c r="V1179"/>
      <c r="X1179" s="6"/>
      <c r="Z1179" s="11"/>
      <c r="AA1179"/>
    </row>
    <row r="1180" spans="1:20" ht="12.75">
      <c r="A1180" t="s">
        <v>2129</v>
      </c>
      <c r="B1180" t="s">
        <v>3729</v>
      </c>
      <c r="C1180" s="7">
        <v>29750</v>
      </c>
      <c r="D1180" s="8" t="s">
        <v>3614</v>
      </c>
      <c r="E1180" s="8" t="s">
        <v>1115</v>
      </c>
      <c r="F1180" s="8" t="s">
        <v>3027</v>
      </c>
      <c r="G1180" s="8" t="s">
        <v>3185</v>
      </c>
      <c r="I1180" t="s">
        <v>1035</v>
      </c>
      <c r="J1180" s="8" t="s">
        <v>3617</v>
      </c>
      <c r="K1180" s="8" t="s">
        <v>3162</v>
      </c>
      <c r="L1180" t="s">
        <v>81</v>
      </c>
      <c r="M1180" s="8" t="s">
        <v>3617</v>
      </c>
      <c r="N1180" s="8" t="s">
        <v>2137</v>
      </c>
      <c r="O1180" t="s">
        <v>1035</v>
      </c>
      <c r="P1180" s="8" t="s">
        <v>3617</v>
      </c>
      <c r="Q1180" s="5" t="s">
        <v>3730</v>
      </c>
      <c r="R1180" t="s">
        <v>2129</v>
      </c>
      <c r="S1180" t="s">
        <v>3617</v>
      </c>
      <c r="T1180" s="5" t="s">
        <v>3731</v>
      </c>
    </row>
    <row r="1181" spans="1:27" ht="12.75">
      <c r="A1181" t="s">
        <v>2129</v>
      </c>
      <c r="B1181" t="s">
        <v>1539</v>
      </c>
      <c r="C1181" s="7">
        <v>30403</v>
      </c>
      <c r="D1181" s="8" t="s">
        <v>3405</v>
      </c>
      <c r="E1181" s="8" t="s">
        <v>1125</v>
      </c>
      <c r="F1181" s="8" t="s">
        <v>1689</v>
      </c>
      <c r="G1181" s="8" t="s">
        <v>3184</v>
      </c>
      <c r="I1181" t="s">
        <v>2129</v>
      </c>
      <c r="J1181" s="8" t="s">
        <v>1689</v>
      </c>
      <c r="K1181" s="8" t="s">
        <v>2126</v>
      </c>
      <c r="Q1181" s="8"/>
      <c r="S1181" s="7"/>
      <c r="T1181" s="8"/>
      <c r="U1181" s="6"/>
      <c r="V1181"/>
      <c r="X1181" s="6"/>
      <c r="Z1181" s="11"/>
      <c r="AA1181"/>
    </row>
    <row r="1182" spans="1:27" ht="12.75">
      <c r="A1182" t="s">
        <v>2129</v>
      </c>
      <c r="B1182" t="s">
        <v>4705</v>
      </c>
      <c r="C1182" s="7">
        <v>30059</v>
      </c>
      <c r="D1182" s="8" t="s">
        <v>3478</v>
      </c>
      <c r="E1182" s="8" t="s">
        <v>3489</v>
      </c>
      <c r="F1182" s="8" t="s">
        <v>3790</v>
      </c>
      <c r="G1182" s="8" t="s">
        <v>3227</v>
      </c>
      <c r="H1182" s="8" t="s">
        <v>2722</v>
      </c>
      <c r="L1182" s="8"/>
      <c r="N1182"/>
      <c r="O1182" s="8"/>
      <c r="P1182" s="5"/>
      <c r="Q1182"/>
      <c r="S1182" s="5"/>
      <c r="W1182"/>
      <c r="X1182" s="6"/>
      <c r="Z1182" s="10"/>
      <c r="AA1182"/>
    </row>
    <row r="1183" spans="1:27" ht="12.75">
      <c r="A1183" t="s">
        <v>306</v>
      </c>
      <c r="B1183" t="s">
        <v>331</v>
      </c>
      <c r="C1183" s="7">
        <v>30264</v>
      </c>
      <c r="D1183" s="8" t="s">
        <v>3405</v>
      </c>
      <c r="E1183" s="8" t="s">
        <v>1110</v>
      </c>
      <c r="F1183" s="8" t="s">
        <v>1146</v>
      </c>
      <c r="G1183" s="8" t="s">
        <v>3189</v>
      </c>
      <c r="I1183" t="s">
        <v>306</v>
      </c>
      <c r="J1183" s="8" t="s">
        <v>1146</v>
      </c>
      <c r="K1183" s="8" t="s">
        <v>330</v>
      </c>
      <c r="Q1183" s="8"/>
      <c r="S1183" s="7"/>
      <c r="T1183" s="8"/>
      <c r="U1183" s="6"/>
      <c r="V1183"/>
      <c r="X1183" s="6"/>
      <c r="Z1183" s="11"/>
      <c r="AA1183"/>
    </row>
    <row r="1184" spans="1:20" ht="12.75">
      <c r="A1184" t="s">
        <v>306</v>
      </c>
      <c r="B1184" t="s">
        <v>95</v>
      </c>
      <c r="C1184" s="7">
        <v>29390</v>
      </c>
      <c r="D1184" s="8" t="s">
        <v>3609</v>
      </c>
      <c r="E1184" s="8" t="s">
        <v>1127</v>
      </c>
      <c r="F1184" s="8" t="s">
        <v>3554</v>
      </c>
      <c r="G1184" s="8" t="s">
        <v>3190</v>
      </c>
      <c r="I1184" t="s">
        <v>306</v>
      </c>
      <c r="J1184" s="8" t="s">
        <v>964</v>
      </c>
      <c r="K1184" s="8" t="s">
        <v>2450</v>
      </c>
      <c r="L1184" t="s">
        <v>306</v>
      </c>
      <c r="M1184" s="8" t="s">
        <v>964</v>
      </c>
      <c r="N1184" s="8" t="s">
        <v>157</v>
      </c>
      <c r="O1184" t="s">
        <v>306</v>
      </c>
      <c r="P1184" s="8" t="s">
        <v>964</v>
      </c>
      <c r="Q1184" s="5" t="s">
        <v>96</v>
      </c>
      <c r="R1184" t="s">
        <v>306</v>
      </c>
      <c r="S1184" t="s">
        <v>964</v>
      </c>
      <c r="T1184" s="5" t="s">
        <v>97</v>
      </c>
    </row>
    <row r="1186" spans="1:27" ht="12.75">
      <c r="A1186" t="s">
        <v>4880</v>
      </c>
      <c r="B1186" t="s">
        <v>1895</v>
      </c>
      <c r="C1186" s="7">
        <v>29436</v>
      </c>
      <c r="D1186" s="8" t="s">
        <v>303</v>
      </c>
      <c r="E1186" s="8" t="s">
        <v>1113</v>
      </c>
      <c r="F1186" s="8" t="s">
        <v>937</v>
      </c>
      <c r="G1186" s="8" t="s">
        <v>3791</v>
      </c>
      <c r="I1186" t="s">
        <v>4880</v>
      </c>
      <c r="J1186" s="8" t="s">
        <v>1689</v>
      </c>
      <c r="K1186" s="8" t="s">
        <v>4876</v>
      </c>
      <c r="L1186" t="s">
        <v>1137</v>
      </c>
      <c r="M1186" s="8" t="s">
        <v>1689</v>
      </c>
      <c r="N1186" s="8" t="s">
        <v>3616</v>
      </c>
      <c r="O1186" t="s">
        <v>1137</v>
      </c>
      <c r="P1186" s="8" t="s">
        <v>1689</v>
      </c>
      <c r="Q1186" s="8" t="s">
        <v>954</v>
      </c>
      <c r="S1186" s="7"/>
      <c r="T1186" s="8"/>
      <c r="U1186" s="6"/>
      <c r="V1186"/>
      <c r="X1186" s="6"/>
      <c r="Z1186" s="11"/>
      <c r="AA1186"/>
    </row>
    <row r="1187" spans="1:20" ht="12.75">
      <c r="A1187" t="s">
        <v>4877</v>
      </c>
      <c r="B1187" t="s">
        <v>1812</v>
      </c>
      <c r="C1187" s="7">
        <v>29362</v>
      </c>
      <c r="D1187" s="8" t="s">
        <v>3614</v>
      </c>
      <c r="E1187" s="8" t="s">
        <v>1122</v>
      </c>
      <c r="F1187" s="8" t="s">
        <v>4883</v>
      </c>
      <c r="G1187" s="8" t="s">
        <v>263</v>
      </c>
      <c r="I1187" t="s">
        <v>1897</v>
      </c>
      <c r="J1187" s="8" t="s">
        <v>3024</v>
      </c>
      <c r="K1187" s="8" t="s">
        <v>265</v>
      </c>
      <c r="L1187" t="s">
        <v>4877</v>
      </c>
      <c r="M1187" s="8" t="s">
        <v>3024</v>
      </c>
      <c r="N1187" s="8" t="s">
        <v>4879</v>
      </c>
      <c r="O1187" t="s">
        <v>4877</v>
      </c>
      <c r="P1187" s="8" t="s">
        <v>3024</v>
      </c>
      <c r="Q1187" s="5" t="s">
        <v>4876</v>
      </c>
      <c r="R1187" t="s">
        <v>1897</v>
      </c>
      <c r="S1187" t="s">
        <v>3024</v>
      </c>
      <c r="T1187" s="5" t="s">
        <v>956</v>
      </c>
    </row>
    <row r="1188" spans="1:27" ht="12.75">
      <c r="A1188" t="s">
        <v>1138</v>
      </c>
      <c r="B1188" t="s">
        <v>2724</v>
      </c>
      <c r="C1188" s="7">
        <v>27842</v>
      </c>
      <c r="D1188" s="8" t="s">
        <v>4101</v>
      </c>
      <c r="E1188" s="8" t="s">
        <v>4765</v>
      </c>
      <c r="F1188" s="8" t="s">
        <v>4789</v>
      </c>
      <c r="G1188" s="8" t="s">
        <v>955</v>
      </c>
      <c r="L1188" t="s">
        <v>1138</v>
      </c>
      <c r="M1188" s="8" t="s">
        <v>4668</v>
      </c>
      <c r="N1188" s="8" t="s">
        <v>956</v>
      </c>
      <c r="Q1188" s="8"/>
      <c r="R1188" t="s">
        <v>1138</v>
      </c>
      <c r="S1188" s="7" t="s">
        <v>4668</v>
      </c>
      <c r="T1188" s="8" t="s">
        <v>3794</v>
      </c>
      <c r="U1188" s="6" t="s">
        <v>1138</v>
      </c>
      <c r="V1188" t="s">
        <v>4668</v>
      </c>
      <c r="W1188" s="5" t="s">
        <v>100</v>
      </c>
      <c r="X1188" s="6" t="s">
        <v>1138</v>
      </c>
      <c r="Y1188" s="6" t="s">
        <v>4668</v>
      </c>
      <c r="Z1188" s="11" t="s">
        <v>963</v>
      </c>
      <c r="AA1188"/>
    </row>
    <row r="1189" spans="1:27" ht="12.75">
      <c r="A1189" t="s">
        <v>4873</v>
      </c>
      <c r="B1189" t="s">
        <v>178</v>
      </c>
      <c r="C1189" s="7">
        <v>30660</v>
      </c>
      <c r="D1189" s="8" t="s">
        <v>2886</v>
      </c>
      <c r="E1189" s="8" t="s">
        <v>1111</v>
      </c>
      <c r="F1189" s="8" t="s">
        <v>1496</v>
      </c>
      <c r="G1189" s="8" t="s">
        <v>4879</v>
      </c>
      <c r="I1189" t="s">
        <v>4873</v>
      </c>
      <c r="J1189" s="8" t="s">
        <v>1496</v>
      </c>
      <c r="K1189" s="8" t="s">
        <v>3618</v>
      </c>
      <c r="Q1189" s="8"/>
      <c r="S1189" s="7"/>
      <c r="T1189" s="8"/>
      <c r="U1189" s="6"/>
      <c r="V1189"/>
      <c r="X1189" s="6"/>
      <c r="Z1189" s="11"/>
      <c r="AA1189"/>
    </row>
    <row r="1190" spans="1:14" ht="12.75">
      <c r="A1190" t="s">
        <v>2742</v>
      </c>
      <c r="B1190" t="s">
        <v>832</v>
      </c>
      <c r="C1190" s="7">
        <v>30237</v>
      </c>
      <c r="D1190" s="8" t="s">
        <v>2796</v>
      </c>
      <c r="E1190" s="8" t="s">
        <v>1121</v>
      </c>
      <c r="F1190" s="8" t="s">
        <v>2131</v>
      </c>
      <c r="G1190" s="8" t="s">
        <v>265</v>
      </c>
      <c r="I1190" t="s">
        <v>2742</v>
      </c>
      <c r="J1190" s="8" t="s">
        <v>2131</v>
      </c>
      <c r="K1190" s="8" t="s">
        <v>3618</v>
      </c>
      <c r="L1190" t="s">
        <v>1137</v>
      </c>
      <c r="M1190" s="8" t="s">
        <v>2131</v>
      </c>
      <c r="N1190" s="8" t="s">
        <v>3618</v>
      </c>
    </row>
    <row r="1191" spans="1:14" ht="12.75">
      <c r="A1191" t="s">
        <v>4877</v>
      </c>
      <c r="B1191" t="s">
        <v>3630</v>
      </c>
      <c r="C1191" s="7">
        <v>29962</v>
      </c>
      <c r="D1191" s="8" t="s">
        <v>3797</v>
      </c>
      <c r="E1191" s="8" t="s">
        <v>4758</v>
      </c>
      <c r="F1191" s="8" t="s">
        <v>3027</v>
      </c>
      <c r="G1191" s="8" t="s">
        <v>956</v>
      </c>
      <c r="I1191" t="s">
        <v>1897</v>
      </c>
      <c r="J1191" s="8" t="s">
        <v>3027</v>
      </c>
      <c r="K1191" s="8" t="s">
        <v>3616</v>
      </c>
      <c r="L1191" t="s">
        <v>1897</v>
      </c>
      <c r="M1191" s="8" t="s">
        <v>4874</v>
      </c>
      <c r="N1191" s="8" t="s">
        <v>1141</v>
      </c>
    </row>
    <row r="1192" spans="1:14" ht="12.75">
      <c r="A1192" t="s">
        <v>1138</v>
      </c>
      <c r="B1192" t="s">
        <v>382</v>
      </c>
      <c r="C1192" s="7">
        <v>30038</v>
      </c>
      <c r="D1192" s="8" t="s">
        <v>1252</v>
      </c>
      <c r="E1192" s="8" t="s">
        <v>1117</v>
      </c>
      <c r="F1192" s="8" t="s">
        <v>1965</v>
      </c>
      <c r="G1192" s="8" t="s">
        <v>1692</v>
      </c>
      <c r="I1192" t="s">
        <v>1894</v>
      </c>
      <c r="J1192" s="8" t="s">
        <v>1965</v>
      </c>
      <c r="K1192" s="8" t="s">
        <v>2466</v>
      </c>
      <c r="L1192" t="s">
        <v>1138</v>
      </c>
      <c r="M1192" s="8" t="s">
        <v>1965</v>
      </c>
      <c r="N1192" s="8" t="s">
        <v>1692</v>
      </c>
    </row>
    <row r="1193" spans="1:14" ht="12.75">
      <c r="A1193" t="s">
        <v>1137</v>
      </c>
      <c r="B1193" t="s">
        <v>745</v>
      </c>
      <c r="C1193" s="7">
        <v>30195</v>
      </c>
      <c r="D1193" s="8" t="s">
        <v>2797</v>
      </c>
      <c r="E1193" s="8" t="s">
        <v>1128</v>
      </c>
      <c r="F1193" s="8" t="s">
        <v>1689</v>
      </c>
      <c r="G1193" s="8" t="s">
        <v>1692</v>
      </c>
      <c r="I1193" t="s">
        <v>1137</v>
      </c>
      <c r="J1193" s="8" t="s">
        <v>1689</v>
      </c>
      <c r="K1193" s="8" t="s">
        <v>3616</v>
      </c>
      <c r="L1193" t="s">
        <v>1137</v>
      </c>
      <c r="M1193" s="8" t="s">
        <v>1689</v>
      </c>
      <c r="N1193" s="8" t="s">
        <v>3616</v>
      </c>
    </row>
    <row r="1194" spans="1:27" ht="12.75">
      <c r="A1194" t="s">
        <v>1138</v>
      </c>
      <c r="B1194" t="s">
        <v>4940</v>
      </c>
      <c r="C1194" s="7">
        <v>30369</v>
      </c>
      <c r="D1194" s="8" t="s">
        <v>3408</v>
      </c>
      <c r="E1194" s="8" t="s">
        <v>4770</v>
      </c>
      <c r="F1194" s="8" t="s">
        <v>4789</v>
      </c>
      <c r="G1194" s="8" t="s">
        <v>3616</v>
      </c>
      <c r="I1194" t="s">
        <v>1138</v>
      </c>
      <c r="J1194" s="8" t="s">
        <v>4789</v>
      </c>
      <c r="K1194" s="8" t="s">
        <v>3616</v>
      </c>
      <c r="Q1194" s="8"/>
      <c r="S1194" s="7"/>
      <c r="T1194" s="8"/>
      <c r="U1194" s="6"/>
      <c r="V1194"/>
      <c r="X1194" s="6"/>
      <c r="Z1194" s="11"/>
      <c r="AA1194"/>
    </row>
    <row r="1195" spans="1:14" ht="12.75">
      <c r="A1195" t="s">
        <v>1897</v>
      </c>
      <c r="B1195" t="s">
        <v>582</v>
      </c>
      <c r="C1195" s="7">
        <v>30046</v>
      </c>
      <c r="D1195" s="8" t="s">
        <v>2802</v>
      </c>
      <c r="E1195" s="8" t="s">
        <v>4768</v>
      </c>
      <c r="F1195" s="8" t="s">
        <v>4026</v>
      </c>
      <c r="G1195" s="8" t="s">
        <v>3616</v>
      </c>
      <c r="I1195" t="s">
        <v>1897</v>
      </c>
      <c r="J1195" s="8" t="s">
        <v>4026</v>
      </c>
      <c r="K1195" s="8" t="s">
        <v>3616</v>
      </c>
      <c r="L1195" t="s">
        <v>1894</v>
      </c>
      <c r="M1195" s="8" t="s">
        <v>4026</v>
      </c>
      <c r="N1195" s="8" t="s">
        <v>3616</v>
      </c>
    </row>
    <row r="1196" ht="12.75">
      <c r="C1196" s="7"/>
    </row>
    <row r="1197" spans="1:27" ht="12.75">
      <c r="A1197" t="s">
        <v>1693</v>
      </c>
      <c r="B1197" t="s">
        <v>997</v>
      </c>
      <c r="C1197" s="7">
        <v>31078</v>
      </c>
      <c r="D1197" s="8" t="s">
        <v>996</v>
      </c>
      <c r="E1197" s="8" t="s">
        <v>4275</v>
      </c>
      <c r="F1197" s="8" t="s">
        <v>1146</v>
      </c>
      <c r="G1197" s="8" t="s">
        <v>2444</v>
      </c>
      <c r="I1197" t="s">
        <v>1693</v>
      </c>
      <c r="J1197" s="8" t="s">
        <v>1146</v>
      </c>
      <c r="K1197" s="8" t="s">
        <v>4876</v>
      </c>
      <c r="Q1197" s="8"/>
      <c r="S1197" s="7"/>
      <c r="T1197" s="8"/>
      <c r="U1197" s="6"/>
      <c r="V1197"/>
      <c r="X1197" s="6"/>
      <c r="Z1197" s="11"/>
      <c r="AA1197"/>
    </row>
    <row r="1198" spans="1:27" ht="12.75">
      <c r="A1198" t="s">
        <v>1693</v>
      </c>
      <c r="B1198" t="s">
        <v>4006</v>
      </c>
      <c r="C1198" s="7">
        <v>28811</v>
      </c>
      <c r="D1198" s="8" t="s">
        <v>4720</v>
      </c>
      <c r="E1198" s="8" t="s">
        <v>1105</v>
      </c>
      <c r="F1198" s="8" t="s">
        <v>3610</v>
      </c>
      <c r="G1198" s="8" t="s">
        <v>2913</v>
      </c>
      <c r="I1198" t="s">
        <v>965</v>
      </c>
      <c r="J1198" s="8" t="s">
        <v>3610</v>
      </c>
      <c r="K1198" s="8" t="s">
        <v>1084</v>
      </c>
      <c r="L1198" t="s">
        <v>965</v>
      </c>
      <c r="M1198" s="8" t="s">
        <v>3610</v>
      </c>
      <c r="N1198" s="8" t="s">
        <v>3302</v>
      </c>
      <c r="O1198" t="s">
        <v>1695</v>
      </c>
      <c r="P1198" s="8" t="s">
        <v>2461</v>
      </c>
      <c r="Q1198" s="8" t="s">
        <v>3616</v>
      </c>
      <c r="S1198" s="7"/>
      <c r="T1198" s="8"/>
      <c r="U1198" s="6" t="s">
        <v>1693</v>
      </c>
      <c r="V1198" t="s">
        <v>2461</v>
      </c>
      <c r="W1198" s="5" t="s">
        <v>4879</v>
      </c>
      <c r="AA1198"/>
    </row>
    <row r="1199" spans="1:27" ht="12.75">
      <c r="A1199" t="s">
        <v>1691</v>
      </c>
      <c r="B1199" t="s">
        <v>2730</v>
      </c>
      <c r="C1199" s="7">
        <v>28065</v>
      </c>
      <c r="D1199" s="8" t="s">
        <v>4117</v>
      </c>
      <c r="E1199" s="8" t="s">
        <v>1108</v>
      </c>
      <c r="F1199" s="8" t="s">
        <v>1689</v>
      </c>
      <c r="G1199" s="8" t="s">
        <v>1142</v>
      </c>
      <c r="I1199" t="s">
        <v>2193</v>
      </c>
      <c r="J1199" s="8" t="s">
        <v>1689</v>
      </c>
      <c r="K1199" s="8" t="s">
        <v>1142</v>
      </c>
      <c r="L1199" t="s">
        <v>2193</v>
      </c>
      <c r="M1199" s="8" t="s">
        <v>1689</v>
      </c>
      <c r="N1199" s="8" t="s">
        <v>955</v>
      </c>
      <c r="O1199" t="s">
        <v>1691</v>
      </c>
      <c r="P1199" s="8" t="s">
        <v>1689</v>
      </c>
      <c r="Q1199" s="8" t="s">
        <v>246</v>
      </c>
      <c r="R1199" t="s">
        <v>1691</v>
      </c>
      <c r="S1199" s="7" t="s">
        <v>1689</v>
      </c>
      <c r="T1199" s="8" t="s">
        <v>1898</v>
      </c>
      <c r="U1199" s="6" t="s">
        <v>1691</v>
      </c>
      <c r="V1199" t="s">
        <v>1689</v>
      </c>
      <c r="W1199" s="5" t="s">
        <v>1142</v>
      </c>
      <c r="X1199" s="6" t="s">
        <v>1700</v>
      </c>
      <c r="Y1199" s="6" t="s">
        <v>1689</v>
      </c>
      <c r="Z1199" s="11" t="s">
        <v>1141</v>
      </c>
      <c r="AA1199"/>
    </row>
    <row r="1200" spans="1:23" ht="12.75">
      <c r="A1200" t="s">
        <v>958</v>
      </c>
      <c r="B1200" t="s">
        <v>1902</v>
      </c>
      <c r="C1200" s="7">
        <v>28651</v>
      </c>
      <c r="D1200" s="8" t="s">
        <v>1903</v>
      </c>
      <c r="E1200" s="8" t="s">
        <v>4761</v>
      </c>
      <c r="F1200" s="8" t="s">
        <v>1372</v>
      </c>
      <c r="G1200" s="8" t="s">
        <v>4879</v>
      </c>
      <c r="I1200" t="s">
        <v>962</v>
      </c>
      <c r="J1200" s="8" t="s">
        <v>1372</v>
      </c>
      <c r="K1200" s="8" t="s">
        <v>1701</v>
      </c>
      <c r="L1200" t="s">
        <v>965</v>
      </c>
      <c r="M1200" s="8" t="s">
        <v>1372</v>
      </c>
      <c r="N1200" s="8" t="s">
        <v>4884</v>
      </c>
      <c r="O1200" t="s">
        <v>3792</v>
      </c>
      <c r="P1200" s="8" t="s">
        <v>1372</v>
      </c>
      <c r="Q1200" s="5" t="s">
        <v>27</v>
      </c>
      <c r="R1200" t="s">
        <v>965</v>
      </c>
      <c r="S1200" t="s">
        <v>1372</v>
      </c>
      <c r="T1200" s="5" t="s">
        <v>265</v>
      </c>
      <c r="U1200" s="6" t="s">
        <v>1695</v>
      </c>
      <c r="V1200" t="s">
        <v>1372</v>
      </c>
      <c r="W1200" s="5" t="s">
        <v>1692</v>
      </c>
    </row>
    <row r="1201" spans="1:27" ht="12.75">
      <c r="A1201" t="s">
        <v>1695</v>
      </c>
      <c r="B1201" t="s">
        <v>2012</v>
      </c>
      <c r="C1201" s="7">
        <v>30259</v>
      </c>
      <c r="D1201" s="8" t="s">
        <v>2013</v>
      </c>
      <c r="E1201" s="8" t="s">
        <v>351</v>
      </c>
      <c r="F1201" s="8" t="s">
        <v>3554</v>
      </c>
      <c r="G1201" s="8" t="s">
        <v>1692</v>
      </c>
      <c r="H1201" s="8" t="s">
        <v>2014</v>
      </c>
      <c r="L1201" t="s">
        <v>1695</v>
      </c>
      <c r="M1201" s="8" t="s">
        <v>3554</v>
      </c>
      <c r="N1201" s="8" t="s">
        <v>3611</v>
      </c>
      <c r="AA1201"/>
    </row>
    <row r="1202" spans="1:27" ht="12.75">
      <c r="A1202" t="s">
        <v>1698</v>
      </c>
      <c r="B1202" t="s">
        <v>4711</v>
      </c>
      <c r="C1202" s="7">
        <v>30680</v>
      </c>
      <c r="D1202" s="8" t="s">
        <v>3490</v>
      </c>
      <c r="E1202" s="8" t="s">
        <v>2025</v>
      </c>
      <c r="F1202" s="8" t="s">
        <v>3790</v>
      </c>
      <c r="G1202" s="8" t="s">
        <v>3616</v>
      </c>
      <c r="H1202" s="8" t="s">
        <v>2715</v>
      </c>
      <c r="L1202" s="8"/>
      <c r="N1202"/>
      <c r="O1202" s="8"/>
      <c r="P1202" s="5"/>
      <c r="Q1202"/>
      <c r="S1202" s="5"/>
      <c r="W1202"/>
      <c r="X1202" s="6"/>
      <c r="Z1202" s="10"/>
      <c r="AA1202"/>
    </row>
    <row r="1204" spans="1:20" ht="12.75">
      <c r="A1204" t="s">
        <v>5142</v>
      </c>
      <c r="B1204" t="s">
        <v>2733</v>
      </c>
      <c r="C1204" s="7">
        <v>29733</v>
      </c>
      <c r="D1204" s="8" t="s">
        <v>2734</v>
      </c>
      <c r="E1204" s="8" t="s">
        <v>1104</v>
      </c>
      <c r="F1204" s="8" t="s">
        <v>1480</v>
      </c>
      <c r="G1204" s="8" t="s">
        <v>2036</v>
      </c>
      <c r="I1204" t="s">
        <v>5142</v>
      </c>
      <c r="J1204" s="8" t="s">
        <v>1480</v>
      </c>
      <c r="K1204" s="8" t="s">
        <v>263</v>
      </c>
      <c r="L1204" t="s">
        <v>5142</v>
      </c>
      <c r="M1204" s="8" t="s">
        <v>1480</v>
      </c>
      <c r="N1204" s="8" t="s">
        <v>3794</v>
      </c>
      <c r="O1204" t="s">
        <v>5142</v>
      </c>
      <c r="P1204" s="8" t="s">
        <v>1480</v>
      </c>
      <c r="Q1204" s="5" t="s">
        <v>3798</v>
      </c>
      <c r="R1204" t="s">
        <v>5142</v>
      </c>
      <c r="S1204" t="s">
        <v>1480</v>
      </c>
      <c r="T1204" s="5" t="s">
        <v>955</v>
      </c>
    </row>
    <row r="1205" spans="1:14" ht="12.75">
      <c r="A1205" t="s">
        <v>5145</v>
      </c>
      <c r="B1205" t="s">
        <v>994</v>
      </c>
      <c r="C1205" s="7">
        <v>30277</v>
      </c>
      <c r="D1205" s="8" t="s">
        <v>3055</v>
      </c>
      <c r="E1205" s="8" t="s">
        <v>1107</v>
      </c>
      <c r="F1205" s="8" t="s">
        <v>261</v>
      </c>
      <c r="G1205" s="8" t="s">
        <v>1084</v>
      </c>
      <c r="I1205" t="s">
        <v>5145</v>
      </c>
      <c r="J1205" s="8" t="s">
        <v>261</v>
      </c>
      <c r="K1205" s="8" t="s">
        <v>1084</v>
      </c>
      <c r="L1205" t="s">
        <v>5145</v>
      </c>
      <c r="M1205" s="8" t="s">
        <v>261</v>
      </c>
      <c r="N1205" s="8" t="s">
        <v>4879</v>
      </c>
    </row>
    <row r="1206" spans="1:27" ht="12.75">
      <c r="A1206" t="s">
        <v>1703</v>
      </c>
      <c r="B1206" t="s">
        <v>873</v>
      </c>
      <c r="C1206" s="7">
        <v>29966</v>
      </c>
      <c r="D1206" s="8" t="s">
        <v>3403</v>
      </c>
      <c r="E1206" s="8" t="s">
        <v>1120</v>
      </c>
      <c r="F1206" s="8" t="s">
        <v>961</v>
      </c>
      <c r="G1206" s="8" t="s">
        <v>4876</v>
      </c>
      <c r="I1206" t="s">
        <v>5141</v>
      </c>
      <c r="J1206" s="8" t="s">
        <v>961</v>
      </c>
      <c r="K1206" s="8" t="s">
        <v>3616</v>
      </c>
      <c r="Q1206" s="8"/>
      <c r="S1206" s="7"/>
      <c r="T1206" s="8"/>
      <c r="U1206" s="6"/>
      <c r="V1206"/>
      <c r="X1206" s="6"/>
      <c r="Z1206" s="11"/>
      <c r="AA1206"/>
    </row>
    <row r="1207" spans="1:27" ht="12.75">
      <c r="A1207" t="s">
        <v>5142</v>
      </c>
      <c r="B1207" t="s">
        <v>1474</v>
      </c>
      <c r="C1207" s="7">
        <v>30152</v>
      </c>
      <c r="D1207" s="8" t="s">
        <v>5167</v>
      </c>
      <c r="E1207" s="8" t="s">
        <v>1106</v>
      </c>
      <c r="F1207" s="8" t="s">
        <v>4883</v>
      </c>
      <c r="G1207" s="8" t="s">
        <v>4879</v>
      </c>
      <c r="I1207" t="s">
        <v>5145</v>
      </c>
      <c r="J1207" s="8" t="s">
        <v>4883</v>
      </c>
      <c r="K1207" s="8" t="s">
        <v>1142</v>
      </c>
      <c r="L1207" t="s">
        <v>5145</v>
      </c>
      <c r="M1207" s="8" t="s">
        <v>4883</v>
      </c>
      <c r="N1207" s="8" t="s">
        <v>954</v>
      </c>
      <c r="O1207" t="s">
        <v>5145</v>
      </c>
      <c r="P1207" s="8" t="s">
        <v>4883</v>
      </c>
      <c r="Q1207" s="8" t="s">
        <v>263</v>
      </c>
      <c r="S1207" s="7"/>
      <c r="T1207" s="8"/>
      <c r="U1207" s="6"/>
      <c r="V1207"/>
      <c r="X1207" s="6"/>
      <c r="Z1207" s="11"/>
      <c r="AA1207"/>
    </row>
    <row r="1208" spans="1:27" ht="12.75">
      <c r="A1208" t="s">
        <v>5141</v>
      </c>
      <c r="B1208" t="s">
        <v>2333</v>
      </c>
      <c r="C1208" s="7">
        <v>29218</v>
      </c>
      <c r="D1208" s="8" t="s">
        <v>4025</v>
      </c>
      <c r="E1208" s="8" t="s">
        <v>1128</v>
      </c>
      <c r="F1208" s="8" t="s">
        <v>1965</v>
      </c>
      <c r="G1208" s="8" t="s">
        <v>954</v>
      </c>
      <c r="I1208" t="s">
        <v>5141</v>
      </c>
      <c r="J1208" s="8" t="s">
        <v>1965</v>
      </c>
      <c r="K1208" s="8" t="s">
        <v>954</v>
      </c>
      <c r="L1208" t="s">
        <v>5141</v>
      </c>
      <c r="M1208" s="8" t="s">
        <v>1965</v>
      </c>
      <c r="N1208" s="8" t="s">
        <v>954</v>
      </c>
      <c r="O1208" t="s">
        <v>5141</v>
      </c>
      <c r="P1208" s="8" t="s">
        <v>3615</v>
      </c>
      <c r="Q1208" s="8" t="s">
        <v>3616</v>
      </c>
      <c r="R1208" t="s">
        <v>5145</v>
      </c>
      <c r="S1208" s="7" t="s">
        <v>3615</v>
      </c>
      <c r="T1208" s="8" t="s">
        <v>3616</v>
      </c>
      <c r="U1208" s="6" t="s">
        <v>5141</v>
      </c>
      <c r="V1208" t="s">
        <v>3615</v>
      </c>
      <c r="W1208" s="5" t="s">
        <v>3616</v>
      </c>
      <c r="AA1208"/>
    </row>
    <row r="1209" spans="1:27" ht="12.75">
      <c r="A1209" t="s">
        <v>5141</v>
      </c>
      <c r="B1209" t="s">
        <v>1263</v>
      </c>
      <c r="C1209" s="7">
        <v>30585</v>
      </c>
      <c r="D1209" s="8" t="s">
        <v>3404</v>
      </c>
      <c r="E1209" s="8" t="s">
        <v>1129</v>
      </c>
      <c r="F1209" s="8" t="s">
        <v>1857</v>
      </c>
      <c r="G1209" s="8" t="s">
        <v>3616</v>
      </c>
      <c r="I1209" t="s">
        <v>5141</v>
      </c>
      <c r="J1209" s="8" t="s">
        <v>1857</v>
      </c>
      <c r="K1209" s="8" t="s">
        <v>3611</v>
      </c>
      <c r="Q1209" s="8"/>
      <c r="S1209" s="7"/>
      <c r="T1209" s="8"/>
      <c r="U1209" s="6"/>
      <c r="V1209"/>
      <c r="X1209" s="6"/>
      <c r="Z1209" s="11"/>
      <c r="AA1209"/>
    </row>
    <row r="1210" spans="1:27" ht="12.75">
      <c r="A1210" t="s">
        <v>5141</v>
      </c>
      <c r="B1210" t="s">
        <v>4376</v>
      </c>
      <c r="C1210" s="7">
        <v>30740</v>
      </c>
      <c r="D1210" s="8" t="s">
        <v>3492</v>
      </c>
      <c r="E1210" s="8" t="s">
        <v>2024</v>
      </c>
      <c r="F1210" s="8" t="s">
        <v>2328</v>
      </c>
      <c r="G1210" s="8" t="s">
        <v>3616</v>
      </c>
      <c r="H1210" s="8" t="s">
        <v>2706</v>
      </c>
      <c r="L1210" s="8"/>
      <c r="N1210"/>
      <c r="O1210" s="8"/>
      <c r="P1210" s="5"/>
      <c r="Q1210"/>
      <c r="S1210" s="5"/>
      <c r="W1210"/>
      <c r="X1210" s="6"/>
      <c r="Z1210" s="10"/>
      <c r="AA1210"/>
    </row>
    <row r="1211" spans="1:27" ht="12.75">
      <c r="A1211" t="s">
        <v>5141</v>
      </c>
      <c r="B1211" t="s">
        <v>3006</v>
      </c>
      <c r="C1211" s="7">
        <v>30543</v>
      </c>
      <c r="D1211" s="8" t="s">
        <v>2799</v>
      </c>
      <c r="E1211" s="8" t="s">
        <v>4767</v>
      </c>
      <c r="F1211" s="8" t="s">
        <v>3024</v>
      </c>
      <c r="G1211" s="8" t="s">
        <v>3616</v>
      </c>
      <c r="I1211" t="s">
        <v>5141</v>
      </c>
      <c r="J1211" s="8" t="s">
        <v>3024</v>
      </c>
      <c r="K1211" s="8" t="s">
        <v>3616</v>
      </c>
      <c r="Q1211" s="8"/>
      <c r="S1211" s="7"/>
      <c r="T1211" s="8"/>
      <c r="U1211" s="6"/>
      <c r="V1211"/>
      <c r="X1211" s="6"/>
      <c r="Z1211" s="11"/>
      <c r="AA1211"/>
    </row>
    <row r="1212" spans="1:27" ht="12.75">
      <c r="A1212" t="s">
        <v>5141</v>
      </c>
      <c r="B1212" t="s">
        <v>3884</v>
      </c>
      <c r="C1212" s="7">
        <v>31546</v>
      </c>
      <c r="D1212" s="8" t="s">
        <v>3885</v>
      </c>
      <c r="E1212" s="8" t="s">
        <v>3480</v>
      </c>
      <c r="F1212" s="8" t="s">
        <v>4730</v>
      </c>
      <c r="G1212" s="8" t="s">
        <v>3616</v>
      </c>
      <c r="H1212" s="8" t="s">
        <v>671</v>
      </c>
      <c r="L1212" s="8"/>
      <c r="N1212"/>
      <c r="O1212" s="8"/>
      <c r="P1212" s="5"/>
      <c r="Q1212"/>
      <c r="S1212" s="5"/>
      <c r="W1212"/>
      <c r="X1212" s="6"/>
      <c r="Z1212" s="10"/>
      <c r="AA1212"/>
    </row>
    <row r="1214" spans="1:14" ht="12.75">
      <c r="A1214" t="s">
        <v>356</v>
      </c>
      <c r="B1214" t="s">
        <v>1923</v>
      </c>
      <c r="C1214" s="7">
        <v>30165</v>
      </c>
      <c r="D1214" s="8" t="s">
        <v>2796</v>
      </c>
      <c r="E1214" s="8" t="s">
        <v>1104</v>
      </c>
      <c r="F1214" s="8" t="s">
        <v>1496</v>
      </c>
      <c r="G1214" s="8" t="s">
        <v>309</v>
      </c>
      <c r="I1214" t="s">
        <v>3025</v>
      </c>
      <c r="J1214" s="8" t="s">
        <v>1496</v>
      </c>
      <c r="K1214" s="8" t="s">
        <v>309</v>
      </c>
      <c r="L1214" t="s">
        <v>356</v>
      </c>
      <c r="M1214" s="8" t="s">
        <v>1496</v>
      </c>
      <c r="N1214" s="8" t="s">
        <v>3083</v>
      </c>
    </row>
    <row r="1215" spans="1:27" ht="12.75">
      <c r="A1215" t="s">
        <v>1442</v>
      </c>
      <c r="B1215" t="s">
        <v>3411</v>
      </c>
      <c r="C1215" s="7">
        <v>29684</v>
      </c>
      <c r="D1215" s="8" t="s">
        <v>3412</v>
      </c>
      <c r="E1215" s="8" t="s">
        <v>1103</v>
      </c>
      <c r="F1215" s="8" t="s">
        <v>2131</v>
      </c>
      <c r="G1215" s="8" t="s">
        <v>2738</v>
      </c>
      <c r="I1215" t="s">
        <v>1442</v>
      </c>
      <c r="J1215" s="8" t="s">
        <v>2131</v>
      </c>
      <c r="K1215" s="8" t="s">
        <v>309</v>
      </c>
      <c r="L1215" t="s">
        <v>1442</v>
      </c>
      <c r="M1215" s="8" t="s">
        <v>2131</v>
      </c>
      <c r="N1215" s="8" t="s">
        <v>3083</v>
      </c>
      <c r="O1215" t="s">
        <v>1442</v>
      </c>
      <c r="P1215" s="8" t="s">
        <v>2131</v>
      </c>
      <c r="Q1215" s="8" t="s">
        <v>1445</v>
      </c>
      <c r="R1215" t="s">
        <v>353</v>
      </c>
      <c r="S1215" s="7" t="s">
        <v>2131</v>
      </c>
      <c r="T1215" s="8" t="s">
        <v>3083</v>
      </c>
      <c r="U1215" s="6" t="s">
        <v>353</v>
      </c>
      <c r="V1215" t="s">
        <v>2131</v>
      </c>
      <c r="W1215" s="5" t="s">
        <v>354</v>
      </c>
      <c r="AA1215"/>
    </row>
    <row r="1216" spans="1:14" ht="12.75">
      <c r="A1216" t="s">
        <v>3025</v>
      </c>
      <c r="B1216" t="s">
        <v>1587</v>
      </c>
      <c r="C1216" s="7">
        <v>30375</v>
      </c>
      <c r="D1216" s="8" t="s">
        <v>2797</v>
      </c>
      <c r="E1216" s="8" t="s">
        <v>1114</v>
      </c>
      <c r="F1216" s="8" t="s">
        <v>3024</v>
      </c>
      <c r="G1216" s="8" t="s">
        <v>3083</v>
      </c>
      <c r="I1216" t="s">
        <v>3025</v>
      </c>
      <c r="J1216" s="8" t="s">
        <v>3024</v>
      </c>
      <c r="K1216" s="8" t="s">
        <v>3083</v>
      </c>
      <c r="L1216" t="s">
        <v>3025</v>
      </c>
      <c r="M1216" s="8" t="s">
        <v>3024</v>
      </c>
      <c r="N1216" s="8" t="s">
        <v>3083</v>
      </c>
    </row>
    <row r="1217" spans="1:14" ht="12.75">
      <c r="A1217" t="s">
        <v>3025</v>
      </c>
      <c r="B1217" t="s">
        <v>3619</v>
      </c>
      <c r="C1217" s="7">
        <v>30544</v>
      </c>
      <c r="D1217" s="8" t="s">
        <v>2797</v>
      </c>
      <c r="E1217" s="8" t="s">
        <v>1116</v>
      </c>
      <c r="F1217" s="8" t="s">
        <v>1480</v>
      </c>
      <c r="G1217" s="8" t="s">
        <v>354</v>
      </c>
      <c r="I1217" t="s">
        <v>3025</v>
      </c>
      <c r="J1217" s="8" t="s">
        <v>1480</v>
      </c>
      <c r="K1217" s="8" t="s">
        <v>354</v>
      </c>
      <c r="L1217" t="s">
        <v>3025</v>
      </c>
      <c r="M1217" s="8" t="s">
        <v>1480</v>
      </c>
      <c r="N1217" s="8" t="s">
        <v>3083</v>
      </c>
    </row>
    <row r="1218" spans="1:20" ht="12.75">
      <c r="A1218" t="s">
        <v>3025</v>
      </c>
      <c r="B1218" t="s">
        <v>4657</v>
      </c>
      <c r="C1218" s="7">
        <v>29289</v>
      </c>
      <c r="D1218" s="8" t="s">
        <v>3609</v>
      </c>
      <c r="E1218" s="8" t="s">
        <v>1130</v>
      </c>
      <c r="F1218" s="8" t="s">
        <v>4792</v>
      </c>
      <c r="G1218" s="8" t="s">
        <v>354</v>
      </c>
      <c r="I1218" t="s">
        <v>3025</v>
      </c>
      <c r="J1218" s="8" t="s">
        <v>4792</v>
      </c>
      <c r="K1218" s="8" t="s">
        <v>354</v>
      </c>
      <c r="L1218" t="s">
        <v>356</v>
      </c>
      <c r="M1218" s="8" t="s">
        <v>3615</v>
      </c>
      <c r="N1218" s="8" t="s">
        <v>3083</v>
      </c>
      <c r="O1218" t="s">
        <v>353</v>
      </c>
      <c r="P1218" s="8" t="s">
        <v>3615</v>
      </c>
      <c r="Q1218" s="5" t="s">
        <v>354</v>
      </c>
      <c r="R1218" t="s">
        <v>353</v>
      </c>
      <c r="S1218" t="s">
        <v>3615</v>
      </c>
      <c r="T1218" s="5" t="s">
        <v>354</v>
      </c>
    </row>
    <row r="1219" spans="1:27" ht="12.75">
      <c r="A1219" t="s">
        <v>3082</v>
      </c>
      <c r="B1219" t="s">
        <v>3363</v>
      </c>
      <c r="C1219" s="7">
        <v>30285</v>
      </c>
      <c r="D1219" s="8" t="s">
        <v>3362</v>
      </c>
      <c r="E1219" s="8" t="s">
        <v>1112</v>
      </c>
      <c r="F1219" s="8" t="s">
        <v>1965</v>
      </c>
      <c r="G1219" s="8" t="s">
        <v>354</v>
      </c>
      <c r="I1219" t="s">
        <v>353</v>
      </c>
      <c r="J1219" s="8" t="s">
        <v>1965</v>
      </c>
      <c r="K1219" s="8" t="s">
        <v>354</v>
      </c>
      <c r="Q1219" s="8"/>
      <c r="S1219" s="7"/>
      <c r="T1219" s="8"/>
      <c r="U1219" s="6"/>
      <c r="V1219"/>
      <c r="X1219" s="6"/>
      <c r="Z1219" s="11"/>
      <c r="AA1219"/>
    </row>
    <row r="1220" spans="1:27" ht="12.75">
      <c r="A1220" t="s">
        <v>353</v>
      </c>
      <c r="B1220" t="s">
        <v>4830</v>
      </c>
      <c r="C1220" s="7">
        <v>30768</v>
      </c>
      <c r="D1220" s="8" t="s">
        <v>3492</v>
      </c>
      <c r="E1220" s="8" t="s">
        <v>4701</v>
      </c>
      <c r="F1220" s="8" t="s">
        <v>3617</v>
      </c>
      <c r="G1220" s="8" t="s">
        <v>354</v>
      </c>
      <c r="H1220" s="8" t="s">
        <v>4421</v>
      </c>
      <c r="L1220" s="8"/>
      <c r="N1220"/>
      <c r="O1220" s="8"/>
      <c r="P1220" s="5"/>
      <c r="Q1220"/>
      <c r="S1220" s="5"/>
      <c r="W1220"/>
      <c r="X1220" s="6"/>
      <c r="Z1220" s="10"/>
      <c r="AA1220"/>
    </row>
    <row r="1221" spans="1:27" ht="12.75">
      <c r="A1221" t="s">
        <v>353</v>
      </c>
      <c r="B1221" t="s">
        <v>691</v>
      </c>
      <c r="C1221" s="7">
        <v>29804</v>
      </c>
      <c r="D1221" s="8" t="s">
        <v>3028</v>
      </c>
      <c r="E1221" s="8" t="s">
        <v>4766</v>
      </c>
      <c r="F1221" s="8" t="s">
        <v>1480</v>
      </c>
      <c r="G1221" s="8" t="s">
        <v>354</v>
      </c>
      <c r="I1221" t="s">
        <v>353</v>
      </c>
      <c r="J1221" s="8" t="s">
        <v>964</v>
      </c>
      <c r="K1221" s="8" t="s">
        <v>354</v>
      </c>
      <c r="L1221" t="s">
        <v>353</v>
      </c>
      <c r="M1221" s="8" t="s">
        <v>964</v>
      </c>
      <c r="N1221" s="8" t="s">
        <v>354</v>
      </c>
      <c r="O1221" t="s">
        <v>353</v>
      </c>
      <c r="P1221" s="8" t="s">
        <v>964</v>
      </c>
      <c r="Q1221" s="5" t="s">
        <v>354</v>
      </c>
      <c r="R1221" t="s">
        <v>353</v>
      </c>
      <c r="S1221" t="s">
        <v>964</v>
      </c>
      <c r="T1221" s="5" t="s">
        <v>354</v>
      </c>
      <c r="AA1221"/>
    </row>
    <row r="1222" spans="1:27" ht="12.75">
      <c r="A1222" t="s">
        <v>1277</v>
      </c>
      <c r="B1222" t="s">
        <v>4104</v>
      </c>
      <c r="C1222" s="7">
        <v>27982</v>
      </c>
      <c r="D1222" s="8" t="s">
        <v>4101</v>
      </c>
      <c r="E1222" s="8" t="s">
        <v>1123</v>
      </c>
      <c r="I1222" t="s">
        <v>3082</v>
      </c>
      <c r="J1222" s="8" t="s">
        <v>1689</v>
      </c>
      <c r="K1222" s="8" t="s">
        <v>3083</v>
      </c>
      <c r="L1222" t="s">
        <v>3082</v>
      </c>
      <c r="M1222" s="8" t="s">
        <v>1689</v>
      </c>
      <c r="N1222" s="8" t="s">
        <v>2738</v>
      </c>
      <c r="O1222" t="s">
        <v>3082</v>
      </c>
      <c r="P1222" s="8" t="s">
        <v>3610</v>
      </c>
      <c r="Q1222" s="8" t="s">
        <v>309</v>
      </c>
      <c r="R1222" t="s">
        <v>3082</v>
      </c>
      <c r="S1222" s="7" t="s">
        <v>3610</v>
      </c>
      <c r="T1222" s="8" t="s">
        <v>2738</v>
      </c>
      <c r="U1222" s="6" t="s">
        <v>3082</v>
      </c>
      <c r="V1222" t="s">
        <v>3610</v>
      </c>
      <c r="W1222" s="5" t="s">
        <v>309</v>
      </c>
      <c r="X1222" s="6" t="s">
        <v>3082</v>
      </c>
      <c r="Y1222" s="6" t="s">
        <v>3610</v>
      </c>
      <c r="Z1222" s="11" t="s">
        <v>309</v>
      </c>
      <c r="AA1222"/>
    </row>
    <row r="1224" spans="1:27" ht="12.75">
      <c r="A1224" t="s">
        <v>1013</v>
      </c>
      <c r="B1224" t="s">
        <v>3247</v>
      </c>
      <c r="C1224" s="7">
        <v>28753</v>
      </c>
      <c r="D1224" s="8" t="s">
        <v>612</v>
      </c>
      <c r="E1224" s="8" t="s">
        <v>1113</v>
      </c>
      <c r="F1224" s="8" t="s">
        <v>3617</v>
      </c>
      <c r="G1224" s="8" t="s">
        <v>2015</v>
      </c>
      <c r="I1224" t="s">
        <v>792</v>
      </c>
      <c r="J1224" s="8" t="s">
        <v>261</v>
      </c>
      <c r="K1224" s="8" t="s">
        <v>846</v>
      </c>
      <c r="L1224" t="s">
        <v>792</v>
      </c>
      <c r="M1224" s="8" t="s">
        <v>261</v>
      </c>
      <c r="N1224" s="8" t="s">
        <v>2845</v>
      </c>
      <c r="O1224" t="s">
        <v>792</v>
      </c>
      <c r="P1224" s="8" t="s">
        <v>261</v>
      </c>
      <c r="Q1224" s="8" t="s">
        <v>3248</v>
      </c>
      <c r="R1224" t="s">
        <v>792</v>
      </c>
      <c r="S1224" s="7" t="s">
        <v>261</v>
      </c>
      <c r="T1224" s="8" t="s">
        <v>3249</v>
      </c>
      <c r="U1224" s="6" t="s">
        <v>792</v>
      </c>
      <c r="V1224" t="s">
        <v>261</v>
      </c>
      <c r="W1224" s="5" t="s">
        <v>2755</v>
      </c>
      <c r="X1224" t="s">
        <v>1013</v>
      </c>
      <c r="Y1224" s="6" t="s">
        <v>261</v>
      </c>
      <c r="Z1224" s="6" t="s">
        <v>2756</v>
      </c>
      <c r="AA1224"/>
    </row>
    <row r="1225" spans="1:8" ht="12.75">
      <c r="A1225" t="s">
        <v>3029</v>
      </c>
      <c r="B1225" t="s">
        <v>1161</v>
      </c>
      <c r="C1225" s="7">
        <v>31286</v>
      </c>
      <c r="D1225" s="8" t="s">
        <v>3481</v>
      </c>
      <c r="E1225" s="8" t="s">
        <v>3481</v>
      </c>
      <c r="F1225" s="8" t="s">
        <v>3617</v>
      </c>
      <c r="G1225" s="8" t="s">
        <v>1162</v>
      </c>
      <c r="H1225" s="8" t="s">
        <v>666</v>
      </c>
    </row>
    <row r="1226" spans="1:27" ht="12.75">
      <c r="A1226" t="s">
        <v>143</v>
      </c>
      <c r="B1226" t="s">
        <v>4373</v>
      </c>
      <c r="C1226" s="7">
        <v>30272</v>
      </c>
      <c r="D1226" s="8" t="s">
        <v>3407</v>
      </c>
      <c r="E1226" s="8" t="s">
        <v>4757</v>
      </c>
      <c r="F1226" s="8" t="s">
        <v>4792</v>
      </c>
      <c r="G1226" s="8" t="s">
        <v>3187</v>
      </c>
      <c r="I1226" t="s">
        <v>2129</v>
      </c>
      <c r="J1226" s="8" t="s">
        <v>4792</v>
      </c>
      <c r="K1226" s="8" t="s">
        <v>3434</v>
      </c>
      <c r="Q1226" s="8"/>
      <c r="S1226" s="7"/>
      <c r="T1226" s="8"/>
      <c r="U1226" s="6"/>
      <c r="V1226"/>
      <c r="X1226" s="6"/>
      <c r="Z1226" s="11"/>
      <c r="AA1226"/>
    </row>
    <row r="1227" spans="1:27" ht="12.75">
      <c r="A1227" t="s">
        <v>1277</v>
      </c>
      <c r="B1227" t="s">
        <v>465</v>
      </c>
      <c r="C1227" s="7">
        <v>30676</v>
      </c>
      <c r="D1227" s="8" t="s">
        <v>3409</v>
      </c>
      <c r="E1227" s="8" t="s">
        <v>4769</v>
      </c>
      <c r="I1227" t="s">
        <v>3029</v>
      </c>
      <c r="J1227" s="8" t="s">
        <v>4883</v>
      </c>
      <c r="K1227" s="8" t="s">
        <v>738</v>
      </c>
      <c r="Q1227" s="8"/>
      <c r="S1227" s="7"/>
      <c r="T1227" s="8"/>
      <c r="U1227" s="6"/>
      <c r="V1227"/>
      <c r="X1227" s="6"/>
      <c r="Z1227" s="11"/>
      <c r="AA1227"/>
    </row>
    <row r="1228" spans="1:14" ht="12.75">
      <c r="A1228" t="s">
        <v>3030</v>
      </c>
      <c r="B1228" t="s">
        <v>3301</v>
      </c>
      <c r="C1228" s="7">
        <v>29950</v>
      </c>
      <c r="D1228" s="8" t="s">
        <v>2800</v>
      </c>
      <c r="E1228" s="8" t="s">
        <v>1119</v>
      </c>
      <c r="F1228" s="8" t="s">
        <v>304</v>
      </c>
      <c r="G1228" s="8" t="s">
        <v>2837</v>
      </c>
      <c r="I1228" t="s">
        <v>3030</v>
      </c>
      <c r="J1228" s="8" t="s">
        <v>304</v>
      </c>
      <c r="K1228" s="8" t="s">
        <v>2144</v>
      </c>
      <c r="L1228" t="s">
        <v>3030</v>
      </c>
      <c r="M1228" s="8" t="s">
        <v>304</v>
      </c>
      <c r="N1228" s="8" t="s">
        <v>82</v>
      </c>
    </row>
    <row r="1229" spans="1:14" ht="12.75">
      <c r="A1229" t="s">
        <v>3136</v>
      </c>
      <c r="B1229" t="s">
        <v>2359</v>
      </c>
      <c r="C1229" s="7">
        <v>29409</v>
      </c>
      <c r="D1229" s="8" t="s">
        <v>1926</v>
      </c>
      <c r="E1229" s="8" t="s">
        <v>1124</v>
      </c>
      <c r="F1229" s="8" t="s">
        <v>3617</v>
      </c>
      <c r="G1229" s="8" t="s">
        <v>2838</v>
      </c>
      <c r="I1229" t="s">
        <v>3136</v>
      </c>
      <c r="J1229" s="8" t="s">
        <v>3790</v>
      </c>
      <c r="K1229" s="8" t="s">
        <v>2874</v>
      </c>
      <c r="L1229" t="s">
        <v>3136</v>
      </c>
      <c r="M1229" s="8" t="s">
        <v>3790</v>
      </c>
      <c r="N1229" s="8" t="s">
        <v>2360</v>
      </c>
    </row>
    <row r="1230" ht="12.75">
      <c r="I1230" s="6" t="s">
        <v>1098</v>
      </c>
    </row>
    <row r="1233" spans="1:27" ht="18">
      <c r="A1233" s="39" t="s">
        <v>4038</v>
      </c>
      <c r="C1233" s="7"/>
      <c r="I1233" s="39"/>
      <c r="Q1233" s="8"/>
      <c r="S1233" s="7"/>
      <c r="T1233" s="8"/>
      <c r="U1233" s="6"/>
      <c r="V1233"/>
      <c r="X1233" s="6"/>
      <c r="Z1233" s="11"/>
      <c r="AA1233"/>
    </row>
    <row r="1234" spans="3:9" ht="12.75">
      <c r="C1234" s="7"/>
      <c r="I1234" s="6"/>
    </row>
    <row r="1235" spans="1:3" ht="12.75">
      <c r="A1235" t="s">
        <v>114</v>
      </c>
      <c r="C1235" s="7"/>
    </row>
    <row r="1236" spans="1:17" ht="12.75">
      <c r="A1236" t="s">
        <v>633</v>
      </c>
      <c r="B1236" t="s">
        <v>4908</v>
      </c>
      <c r="C1236" s="7">
        <v>30012</v>
      </c>
      <c r="D1236" s="8" t="s">
        <v>497</v>
      </c>
      <c r="E1236" s="8" t="s">
        <v>4065</v>
      </c>
      <c r="F1236" s="8" t="s">
        <v>4730</v>
      </c>
      <c r="G1236" s="8" t="s">
        <v>544</v>
      </c>
      <c r="I1236" t="s">
        <v>633</v>
      </c>
      <c r="J1236" s="8" t="s">
        <v>4730</v>
      </c>
      <c r="K1236" s="8" t="s">
        <v>3942</v>
      </c>
      <c r="L1236" t="s">
        <v>633</v>
      </c>
      <c r="M1236" s="8" t="s">
        <v>4730</v>
      </c>
      <c r="N1236" s="8" t="s">
        <v>425</v>
      </c>
      <c r="O1236" t="s">
        <v>633</v>
      </c>
      <c r="P1236" s="8" t="s">
        <v>4730</v>
      </c>
      <c r="Q1236" s="5" t="s">
        <v>4027</v>
      </c>
    </row>
    <row r="1237" spans="1:14" ht="12.75">
      <c r="A1237" t="s">
        <v>633</v>
      </c>
      <c r="B1237" t="s">
        <v>947</v>
      </c>
      <c r="C1237" s="7">
        <v>30088</v>
      </c>
      <c r="D1237" s="8" t="s">
        <v>2802</v>
      </c>
      <c r="E1237" s="8" t="s">
        <v>4763</v>
      </c>
      <c r="F1237" s="8" t="s">
        <v>3551</v>
      </c>
      <c r="G1237" s="8" t="s">
        <v>2839</v>
      </c>
      <c r="I1237" t="s">
        <v>633</v>
      </c>
      <c r="J1237" s="8" t="s">
        <v>3551</v>
      </c>
      <c r="K1237" s="8" t="s">
        <v>1966</v>
      </c>
      <c r="L1237" t="s">
        <v>633</v>
      </c>
      <c r="M1237" s="8" t="s">
        <v>3551</v>
      </c>
      <c r="N1237" s="8" t="s">
        <v>4052</v>
      </c>
    </row>
    <row r="1238" spans="1:27" ht="12.75">
      <c r="A1238" t="s">
        <v>633</v>
      </c>
      <c r="B1238" t="s">
        <v>4602</v>
      </c>
      <c r="C1238" s="7">
        <v>28261</v>
      </c>
      <c r="D1238" s="8" t="s">
        <v>4643</v>
      </c>
      <c r="E1238" s="8" t="s">
        <v>2025</v>
      </c>
      <c r="F1238" s="8" t="s">
        <v>2131</v>
      </c>
      <c r="G1238" s="8" t="s">
        <v>4443</v>
      </c>
      <c r="H1238" s="8" t="s">
        <v>2704</v>
      </c>
      <c r="I1238" t="s">
        <v>633</v>
      </c>
      <c r="J1238" s="8" t="s">
        <v>2131</v>
      </c>
      <c r="K1238" s="8" t="s">
        <v>1409</v>
      </c>
      <c r="O1238" t="s">
        <v>633</v>
      </c>
      <c r="P1238" s="8" t="s">
        <v>3790</v>
      </c>
      <c r="Q1238" s="8" t="s">
        <v>4472</v>
      </c>
      <c r="S1238" s="7"/>
      <c r="T1238" s="8"/>
      <c r="U1238" t="s">
        <v>633</v>
      </c>
      <c r="V1238" t="s">
        <v>2131</v>
      </c>
      <c r="W1238" s="5" t="s">
        <v>194</v>
      </c>
      <c r="X1238" s="6"/>
      <c r="Z1238" s="11"/>
      <c r="AA1238"/>
    </row>
    <row r="1240" spans="1:20" ht="12.75">
      <c r="A1240" t="s">
        <v>3607</v>
      </c>
      <c r="B1240" t="s">
        <v>2051</v>
      </c>
      <c r="C1240" s="7">
        <v>29245</v>
      </c>
      <c r="D1240" s="8" t="s">
        <v>3609</v>
      </c>
      <c r="E1240" s="8" t="s">
        <v>4275</v>
      </c>
      <c r="F1240" s="8" t="s">
        <v>4789</v>
      </c>
      <c r="G1240" s="8" t="s">
        <v>2840</v>
      </c>
      <c r="I1240" t="s">
        <v>3607</v>
      </c>
      <c r="J1240" s="8" t="s">
        <v>4789</v>
      </c>
      <c r="K1240" s="8" t="s">
        <v>1133</v>
      </c>
      <c r="L1240" t="s">
        <v>3607</v>
      </c>
      <c r="M1240" s="8" t="s">
        <v>4789</v>
      </c>
      <c r="N1240" s="8" t="s">
        <v>2736</v>
      </c>
      <c r="O1240" t="s">
        <v>3607</v>
      </c>
      <c r="P1240" s="8" t="s">
        <v>4789</v>
      </c>
      <c r="Q1240" s="5" t="s">
        <v>3665</v>
      </c>
      <c r="R1240" t="s">
        <v>4669</v>
      </c>
      <c r="S1240" t="s">
        <v>4789</v>
      </c>
      <c r="T1240" s="5" t="s">
        <v>3666</v>
      </c>
    </row>
    <row r="1241" spans="1:27" ht="12.75">
      <c r="A1241" t="s">
        <v>3607</v>
      </c>
      <c r="B1241" t="s">
        <v>2990</v>
      </c>
      <c r="C1241" s="7">
        <v>31341</v>
      </c>
      <c r="D1241" s="8" t="s">
        <v>3478</v>
      </c>
      <c r="E1241" s="8" t="s">
        <v>4701</v>
      </c>
      <c r="F1241" s="8" t="s">
        <v>1146</v>
      </c>
      <c r="G1241" s="8" t="s">
        <v>782</v>
      </c>
      <c r="H1241" s="8" t="s">
        <v>2704</v>
      </c>
      <c r="L1241" s="8"/>
      <c r="N1241"/>
      <c r="O1241" s="8"/>
      <c r="P1241" s="5"/>
      <c r="Q1241"/>
      <c r="S1241" s="5"/>
      <c r="W1241"/>
      <c r="X1241" s="6"/>
      <c r="Z1241" s="10"/>
      <c r="AA1241"/>
    </row>
    <row r="1242" spans="1:14" ht="12.75">
      <c r="A1242" t="s">
        <v>3607</v>
      </c>
      <c r="B1242" t="s">
        <v>4096</v>
      </c>
      <c r="C1242" s="7">
        <v>30313</v>
      </c>
      <c r="D1242" s="8" t="s">
        <v>2804</v>
      </c>
      <c r="E1242" s="8" t="s">
        <v>1118</v>
      </c>
      <c r="F1242" s="8" t="s">
        <v>304</v>
      </c>
      <c r="G1242" s="8" t="s">
        <v>2841</v>
      </c>
      <c r="I1242" t="s">
        <v>4669</v>
      </c>
      <c r="J1242" s="8" t="s">
        <v>304</v>
      </c>
      <c r="K1242" s="8" t="s">
        <v>647</v>
      </c>
      <c r="L1242" t="s">
        <v>3607</v>
      </c>
      <c r="M1242" s="8" t="s">
        <v>304</v>
      </c>
      <c r="N1242" s="8" t="s">
        <v>788</v>
      </c>
    </row>
    <row r="1243" spans="1:27" ht="12.75">
      <c r="A1243" t="s">
        <v>4667</v>
      </c>
      <c r="B1243" t="s">
        <v>73</v>
      </c>
      <c r="C1243" s="7">
        <v>30444</v>
      </c>
      <c r="D1243" s="8" t="s">
        <v>3407</v>
      </c>
      <c r="E1243" s="8" t="s">
        <v>1125</v>
      </c>
      <c r="F1243" s="8" t="s">
        <v>3615</v>
      </c>
      <c r="G1243" s="8" t="s">
        <v>2842</v>
      </c>
      <c r="I1243" t="s">
        <v>4667</v>
      </c>
      <c r="J1243" s="8" t="s">
        <v>3615</v>
      </c>
      <c r="K1243" s="8" t="s">
        <v>1335</v>
      </c>
      <c r="Q1243" s="8"/>
      <c r="S1243" s="7"/>
      <c r="T1243" s="8"/>
      <c r="U1243" s="6"/>
      <c r="V1243"/>
      <c r="X1243" s="6"/>
      <c r="Z1243" s="11"/>
      <c r="AA1243"/>
    </row>
    <row r="1244" spans="1:27" ht="12.75">
      <c r="A1244" t="s">
        <v>4669</v>
      </c>
      <c r="B1244" t="s">
        <v>2986</v>
      </c>
      <c r="C1244" s="7">
        <v>30598</v>
      </c>
      <c r="D1244" s="8" t="s">
        <v>3481</v>
      </c>
      <c r="E1244" s="8" t="s">
        <v>2023</v>
      </c>
      <c r="F1244" s="8" t="s">
        <v>1480</v>
      </c>
      <c r="G1244" s="8" t="s">
        <v>780</v>
      </c>
      <c r="H1244" s="8" t="s">
        <v>681</v>
      </c>
      <c r="L1244" s="8"/>
      <c r="N1244"/>
      <c r="O1244" s="8"/>
      <c r="P1244" s="5"/>
      <c r="Q1244"/>
      <c r="S1244" s="5"/>
      <c r="W1244"/>
      <c r="X1244" s="6"/>
      <c r="Z1244" s="10"/>
      <c r="AA1244"/>
    </row>
    <row r="1245" spans="1:27" ht="12.75">
      <c r="A1245" t="s">
        <v>4667</v>
      </c>
      <c r="B1245" t="s">
        <v>3498</v>
      </c>
      <c r="C1245" s="7">
        <v>31043</v>
      </c>
      <c r="D1245" s="8" t="s">
        <v>3490</v>
      </c>
      <c r="E1245" s="8" t="s">
        <v>3480</v>
      </c>
      <c r="F1245" s="8" t="s">
        <v>1689</v>
      </c>
      <c r="G1245" s="8" t="s">
        <v>4460</v>
      </c>
      <c r="H1245" s="8" t="s">
        <v>1988</v>
      </c>
      <c r="L1245" s="8"/>
      <c r="N1245"/>
      <c r="O1245" s="8"/>
      <c r="P1245" s="5"/>
      <c r="Q1245"/>
      <c r="S1245" s="5"/>
      <c r="W1245"/>
      <c r="X1245" s="6"/>
      <c r="Z1245" s="10"/>
      <c r="AA1245"/>
    </row>
    <row r="1247" spans="1:27" ht="12.75">
      <c r="A1247" t="s">
        <v>2135</v>
      </c>
      <c r="B1247" t="s">
        <v>803</v>
      </c>
      <c r="C1247" s="7">
        <v>28169</v>
      </c>
      <c r="D1247" s="8" t="s">
        <v>804</v>
      </c>
      <c r="E1247" s="8" t="s">
        <v>1102</v>
      </c>
      <c r="F1247" s="8" t="s">
        <v>3551</v>
      </c>
      <c r="G1247" s="8" t="s">
        <v>3289</v>
      </c>
      <c r="I1247" t="s">
        <v>1478</v>
      </c>
      <c r="J1247" s="8" t="s">
        <v>4789</v>
      </c>
      <c r="K1247" s="8" t="s">
        <v>802</v>
      </c>
      <c r="L1247" t="s">
        <v>1478</v>
      </c>
      <c r="M1247" s="8" t="s">
        <v>4789</v>
      </c>
      <c r="N1247" s="8" t="s">
        <v>1512</v>
      </c>
      <c r="O1247" t="s">
        <v>1478</v>
      </c>
      <c r="P1247" s="8" t="s">
        <v>3554</v>
      </c>
      <c r="Q1247" s="8" t="s">
        <v>805</v>
      </c>
      <c r="R1247" t="s">
        <v>1478</v>
      </c>
      <c r="S1247" s="7" t="s">
        <v>3554</v>
      </c>
      <c r="T1247" s="8" t="s">
        <v>3604</v>
      </c>
      <c r="U1247" s="6" t="s">
        <v>1478</v>
      </c>
      <c r="V1247" t="s">
        <v>3554</v>
      </c>
      <c r="W1247" s="5" t="s">
        <v>3605</v>
      </c>
      <c r="X1247" t="s">
        <v>1478</v>
      </c>
      <c r="Y1247" s="6" t="s">
        <v>3554</v>
      </c>
      <c r="Z1247" s="11" t="s">
        <v>3606</v>
      </c>
      <c r="AA1247"/>
    </row>
    <row r="1248" spans="1:27" ht="12.75">
      <c r="A1248" t="s">
        <v>1478</v>
      </c>
      <c r="B1248" t="s">
        <v>4016</v>
      </c>
      <c r="C1248" s="7">
        <v>29003</v>
      </c>
      <c r="D1248" s="8" t="s">
        <v>1903</v>
      </c>
      <c r="E1248" s="8" t="s">
        <v>1120</v>
      </c>
      <c r="F1248" s="8" t="s">
        <v>4789</v>
      </c>
      <c r="G1248" s="8" t="s">
        <v>2844</v>
      </c>
      <c r="I1248" t="s">
        <v>2135</v>
      </c>
      <c r="J1248" s="8" t="s">
        <v>4789</v>
      </c>
      <c r="K1248" s="8" t="s">
        <v>801</v>
      </c>
      <c r="O1248" t="s">
        <v>1478</v>
      </c>
      <c r="P1248" s="8" t="s">
        <v>4789</v>
      </c>
      <c r="Q1248" s="8" t="s">
        <v>4017</v>
      </c>
      <c r="S1248" s="7"/>
      <c r="T1248" s="8"/>
      <c r="U1248" s="6"/>
      <c r="V1248"/>
      <c r="X1248" s="6"/>
      <c r="Z1248" s="11"/>
      <c r="AA1248"/>
    </row>
    <row r="1249" spans="1:27" ht="12.75">
      <c r="A1249" t="s">
        <v>2129</v>
      </c>
      <c r="B1249" t="s">
        <v>3491</v>
      </c>
      <c r="C1249" s="7">
        <v>31187</v>
      </c>
      <c r="D1249" s="8" t="s">
        <v>3492</v>
      </c>
      <c r="E1249" s="8" t="s">
        <v>2024</v>
      </c>
      <c r="F1249" s="8" t="s">
        <v>4792</v>
      </c>
      <c r="G1249" s="8" t="s">
        <v>4458</v>
      </c>
      <c r="H1249" s="8" t="s">
        <v>566</v>
      </c>
      <c r="L1249" s="8"/>
      <c r="N1249"/>
      <c r="O1249" s="8"/>
      <c r="P1249" s="5"/>
      <c r="Q1249"/>
      <c r="S1249" s="5"/>
      <c r="W1249"/>
      <c r="X1249" s="6"/>
      <c r="Z1249" s="10"/>
      <c r="AA1249"/>
    </row>
    <row r="1250" spans="1:27" ht="12.75">
      <c r="A1250" t="s">
        <v>2129</v>
      </c>
      <c r="B1250" t="s">
        <v>1566</v>
      </c>
      <c r="C1250" s="7">
        <v>29267</v>
      </c>
      <c r="D1250" s="8" t="s">
        <v>1567</v>
      </c>
      <c r="E1250" s="8" t="s">
        <v>4756</v>
      </c>
      <c r="F1250" s="8" t="s">
        <v>4668</v>
      </c>
      <c r="G1250" s="8" t="s">
        <v>2843</v>
      </c>
      <c r="I1250" t="s">
        <v>1478</v>
      </c>
      <c r="J1250" s="8" t="s">
        <v>4792</v>
      </c>
      <c r="K1250" s="8" t="s">
        <v>2122</v>
      </c>
      <c r="L1250" t="s">
        <v>2135</v>
      </c>
      <c r="M1250" s="8" t="s">
        <v>4883</v>
      </c>
      <c r="N1250" s="8" t="s">
        <v>1665</v>
      </c>
      <c r="O1250" t="s">
        <v>2135</v>
      </c>
      <c r="P1250" s="8" t="s">
        <v>4883</v>
      </c>
      <c r="Q1250" s="8" t="s">
        <v>1568</v>
      </c>
      <c r="R1250" t="s">
        <v>2135</v>
      </c>
      <c r="S1250" s="7" t="s">
        <v>4883</v>
      </c>
      <c r="T1250" s="8" t="s">
        <v>1569</v>
      </c>
      <c r="U1250" s="6" t="s">
        <v>2129</v>
      </c>
      <c r="V1250" t="s">
        <v>4883</v>
      </c>
      <c r="W1250" s="5" t="s">
        <v>1570</v>
      </c>
      <c r="X1250" s="6"/>
      <c r="Z1250" s="11"/>
      <c r="AA1250"/>
    </row>
    <row r="1251" spans="1:14" ht="12.75">
      <c r="A1251" t="s">
        <v>792</v>
      </c>
      <c r="B1251" t="s">
        <v>4479</v>
      </c>
      <c r="C1251" s="7">
        <v>30476</v>
      </c>
      <c r="D1251" s="8" t="s">
        <v>2800</v>
      </c>
      <c r="E1251" s="8" t="s">
        <v>1105</v>
      </c>
      <c r="F1251" s="8" t="s">
        <v>3615</v>
      </c>
      <c r="G1251" s="8" t="s">
        <v>40</v>
      </c>
      <c r="I1251" t="s">
        <v>1807</v>
      </c>
      <c r="J1251" s="8" t="s">
        <v>3615</v>
      </c>
      <c r="K1251" s="8" t="s">
        <v>3563</v>
      </c>
      <c r="L1251" t="s">
        <v>3029</v>
      </c>
      <c r="M1251" s="8" t="s">
        <v>3615</v>
      </c>
      <c r="N1251" s="8" t="s">
        <v>4480</v>
      </c>
    </row>
    <row r="1252" spans="1:20" ht="12.75">
      <c r="A1252" t="s">
        <v>306</v>
      </c>
      <c r="B1252" t="s">
        <v>4240</v>
      </c>
      <c r="C1252" s="7">
        <v>30077</v>
      </c>
      <c r="D1252" s="8" t="s">
        <v>3609</v>
      </c>
      <c r="E1252" s="8" t="s">
        <v>498</v>
      </c>
      <c r="F1252" s="8" t="s">
        <v>4874</v>
      </c>
      <c r="G1252" s="8" t="s">
        <v>41</v>
      </c>
      <c r="I1252" t="s">
        <v>306</v>
      </c>
      <c r="J1252" s="8" t="s">
        <v>4874</v>
      </c>
      <c r="K1252" s="8" t="s">
        <v>4546</v>
      </c>
      <c r="L1252" t="s">
        <v>306</v>
      </c>
      <c r="M1252" s="8" t="s">
        <v>4874</v>
      </c>
      <c r="N1252" s="8" t="s">
        <v>4386</v>
      </c>
      <c r="O1252" t="s">
        <v>306</v>
      </c>
      <c r="P1252" s="8" t="s">
        <v>4874</v>
      </c>
      <c r="Q1252" s="5" t="s">
        <v>336</v>
      </c>
      <c r="R1252" t="s">
        <v>306</v>
      </c>
      <c r="S1252" t="s">
        <v>4874</v>
      </c>
      <c r="T1252" s="5" t="s">
        <v>337</v>
      </c>
    </row>
    <row r="1253" spans="1:27" ht="12.75">
      <c r="A1253" t="s">
        <v>306</v>
      </c>
      <c r="B1253" t="s">
        <v>2158</v>
      </c>
      <c r="C1253" s="7">
        <v>30980</v>
      </c>
      <c r="D1253" s="8" t="s">
        <v>2159</v>
      </c>
      <c r="E1253" s="8" t="s">
        <v>3489</v>
      </c>
      <c r="F1253" s="8" t="s">
        <v>1857</v>
      </c>
      <c r="G1253" s="8" t="s">
        <v>4691</v>
      </c>
      <c r="H1253" s="8" t="s">
        <v>3104</v>
      </c>
      <c r="L1253" s="8"/>
      <c r="N1253"/>
      <c r="O1253" s="8"/>
      <c r="P1253" s="5"/>
      <c r="Q1253"/>
      <c r="S1253" s="5"/>
      <c r="W1253"/>
      <c r="X1253" s="6"/>
      <c r="Z1253" s="10"/>
      <c r="AA1253"/>
    </row>
    <row r="1254" spans="1:27" ht="12.75">
      <c r="A1254" t="s">
        <v>306</v>
      </c>
      <c r="B1254" t="s">
        <v>307</v>
      </c>
      <c r="C1254" s="7">
        <v>28496</v>
      </c>
      <c r="D1254" s="8" t="s">
        <v>308</v>
      </c>
      <c r="E1254" s="8" t="s">
        <v>4761</v>
      </c>
      <c r="F1254" s="8" t="s">
        <v>1480</v>
      </c>
      <c r="G1254" s="8" t="s">
        <v>42</v>
      </c>
      <c r="I1254" t="s">
        <v>306</v>
      </c>
      <c r="J1254" s="8" t="s">
        <v>1480</v>
      </c>
      <c r="K1254" s="8" t="s">
        <v>3270</v>
      </c>
      <c r="L1254" t="s">
        <v>306</v>
      </c>
      <c r="M1254" s="8" t="s">
        <v>1480</v>
      </c>
      <c r="N1254" s="8" t="s">
        <v>5121</v>
      </c>
      <c r="O1254" t="s">
        <v>306</v>
      </c>
      <c r="P1254" s="8" t="s">
        <v>1480</v>
      </c>
      <c r="Q1254" s="8" t="s">
        <v>3420</v>
      </c>
      <c r="R1254" t="s">
        <v>306</v>
      </c>
      <c r="S1254" s="7" t="s">
        <v>1480</v>
      </c>
      <c r="T1254" s="8" t="s">
        <v>3421</v>
      </c>
      <c r="U1254" s="6" t="s">
        <v>306</v>
      </c>
      <c r="V1254" t="s">
        <v>1480</v>
      </c>
      <c r="W1254" s="5" t="s">
        <v>2915</v>
      </c>
      <c r="X1254" t="s">
        <v>306</v>
      </c>
      <c r="Y1254" s="6" t="s">
        <v>1480</v>
      </c>
      <c r="Z1254" s="11" t="s">
        <v>2916</v>
      </c>
      <c r="AA1254"/>
    </row>
    <row r="1256" spans="1:27" ht="12.75">
      <c r="A1256" t="s">
        <v>4873</v>
      </c>
      <c r="B1256" t="s">
        <v>2613</v>
      </c>
      <c r="C1256" s="7">
        <v>27937</v>
      </c>
      <c r="D1256" s="8" t="s">
        <v>960</v>
      </c>
      <c r="E1256" s="8" t="s">
        <v>1103</v>
      </c>
      <c r="F1256" s="8" t="s">
        <v>1480</v>
      </c>
      <c r="G1256" s="8" t="s">
        <v>963</v>
      </c>
      <c r="I1256" t="s">
        <v>4873</v>
      </c>
      <c r="J1256" s="8" t="s">
        <v>1480</v>
      </c>
      <c r="K1256" s="8" t="s">
        <v>3791</v>
      </c>
      <c r="L1256" t="s">
        <v>4873</v>
      </c>
      <c r="M1256" s="8" t="s">
        <v>1480</v>
      </c>
      <c r="N1256" s="8" t="s">
        <v>3791</v>
      </c>
      <c r="O1256" t="s">
        <v>4873</v>
      </c>
      <c r="P1256" s="8" t="s">
        <v>1480</v>
      </c>
      <c r="Q1256" s="8" t="s">
        <v>3791</v>
      </c>
      <c r="R1256" t="s">
        <v>4873</v>
      </c>
      <c r="S1256" s="7" t="s">
        <v>1480</v>
      </c>
      <c r="T1256" s="8" t="s">
        <v>263</v>
      </c>
      <c r="U1256" s="6" t="s">
        <v>4873</v>
      </c>
      <c r="V1256" t="s">
        <v>1480</v>
      </c>
      <c r="W1256" s="12" t="s">
        <v>3791</v>
      </c>
      <c r="X1256" s="6" t="s">
        <v>4873</v>
      </c>
      <c r="Y1256" s="6" t="s">
        <v>1480</v>
      </c>
      <c r="Z1256" s="11" t="s">
        <v>3791</v>
      </c>
      <c r="AA1256"/>
    </row>
    <row r="1257" spans="1:27" ht="12.75">
      <c r="A1257" t="s">
        <v>1138</v>
      </c>
      <c r="B1257" t="s">
        <v>3414</v>
      </c>
      <c r="C1257" s="7">
        <v>27563</v>
      </c>
      <c r="E1257" s="8" t="s">
        <v>1106</v>
      </c>
      <c r="F1257" s="8" t="s">
        <v>1372</v>
      </c>
      <c r="G1257" s="8" t="s">
        <v>963</v>
      </c>
      <c r="I1257" t="s">
        <v>1138</v>
      </c>
      <c r="J1257" s="8" t="s">
        <v>1372</v>
      </c>
      <c r="K1257" s="8" t="s">
        <v>3791</v>
      </c>
      <c r="L1257" t="s">
        <v>1138</v>
      </c>
      <c r="M1257" s="8" t="s">
        <v>1372</v>
      </c>
      <c r="N1257" s="8" t="s">
        <v>4841</v>
      </c>
      <c r="O1257" t="s">
        <v>1138</v>
      </c>
      <c r="P1257" s="8" t="s">
        <v>1372</v>
      </c>
      <c r="Q1257" s="8" t="s">
        <v>3791</v>
      </c>
      <c r="R1257" t="s">
        <v>1894</v>
      </c>
      <c r="S1257" s="7" t="s">
        <v>1372</v>
      </c>
      <c r="T1257" s="8" t="s">
        <v>3791</v>
      </c>
      <c r="U1257" s="6" t="s">
        <v>1138</v>
      </c>
      <c r="V1257" t="s">
        <v>1372</v>
      </c>
      <c r="W1257" s="5" t="s">
        <v>3791</v>
      </c>
      <c r="X1257" s="6" t="s">
        <v>1138</v>
      </c>
      <c r="Y1257" s="6" t="s">
        <v>1372</v>
      </c>
      <c r="Z1257" s="11" t="s">
        <v>3791</v>
      </c>
      <c r="AA1257"/>
    </row>
    <row r="1258" spans="1:27" ht="12.75">
      <c r="A1258" t="s">
        <v>1803</v>
      </c>
      <c r="B1258" t="s">
        <v>3448</v>
      </c>
      <c r="C1258" s="7">
        <v>29739</v>
      </c>
      <c r="D1258" s="8" t="s">
        <v>3022</v>
      </c>
      <c r="E1258" s="8" t="s">
        <v>1109</v>
      </c>
      <c r="F1258" s="8" t="s">
        <v>3380</v>
      </c>
      <c r="G1258" s="8" t="s">
        <v>4638</v>
      </c>
      <c r="I1258" t="s">
        <v>953</v>
      </c>
      <c r="J1258" s="8" t="s">
        <v>3380</v>
      </c>
      <c r="K1258" s="8" t="s">
        <v>3616</v>
      </c>
      <c r="L1258" t="s">
        <v>1137</v>
      </c>
      <c r="M1258" s="8" t="s">
        <v>3380</v>
      </c>
      <c r="N1258" s="8" t="s">
        <v>3616</v>
      </c>
      <c r="O1258" t="s">
        <v>1137</v>
      </c>
      <c r="P1258" s="8" t="s">
        <v>3380</v>
      </c>
      <c r="Q1258" s="8" t="s">
        <v>3616</v>
      </c>
      <c r="S1258" s="7"/>
      <c r="T1258" s="8"/>
      <c r="U1258" s="6"/>
      <c r="V1258"/>
      <c r="X1258" s="6"/>
      <c r="Z1258" s="11"/>
      <c r="AA1258"/>
    </row>
    <row r="1259" spans="1:27" ht="12.75">
      <c r="A1259" t="s">
        <v>951</v>
      </c>
      <c r="B1259" t="s">
        <v>4842</v>
      </c>
      <c r="C1259" s="7">
        <v>29428</v>
      </c>
      <c r="D1259" s="8" t="s">
        <v>4843</v>
      </c>
      <c r="E1259" s="8" t="s">
        <v>1121</v>
      </c>
      <c r="F1259" s="8" t="s">
        <v>4789</v>
      </c>
      <c r="G1259" s="8" t="s">
        <v>4879</v>
      </c>
      <c r="I1259" t="s">
        <v>4873</v>
      </c>
      <c r="J1259" s="8" t="s">
        <v>4789</v>
      </c>
      <c r="K1259" s="8" t="s">
        <v>3616</v>
      </c>
      <c r="L1259" t="s">
        <v>4880</v>
      </c>
      <c r="M1259" s="8" t="s">
        <v>4789</v>
      </c>
      <c r="N1259" s="8" t="s">
        <v>3102</v>
      </c>
      <c r="O1259" t="s">
        <v>1803</v>
      </c>
      <c r="P1259" s="8" t="s">
        <v>4789</v>
      </c>
      <c r="Q1259" s="8" t="s">
        <v>263</v>
      </c>
      <c r="S1259" s="7"/>
      <c r="T1259" s="8"/>
      <c r="U1259" s="6"/>
      <c r="V1259"/>
      <c r="X1259" s="6"/>
      <c r="Z1259" s="11"/>
      <c r="AA1259"/>
    </row>
    <row r="1260" spans="1:26" ht="12.75">
      <c r="A1260" t="s">
        <v>953</v>
      </c>
      <c r="B1260" t="s">
        <v>576</v>
      </c>
      <c r="C1260" s="7">
        <v>28881</v>
      </c>
      <c r="D1260" s="8" t="s">
        <v>4720</v>
      </c>
      <c r="E1260" s="8" t="s">
        <v>1108</v>
      </c>
      <c r="F1260" s="8" t="s">
        <v>937</v>
      </c>
      <c r="G1260" s="8" t="s">
        <v>3618</v>
      </c>
      <c r="I1260" t="s">
        <v>4880</v>
      </c>
      <c r="J1260" s="8" t="s">
        <v>937</v>
      </c>
      <c r="K1260" s="8" t="s">
        <v>3791</v>
      </c>
      <c r="L1260" t="s">
        <v>4880</v>
      </c>
      <c r="M1260" s="8" t="s">
        <v>937</v>
      </c>
      <c r="N1260" s="8" t="s">
        <v>4884</v>
      </c>
      <c r="O1260" t="s">
        <v>4880</v>
      </c>
      <c r="P1260" s="8" t="s">
        <v>937</v>
      </c>
      <c r="Q1260" s="5" t="s">
        <v>4884</v>
      </c>
      <c r="R1260" s="6" t="s">
        <v>4880</v>
      </c>
      <c r="S1260" t="s">
        <v>937</v>
      </c>
      <c r="T1260" s="5" t="s">
        <v>3618</v>
      </c>
      <c r="X1260" s="6" t="s">
        <v>4880</v>
      </c>
      <c r="Y1260" s="6" t="s">
        <v>937</v>
      </c>
      <c r="Z1260" s="11" t="s">
        <v>265</v>
      </c>
    </row>
    <row r="1261" spans="1:27" ht="12.75">
      <c r="A1261" t="s">
        <v>1894</v>
      </c>
      <c r="B1261" t="s">
        <v>2829</v>
      </c>
      <c r="C1261" s="7">
        <v>28970</v>
      </c>
      <c r="D1261" s="8" t="s">
        <v>4643</v>
      </c>
      <c r="E1261" s="8" t="s">
        <v>4764</v>
      </c>
      <c r="F1261" s="8" t="s">
        <v>2328</v>
      </c>
      <c r="G1261" s="8" t="s">
        <v>1692</v>
      </c>
      <c r="I1261" t="s">
        <v>2742</v>
      </c>
      <c r="J1261" s="8" t="s">
        <v>4792</v>
      </c>
      <c r="K1261" s="8" t="s">
        <v>956</v>
      </c>
      <c r="L1261" t="s">
        <v>2742</v>
      </c>
      <c r="M1261" s="8" t="s">
        <v>4792</v>
      </c>
      <c r="N1261" s="8" t="s">
        <v>3618</v>
      </c>
      <c r="O1261" t="s">
        <v>1894</v>
      </c>
      <c r="P1261" s="8" t="s">
        <v>4874</v>
      </c>
      <c r="Q1261" s="8" t="s">
        <v>1141</v>
      </c>
      <c r="R1261" t="s">
        <v>1138</v>
      </c>
      <c r="S1261" s="7" t="s">
        <v>4874</v>
      </c>
      <c r="T1261" s="8" t="s">
        <v>4879</v>
      </c>
      <c r="U1261" s="6" t="s">
        <v>1894</v>
      </c>
      <c r="V1261" t="s">
        <v>4874</v>
      </c>
      <c r="W1261" s="5" t="s">
        <v>3616</v>
      </c>
      <c r="X1261" s="6" t="s">
        <v>1894</v>
      </c>
      <c r="Y1261" s="6" t="s">
        <v>4874</v>
      </c>
      <c r="Z1261" s="11" t="s">
        <v>3616</v>
      </c>
      <c r="AA1261"/>
    </row>
    <row r="1262" spans="1:27" ht="12.75">
      <c r="A1262" t="s">
        <v>1897</v>
      </c>
      <c r="B1262" t="s">
        <v>3477</v>
      </c>
      <c r="C1262" s="7">
        <v>29326</v>
      </c>
      <c r="D1262" s="8" t="s">
        <v>1011</v>
      </c>
      <c r="E1262" s="8" t="s">
        <v>3481</v>
      </c>
      <c r="F1262" s="8" t="s">
        <v>3551</v>
      </c>
      <c r="G1262" s="8" t="s">
        <v>1692</v>
      </c>
      <c r="H1262" s="8" t="s">
        <v>683</v>
      </c>
      <c r="L1262" t="s">
        <v>1897</v>
      </c>
      <c r="M1262" s="8" t="s">
        <v>3551</v>
      </c>
      <c r="N1262" s="8" t="s">
        <v>3616</v>
      </c>
      <c r="R1262" t="s">
        <v>1897</v>
      </c>
      <c r="S1262" t="s">
        <v>3790</v>
      </c>
      <c r="T1262" s="5" t="s">
        <v>1141</v>
      </c>
      <c r="AA1262"/>
    </row>
    <row r="1263" spans="1:14" ht="12.75">
      <c r="A1263" t="s">
        <v>1894</v>
      </c>
      <c r="B1263" t="s">
        <v>1424</v>
      </c>
      <c r="C1263" s="7">
        <v>30063</v>
      </c>
      <c r="D1263" s="8" t="s">
        <v>2798</v>
      </c>
      <c r="E1263" s="8" t="s">
        <v>1130</v>
      </c>
      <c r="F1263" s="8" t="s">
        <v>1857</v>
      </c>
      <c r="G1263" s="8" t="s">
        <v>3616</v>
      </c>
      <c r="I1263" t="s">
        <v>1138</v>
      </c>
      <c r="J1263" s="8" t="s">
        <v>1857</v>
      </c>
      <c r="K1263" s="8" t="s">
        <v>4879</v>
      </c>
      <c r="L1263" t="s">
        <v>1138</v>
      </c>
      <c r="M1263" s="8" t="s">
        <v>1857</v>
      </c>
      <c r="N1263" s="8" t="s">
        <v>1692</v>
      </c>
    </row>
    <row r="1264" spans="1:27" ht="12.75">
      <c r="A1264" t="s">
        <v>953</v>
      </c>
      <c r="B1264" t="s">
        <v>182</v>
      </c>
      <c r="C1264" s="7">
        <v>30436</v>
      </c>
      <c r="D1264" s="8" t="s">
        <v>3404</v>
      </c>
      <c r="E1264" s="8" t="s">
        <v>4757</v>
      </c>
      <c r="F1264" s="8" t="s">
        <v>4789</v>
      </c>
      <c r="G1264" s="8" t="s">
        <v>3616</v>
      </c>
      <c r="I1264" t="s">
        <v>2742</v>
      </c>
      <c r="J1264" s="8" t="s">
        <v>4789</v>
      </c>
      <c r="K1264" s="8" t="s">
        <v>3616</v>
      </c>
      <c r="Q1264" s="8"/>
      <c r="S1264" s="7"/>
      <c r="T1264" s="8"/>
      <c r="U1264" s="6"/>
      <c r="V1264"/>
      <c r="X1264" s="6"/>
      <c r="Z1264" s="11"/>
      <c r="AA1264"/>
    </row>
    <row r="1265" spans="3:27" ht="12.75">
      <c r="C1265" s="7"/>
      <c r="Q1265" s="8"/>
      <c r="S1265" s="7"/>
      <c r="T1265" s="8"/>
      <c r="U1265" s="6"/>
      <c r="V1265"/>
      <c r="W1265" s="12"/>
      <c r="X1265" s="6"/>
      <c r="Z1265" s="11"/>
      <c r="AA1265"/>
    </row>
    <row r="1266" spans="1:27" ht="12.75">
      <c r="A1266" t="s">
        <v>962</v>
      </c>
      <c r="B1266" t="s">
        <v>3453</v>
      </c>
      <c r="C1266" s="7">
        <v>28926</v>
      </c>
      <c r="D1266" s="8" t="s">
        <v>4720</v>
      </c>
      <c r="E1266" s="8" t="s">
        <v>1113</v>
      </c>
      <c r="F1266" s="8" t="s">
        <v>3027</v>
      </c>
      <c r="G1266" s="8" t="s">
        <v>3791</v>
      </c>
      <c r="L1266" t="s">
        <v>958</v>
      </c>
      <c r="M1266" s="8" t="s">
        <v>3027</v>
      </c>
      <c r="N1266" s="8" t="s">
        <v>3377</v>
      </c>
      <c r="O1266" t="s">
        <v>962</v>
      </c>
      <c r="P1266" s="8" t="s">
        <v>3027</v>
      </c>
      <c r="Q1266" s="8" t="s">
        <v>2898</v>
      </c>
      <c r="R1266" t="s">
        <v>962</v>
      </c>
      <c r="S1266" s="7" t="s">
        <v>3027</v>
      </c>
      <c r="T1266" s="8" t="s">
        <v>263</v>
      </c>
      <c r="U1266" s="13" t="s">
        <v>962</v>
      </c>
      <c r="V1266" t="s">
        <v>3027</v>
      </c>
      <c r="W1266" s="5" t="s">
        <v>265</v>
      </c>
      <c r="X1266" s="6" t="s">
        <v>958</v>
      </c>
      <c r="Y1266" s="6" t="s">
        <v>3027</v>
      </c>
      <c r="Z1266" s="11" t="s">
        <v>1142</v>
      </c>
      <c r="AA1266"/>
    </row>
    <row r="1267" spans="1:27" ht="12.75">
      <c r="A1267" t="s">
        <v>2445</v>
      </c>
      <c r="B1267" t="s">
        <v>1386</v>
      </c>
      <c r="C1267" s="7">
        <v>30539</v>
      </c>
      <c r="D1267" s="8" t="s">
        <v>3022</v>
      </c>
      <c r="E1267" s="8" t="s">
        <v>1119</v>
      </c>
      <c r="F1267" s="8" t="s">
        <v>3380</v>
      </c>
      <c r="G1267" s="8" t="s">
        <v>193</v>
      </c>
      <c r="I1267" t="s">
        <v>1695</v>
      </c>
      <c r="J1267" s="8" t="s">
        <v>3380</v>
      </c>
      <c r="K1267" s="8" t="s">
        <v>1696</v>
      </c>
      <c r="L1267" t="s">
        <v>1693</v>
      </c>
      <c r="M1267" s="8" t="s">
        <v>3380</v>
      </c>
      <c r="N1267" s="8" t="s">
        <v>1141</v>
      </c>
      <c r="O1267" t="s">
        <v>1695</v>
      </c>
      <c r="P1267" s="8" t="s">
        <v>3380</v>
      </c>
      <c r="Q1267" s="8" t="s">
        <v>3618</v>
      </c>
      <c r="S1267" s="7"/>
      <c r="T1267" s="8"/>
      <c r="U1267" s="6"/>
      <c r="V1267"/>
      <c r="X1267" s="6"/>
      <c r="Z1267" s="11"/>
      <c r="AA1267"/>
    </row>
    <row r="1268" spans="1:27" ht="12.75">
      <c r="A1268" t="s">
        <v>965</v>
      </c>
      <c r="B1268" t="s">
        <v>3805</v>
      </c>
      <c r="C1268" s="7">
        <v>30380</v>
      </c>
      <c r="D1268" s="8" t="s">
        <v>3806</v>
      </c>
      <c r="E1268" s="8" t="s">
        <v>1110</v>
      </c>
      <c r="F1268" s="8" t="s">
        <v>3554</v>
      </c>
      <c r="G1268" s="8" t="s">
        <v>3798</v>
      </c>
      <c r="I1268" t="s">
        <v>1693</v>
      </c>
      <c r="J1268" s="8" t="s">
        <v>3554</v>
      </c>
      <c r="K1268" s="8" t="s">
        <v>950</v>
      </c>
      <c r="L1268" t="s">
        <v>1695</v>
      </c>
      <c r="M1268" s="8" t="s">
        <v>3554</v>
      </c>
      <c r="N1268" s="8" t="s">
        <v>1692</v>
      </c>
      <c r="O1268" t="s">
        <v>1693</v>
      </c>
      <c r="P1268" s="8" t="s">
        <v>3554</v>
      </c>
      <c r="Q1268" s="8" t="s">
        <v>4876</v>
      </c>
      <c r="S1268" s="7"/>
      <c r="T1268" s="8"/>
      <c r="U1268" s="6"/>
      <c r="V1268"/>
      <c r="X1268" s="6"/>
      <c r="Z1268" s="11"/>
      <c r="AA1268"/>
    </row>
    <row r="1269" spans="1:27" ht="12.75">
      <c r="A1269" t="s">
        <v>962</v>
      </c>
      <c r="B1269" t="s">
        <v>1288</v>
      </c>
      <c r="C1269" s="7">
        <v>30668</v>
      </c>
      <c r="D1269" s="8" t="s">
        <v>3478</v>
      </c>
      <c r="E1269" s="8" t="s">
        <v>350</v>
      </c>
      <c r="F1269" s="8" t="s">
        <v>1372</v>
      </c>
      <c r="G1269" s="8" t="s">
        <v>265</v>
      </c>
      <c r="H1269" s="8" t="s">
        <v>1289</v>
      </c>
      <c r="L1269" s="8"/>
      <c r="N1269"/>
      <c r="O1269" s="8"/>
      <c r="P1269" s="5"/>
      <c r="Q1269"/>
      <c r="S1269" s="5"/>
      <c r="W1269"/>
      <c r="X1269" s="6"/>
      <c r="Z1269" s="10"/>
      <c r="AA1269"/>
    </row>
    <row r="1270" spans="1:27" ht="12.75">
      <c r="A1270" t="s">
        <v>3792</v>
      </c>
      <c r="B1270" t="s">
        <v>2293</v>
      </c>
      <c r="C1270" s="7">
        <v>29572</v>
      </c>
      <c r="D1270" s="8" t="s">
        <v>4569</v>
      </c>
      <c r="E1270" s="8" t="s">
        <v>1123</v>
      </c>
      <c r="F1270" s="8" t="s">
        <v>4789</v>
      </c>
      <c r="G1270" s="8" t="s">
        <v>265</v>
      </c>
      <c r="I1270" t="s">
        <v>962</v>
      </c>
      <c r="J1270" s="8" t="s">
        <v>4789</v>
      </c>
      <c r="K1270" s="8" t="s">
        <v>4884</v>
      </c>
      <c r="L1270" t="s">
        <v>1700</v>
      </c>
      <c r="M1270" s="8" t="s">
        <v>4789</v>
      </c>
      <c r="N1270" s="8" t="s">
        <v>1697</v>
      </c>
      <c r="O1270" t="s">
        <v>1691</v>
      </c>
      <c r="P1270" s="8" t="s">
        <v>4789</v>
      </c>
      <c r="Q1270" s="8" t="s">
        <v>1701</v>
      </c>
      <c r="S1270" s="7"/>
      <c r="T1270" s="8"/>
      <c r="U1270" s="6"/>
      <c r="V1270"/>
      <c r="X1270" s="6"/>
      <c r="Z1270" s="11"/>
      <c r="AA1270"/>
    </row>
    <row r="1271" spans="1:27" ht="12.75">
      <c r="A1271" t="s">
        <v>1695</v>
      </c>
      <c r="B1271" t="s">
        <v>5052</v>
      </c>
      <c r="C1271" s="7">
        <v>29130</v>
      </c>
      <c r="D1271" s="8" t="s">
        <v>305</v>
      </c>
      <c r="E1271" s="8" t="s">
        <v>351</v>
      </c>
      <c r="F1271" s="8" t="s">
        <v>3027</v>
      </c>
      <c r="G1271" s="8" t="s">
        <v>1141</v>
      </c>
      <c r="H1271" s="8" t="s">
        <v>5053</v>
      </c>
      <c r="I1271" t="s">
        <v>1695</v>
      </c>
      <c r="J1271" s="8" t="s">
        <v>3027</v>
      </c>
      <c r="K1271" s="8" t="s">
        <v>1141</v>
      </c>
      <c r="L1271" t="s">
        <v>2332</v>
      </c>
      <c r="M1271" s="8" t="s">
        <v>4668</v>
      </c>
      <c r="N1271" s="8" t="s">
        <v>3616</v>
      </c>
      <c r="O1271" t="s">
        <v>1695</v>
      </c>
      <c r="P1271" s="8" t="s">
        <v>2328</v>
      </c>
      <c r="Q1271" s="8" t="s">
        <v>3616</v>
      </c>
      <c r="S1271" s="7"/>
      <c r="T1271" s="8"/>
      <c r="U1271" s="6" t="s">
        <v>1695</v>
      </c>
      <c r="V1271" t="s">
        <v>2328</v>
      </c>
      <c r="W1271" s="5" t="s">
        <v>1692</v>
      </c>
      <c r="AA1271"/>
    </row>
    <row r="1272" spans="1:27" ht="12.75">
      <c r="A1272" t="s">
        <v>1695</v>
      </c>
      <c r="B1272" t="s">
        <v>2683</v>
      </c>
      <c r="C1272" s="7">
        <v>28083</v>
      </c>
      <c r="D1272" s="8" t="s">
        <v>960</v>
      </c>
      <c r="E1272" s="8" t="s">
        <v>2159</v>
      </c>
      <c r="F1272" s="8" t="s">
        <v>2131</v>
      </c>
      <c r="G1272" s="8" t="s">
        <v>1692</v>
      </c>
      <c r="H1272" s="8" t="s">
        <v>3033</v>
      </c>
      <c r="I1272" t="s">
        <v>1693</v>
      </c>
      <c r="J1272" s="8" t="s">
        <v>2131</v>
      </c>
      <c r="K1272" s="8" t="s">
        <v>3798</v>
      </c>
      <c r="L1272" t="s">
        <v>1695</v>
      </c>
      <c r="M1272" s="8" t="s">
        <v>3024</v>
      </c>
      <c r="N1272" s="8" t="s">
        <v>4876</v>
      </c>
      <c r="O1272" t="s">
        <v>1693</v>
      </c>
      <c r="P1272" s="8" t="s">
        <v>3024</v>
      </c>
      <c r="Q1272" s="8" t="s">
        <v>2894</v>
      </c>
      <c r="R1272" t="s">
        <v>1693</v>
      </c>
      <c r="S1272" s="7" t="s">
        <v>3024</v>
      </c>
      <c r="T1272" s="8" t="s">
        <v>1536</v>
      </c>
      <c r="U1272" s="6" t="s">
        <v>1693</v>
      </c>
      <c r="V1272" t="s">
        <v>3024</v>
      </c>
      <c r="W1272" s="5" t="s">
        <v>5144</v>
      </c>
      <c r="X1272" s="6" t="s">
        <v>965</v>
      </c>
      <c r="Y1272" s="6" t="s">
        <v>3024</v>
      </c>
      <c r="Z1272" s="11" t="s">
        <v>4884</v>
      </c>
      <c r="AA1272"/>
    </row>
    <row r="1273" spans="1:14" ht="12.75">
      <c r="A1273" t="s">
        <v>1691</v>
      </c>
      <c r="B1273" t="s">
        <v>993</v>
      </c>
      <c r="C1273" s="7">
        <v>29833</v>
      </c>
      <c r="D1273" s="8" t="s">
        <v>3022</v>
      </c>
      <c r="E1273" s="8" t="s">
        <v>1126</v>
      </c>
      <c r="F1273" s="8" t="s">
        <v>4668</v>
      </c>
      <c r="G1273" s="8" t="s">
        <v>1692</v>
      </c>
      <c r="I1273" t="s">
        <v>3146</v>
      </c>
      <c r="J1273" s="8" t="s">
        <v>4668</v>
      </c>
      <c r="K1273" s="8" t="s">
        <v>1692</v>
      </c>
      <c r="L1273" t="s">
        <v>1691</v>
      </c>
      <c r="M1273" s="8" t="s">
        <v>4668</v>
      </c>
      <c r="N1273" s="8" t="s">
        <v>3616</v>
      </c>
    </row>
    <row r="1274" spans="1:14" ht="12.75">
      <c r="A1274" t="s">
        <v>1808</v>
      </c>
      <c r="B1274" t="s">
        <v>170</v>
      </c>
      <c r="C1274" s="7">
        <v>30011</v>
      </c>
      <c r="D1274" s="8" t="s">
        <v>2800</v>
      </c>
      <c r="E1274" s="8" t="s">
        <v>4769</v>
      </c>
      <c r="F1274" s="8" t="s">
        <v>3551</v>
      </c>
      <c r="G1274" s="8" t="s">
        <v>1702</v>
      </c>
      <c r="I1274" t="s">
        <v>1808</v>
      </c>
      <c r="J1274" s="8" t="s">
        <v>3551</v>
      </c>
      <c r="K1274" s="8" t="s">
        <v>1702</v>
      </c>
      <c r="L1274" t="s">
        <v>1691</v>
      </c>
      <c r="M1274" s="8" t="s">
        <v>3551</v>
      </c>
      <c r="N1274" s="8" t="s">
        <v>3616</v>
      </c>
    </row>
    <row r="1275" spans="1:27" ht="12.75">
      <c r="A1275" t="s">
        <v>1695</v>
      </c>
      <c r="B1275" t="s">
        <v>4860</v>
      </c>
      <c r="C1275" s="7">
        <v>29365</v>
      </c>
      <c r="D1275" s="8" t="s">
        <v>4861</v>
      </c>
      <c r="E1275" s="8" t="s">
        <v>4768</v>
      </c>
      <c r="F1275" s="8" t="s">
        <v>1965</v>
      </c>
      <c r="G1275" s="8" t="s">
        <v>3616</v>
      </c>
      <c r="I1275" t="s">
        <v>1695</v>
      </c>
      <c r="J1275" s="8" t="s">
        <v>1146</v>
      </c>
      <c r="K1275" s="8" t="s">
        <v>1701</v>
      </c>
      <c r="L1275" t="s">
        <v>2332</v>
      </c>
      <c r="M1275" s="8" t="s">
        <v>1146</v>
      </c>
      <c r="N1275" s="8" t="s">
        <v>3673</v>
      </c>
      <c r="O1275" t="s">
        <v>5168</v>
      </c>
      <c r="P1275" s="8" t="s">
        <v>1146</v>
      </c>
      <c r="Q1275" s="8" t="s">
        <v>1697</v>
      </c>
      <c r="S1275" s="7"/>
      <c r="T1275" s="8"/>
      <c r="U1275" s="6"/>
      <c r="V1275"/>
      <c r="X1275" s="6"/>
      <c r="Z1275" s="11"/>
      <c r="AA1275"/>
    </row>
    <row r="1277" spans="1:20" ht="12.75">
      <c r="A1277" t="s">
        <v>1392</v>
      </c>
      <c r="B1277" t="s">
        <v>1453</v>
      </c>
      <c r="C1277" s="7">
        <v>30235</v>
      </c>
      <c r="D1277" s="8" t="s">
        <v>1454</v>
      </c>
      <c r="E1277" s="8" t="s">
        <v>1104</v>
      </c>
      <c r="F1277" s="8" t="s">
        <v>1689</v>
      </c>
      <c r="G1277" s="8" t="s">
        <v>2446</v>
      </c>
      <c r="I1277" t="s">
        <v>4929</v>
      </c>
      <c r="J1277" s="8" t="s">
        <v>1689</v>
      </c>
      <c r="K1277" s="8" t="s">
        <v>3791</v>
      </c>
      <c r="L1277" t="s">
        <v>4929</v>
      </c>
      <c r="M1277" s="8" t="s">
        <v>1689</v>
      </c>
      <c r="N1277" s="8" t="s">
        <v>3673</v>
      </c>
      <c r="O1277" t="s">
        <v>5168</v>
      </c>
      <c r="P1277" s="8" t="s">
        <v>1689</v>
      </c>
      <c r="Q1277" s="5" t="s">
        <v>1455</v>
      </c>
      <c r="R1277" t="s">
        <v>1390</v>
      </c>
      <c r="S1277" t="s">
        <v>1689</v>
      </c>
      <c r="T1277" s="5" t="s">
        <v>1696</v>
      </c>
    </row>
    <row r="1278" spans="1:20" ht="12.75">
      <c r="A1278" t="s">
        <v>5145</v>
      </c>
      <c r="B1278" t="s">
        <v>4526</v>
      </c>
      <c r="C1278" s="7">
        <v>29522</v>
      </c>
      <c r="D1278" s="8" t="s">
        <v>303</v>
      </c>
      <c r="E1278" s="8" t="s">
        <v>1112</v>
      </c>
      <c r="F1278" s="8" t="s">
        <v>304</v>
      </c>
      <c r="G1278" s="8" t="s">
        <v>950</v>
      </c>
      <c r="I1278" t="s">
        <v>5145</v>
      </c>
      <c r="J1278" s="8" t="s">
        <v>304</v>
      </c>
      <c r="K1278" s="8" t="s">
        <v>950</v>
      </c>
      <c r="L1278" t="s">
        <v>5145</v>
      </c>
      <c r="M1278" s="8" t="s">
        <v>304</v>
      </c>
      <c r="N1278" s="8" t="s">
        <v>1142</v>
      </c>
      <c r="O1278" t="s">
        <v>5145</v>
      </c>
      <c r="P1278" s="8" t="s">
        <v>304</v>
      </c>
      <c r="Q1278" s="5" t="s">
        <v>1697</v>
      </c>
      <c r="R1278" t="s">
        <v>5141</v>
      </c>
      <c r="S1278" t="s">
        <v>304</v>
      </c>
      <c r="T1278" s="5" t="s">
        <v>3616</v>
      </c>
    </row>
    <row r="1279" spans="1:27" ht="12.75">
      <c r="A1279" t="s">
        <v>3571</v>
      </c>
      <c r="B1279" t="s">
        <v>4928</v>
      </c>
      <c r="C1279" s="7">
        <v>28397</v>
      </c>
      <c r="D1279" s="8" t="s">
        <v>4666</v>
      </c>
      <c r="E1279" s="8" t="s">
        <v>1112</v>
      </c>
      <c r="F1279" s="8" t="s">
        <v>1496</v>
      </c>
      <c r="G1279" s="8" t="s">
        <v>3798</v>
      </c>
      <c r="I1279" t="s">
        <v>5168</v>
      </c>
      <c r="J1279" s="8" t="s">
        <v>1496</v>
      </c>
      <c r="K1279" s="8" t="s">
        <v>1084</v>
      </c>
      <c r="O1279" t="s">
        <v>1703</v>
      </c>
      <c r="P1279" s="8" t="s">
        <v>1496</v>
      </c>
      <c r="Q1279" s="8" t="s">
        <v>1536</v>
      </c>
      <c r="R1279" t="s">
        <v>1703</v>
      </c>
      <c r="S1279" s="7" t="s">
        <v>4789</v>
      </c>
      <c r="T1279" s="8" t="s">
        <v>265</v>
      </c>
      <c r="U1279" s="6" t="s">
        <v>1703</v>
      </c>
      <c r="V1279" t="s">
        <v>4789</v>
      </c>
      <c r="W1279" s="5" t="s">
        <v>5144</v>
      </c>
      <c r="X1279" s="6" t="s">
        <v>5141</v>
      </c>
      <c r="Y1279" s="6" t="s">
        <v>4789</v>
      </c>
      <c r="Z1279" s="11" t="s">
        <v>3616</v>
      </c>
      <c r="AA1279"/>
    </row>
    <row r="1280" spans="1:20" ht="12.75">
      <c r="A1280" t="s">
        <v>5168</v>
      </c>
      <c r="B1280" t="s">
        <v>118</v>
      </c>
      <c r="C1280" s="7">
        <v>29812</v>
      </c>
      <c r="D1280" s="8" t="s">
        <v>3614</v>
      </c>
      <c r="E1280" s="8" t="s">
        <v>1122</v>
      </c>
      <c r="F1280" s="8" t="s">
        <v>1689</v>
      </c>
      <c r="G1280" s="8" t="s">
        <v>3798</v>
      </c>
      <c r="I1280" t="s">
        <v>1390</v>
      </c>
      <c r="J1280" s="8" t="s">
        <v>1689</v>
      </c>
      <c r="K1280" s="8" t="s">
        <v>956</v>
      </c>
      <c r="L1280" t="s">
        <v>1695</v>
      </c>
      <c r="M1280" s="8" t="s">
        <v>1689</v>
      </c>
      <c r="N1280" s="8" t="s">
        <v>1692</v>
      </c>
      <c r="O1280" t="s">
        <v>1695</v>
      </c>
      <c r="P1280" s="8" t="s">
        <v>1689</v>
      </c>
      <c r="Q1280" s="5" t="s">
        <v>3616</v>
      </c>
      <c r="R1280" t="s">
        <v>1695</v>
      </c>
      <c r="S1280" t="s">
        <v>1689</v>
      </c>
      <c r="T1280" s="5" t="s">
        <v>3616</v>
      </c>
    </row>
    <row r="1281" spans="1:27" ht="12.75">
      <c r="A1281" t="s">
        <v>1703</v>
      </c>
      <c r="B1281" t="s">
        <v>1456</v>
      </c>
      <c r="C1281" s="7">
        <v>29408</v>
      </c>
      <c r="D1281" s="8" t="s">
        <v>3022</v>
      </c>
      <c r="E1281" s="8" t="s">
        <v>1115</v>
      </c>
      <c r="F1281" s="8" t="s">
        <v>4792</v>
      </c>
      <c r="G1281" s="8" t="s">
        <v>954</v>
      </c>
      <c r="I1281" t="s">
        <v>5141</v>
      </c>
      <c r="J1281" s="8" t="s">
        <v>4792</v>
      </c>
      <c r="K1281" s="8" t="s">
        <v>4879</v>
      </c>
      <c r="L1281" t="s">
        <v>1703</v>
      </c>
      <c r="M1281" s="8" t="s">
        <v>4792</v>
      </c>
      <c r="N1281" s="8" t="s">
        <v>1701</v>
      </c>
      <c r="O1281" t="s">
        <v>5141</v>
      </c>
      <c r="P1281" s="8" t="s">
        <v>4792</v>
      </c>
      <c r="Q1281" s="8" t="s">
        <v>1701</v>
      </c>
      <c r="S1281" s="7"/>
      <c r="T1281" s="8"/>
      <c r="U1281" s="6"/>
      <c r="V1281"/>
      <c r="X1281" s="6"/>
      <c r="Z1281" s="11"/>
      <c r="AA1281"/>
    </row>
    <row r="1282" spans="1:27" ht="12.75">
      <c r="A1282" t="s">
        <v>4103</v>
      </c>
      <c r="B1282" t="s">
        <v>2940</v>
      </c>
      <c r="C1282" s="7">
        <v>30529</v>
      </c>
      <c r="D1282" s="8" t="s">
        <v>2887</v>
      </c>
      <c r="E1282" s="8" t="s">
        <v>1127</v>
      </c>
      <c r="F1282" s="8" t="s">
        <v>4874</v>
      </c>
      <c r="G1282" s="8" t="s">
        <v>3616</v>
      </c>
      <c r="I1282" t="s">
        <v>4103</v>
      </c>
      <c r="J1282" s="8" t="s">
        <v>4874</v>
      </c>
      <c r="K1282" s="8" t="s">
        <v>3618</v>
      </c>
      <c r="Q1282" s="8"/>
      <c r="S1282" s="7"/>
      <c r="T1282" s="8"/>
      <c r="U1282" s="6"/>
      <c r="V1282"/>
      <c r="X1282" s="6"/>
      <c r="Z1282" s="11"/>
      <c r="AA1282"/>
    </row>
    <row r="1283" spans="1:27" ht="12.75">
      <c r="A1283" t="s">
        <v>1277</v>
      </c>
      <c r="B1283" t="s">
        <v>4552</v>
      </c>
      <c r="C1283" s="7">
        <v>30057</v>
      </c>
      <c r="D1283" s="8" t="s">
        <v>4553</v>
      </c>
      <c r="E1283" s="8" t="s">
        <v>1114</v>
      </c>
      <c r="I1283" t="s">
        <v>3571</v>
      </c>
      <c r="J1283" s="8" t="s">
        <v>1496</v>
      </c>
      <c r="K1283" s="8" t="s">
        <v>954</v>
      </c>
      <c r="L1283" t="s">
        <v>5142</v>
      </c>
      <c r="M1283" s="8" t="s">
        <v>1496</v>
      </c>
      <c r="N1283" s="8" t="s">
        <v>1898</v>
      </c>
      <c r="O1283" t="s">
        <v>5142</v>
      </c>
      <c r="P1283" s="8" t="s">
        <v>1496</v>
      </c>
      <c r="Q1283" s="8" t="s">
        <v>263</v>
      </c>
      <c r="S1283" s="7"/>
      <c r="T1283" s="8"/>
      <c r="U1283" s="6"/>
      <c r="V1283"/>
      <c r="X1283" s="6"/>
      <c r="Z1283" s="11"/>
      <c r="AA1283"/>
    </row>
    <row r="1285" spans="1:27" ht="12.75">
      <c r="A1285" t="s">
        <v>1442</v>
      </c>
      <c r="B1285" t="s">
        <v>2365</v>
      </c>
      <c r="C1285" s="7">
        <v>27491</v>
      </c>
      <c r="E1285" s="8" t="s">
        <v>4275</v>
      </c>
      <c r="F1285" s="8" t="s">
        <v>2328</v>
      </c>
      <c r="G1285" s="8" t="s">
        <v>2738</v>
      </c>
      <c r="I1285" t="s">
        <v>3082</v>
      </c>
      <c r="J1285" s="8" t="s">
        <v>2328</v>
      </c>
      <c r="K1285" s="8" t="s">
        <v>309</v>
      </c>
      <c r="L1285" t="s">
        <v>3082</v>
      </c>
      <c r="M1285" s="8" t="s">
        <v>2328</v>
      </c>
      <c r="N1285" s="8" t="s">
        <v>1445</v>
      </c>
      <c r="O1285" t="s">
        <v>3082</v>
      </c>
      <c r="P1285" s="8" t="s">
        <v>2328</v>
      </c>
      <c r="Q1285" s="8" t="s">
        <v>1445</v>
      </c>
      <c r="R1285" t="s">
        <v>1442</v>
      </c>
      <c r="S1285" s="7" t="s">
        <v>2328</v>
      </c>
      <c r="T1285" s="8" t="s">
        <v>2738</v>
      </c>
      <c r="U1285" s="6" t="s">
        <v>3082</v>
      </c>
      <c r="V1285" t="s">
        <v>2328</v>
      </c>
      <c r="W1285" s="5" t="s">
        <v>309</v>
      </c>
      <c r="X1285" s="6" t="s">
        <v>3082</v>
      </c>
      <c r="Y1285" s="6" t="s">
        <v>2328</v>
      </c>
      <c r="Z1285" s="11" t="s">
        <v>309</v>
      </c>
      <c r="AA1285"/>
    </row>
    <row r="1286" spans="1:27" ht="12.75">
      <c r="A1286" t="s">
        <v>3944</v>
      </c>
      <c r="B1286" t="s">
        <v>4383</v>
      </c>
      <c r="C1286" s="7">
        <v>30972</v>
      </c>
      <c r="D1286" s="8" t="s">
        <v>4384</v>
      </c>
      <c r="E1286" s="8" t="s">
        <v>4589</v>
      </c>
      <c r="F1286" s="8" t="s">
        <v>961</v>
      </c>
      <c r="G1286" s="8" t="s">
        <v>2738</v>
      </c>
      <c r="H1286" s="8" t="s">
        <v>2705</v>
      </c>
      <c r="L1286" s="8"/>
      <c r="N1286"/>
      <c r="O1286" s="8"/>
      <c r="P1286" s="5"/>
      <c r="Q1286"/>
      <c r="S1286" s="5"/>
      <c r="W1286"/>
      <c r="X1286" s="6"/>
      <c r="Z1286" s="10"/>
      <c r="AA1286"/>
    </row>
    <row r="1287" spans="1:26" ht="12.75">
      <c r="A1287" t="s">
        <v>1447</v>
      </c>
      <c r="B1287" t="s">
        <v>2197</v>
      </c>
      <c r="C1287" s="7">
        <v>28040</v>
      </c>
      <c r="D1287" s="8" t="s">
        <v>2198</v>
      </c>
      <c r="E1287" s="8" t="s">
        <v>1107</v>
      </c>
      <c r="F1287" s="8" t="s">
        <v>1480</v>
      </c>
      <c r="G1287" s="8" t="s">
        <v>43</v>
      </c>
      <c r="I1287" t="s">
        <v>4392</v>
      </c>
      <c r="J1287" s="8" t="s">
        <v>1480</v>
      </c>
      <c r="K1287" s="8" t="s">
        <v>4534</v>
      </c>
      <c r="O1287" t="s">
        <v>1442</v>
      </c>
      <c r="P1287" s="8" t="s">
        <v>4789</v>
      </c>
      <c r="Q1287" s="5" t="s">
        <v>309</v>
      </c>
      <c r="R1287" s="6" t="s">
        <v>1442</v>
      </c>
      <c r="S1287" t="s">
        <v>4789</v>
      </c>
      <c r="T1287" s="5" t="s">
        <v>309</v>
      </c>
      <c r="X1287" s="6" t="s">
        <v>1442</v>
      </c>
      <c r="Y1287" s="6" t="s">
        <v>4789</v>
      </c>
      <c r="Z1287" s="11" t="s">
        <v>309</v>
      </c>
    </row>
    <row r="1288" spans="1:27" ht="12.75">
      <c r="A1288" t="s">
        <v>356</v>
      </c>
      <c r="B1288" t="s">
        <v>184</v>
      </c>
      <c r="C1288" s="7">
        <v>30381</v>
      </c>
      <c r="D1288" s="8" t="s">
        <v>2882</v>
      </c>
      <c r="E1288" s="8" t="s">
        <v>1111</v>
      </c>
      <c r="F1288" s="8" t="s">
        <v>4789</v>
      </c>
      <c r="G1288" s="8" t="s">
        <v>3083</v>
      </c>
      <c r="I1288" t="s">
        <v>356</v>
      </c>
      <c r="J1288" s="8" t="s">
        <v>4789</v>
      </c>
      <c r="K1288" s="8" t="s">
        <v>3083</v>
      </c>
      <c r="Q1288" s="8"/>
      <c r="S1288" s="7"/>
      <c r="T1288" s="8"/>
      <c r="U1288" s="6"/>
      <c r="V1288"/>
      <c r="X1288" s="6"/>
      <c r="Z1288" s="11"/>
      <c r="AA1288"/>
    </row>
    <row r="1289" spans="1:14" ht="12.75">
      <c r="A1289" t="s">
        <v>353</v>
      </c>
      <c r="B1289" t="s">
        <v>1951</v>
      </c>
      <c r="C1289" s="7">
        <v>30240</v>
      </c>
      <c r="D1289" s="8" t="s">
        <v>2796</v>
      </c>
      <c r="E1289" s="8" t="s">
        <v>4759</v>
      </c>
      <c r="F1289" s="8" t="s">
        <v>1372</v>
      </c>
      <c r="G1289" s="8" t="s">
        <v>354</v>
      </c>
      <c r="I1289" t="s">
        <v>353</v>
      </c>
      <c r="J1289" s="8" t="s">
        <v>1372</v>
      </c>
      <c r="K1289" s="8" t="s">
        <v>354</v>
      </c>
      <c r="L1289" t="s">
        <v>353</v>
      </c>
      <c r="M1289" s="8" t="s">
        <v>1372</v>
      </c>
      <c r="N1289" s="8" t="s">
        <v>354</v>
      </c>
    </row>
    <row r="1290" spans="1:27" ht="12.75">
      <c r="A1290" t="s">
        <v>353</v>
      </c>
      <c r="B1290" t="s">
        <v>3383</v>
      </c>
      <c r="C1290" s="7">
        <v>30881</v>
      </c>
      <c r="D1290" s="8" t="s">
        <v>3409</v>
      </c>
      <c r="E1290" s="8" t="s">
        <v>4765</v>
      </c>
      <c r="F1290" s="8" t="s">
        <v>3554</v>
      </c>
      <c r="G1290" s="8" t="s">
        <v>354</v>
      </c>
      <c r="I1290" t="s">
        <v>353</v>
      </c>
      <c r="J1290" s="8" t="s">
        <v>3554</v>
      </c>
      <c r="K1290" s="8" t="s">
        <v>354</v>
      </c>
      <c r="Q1290" s="8"/>
      <c r="S1290" s="7"/>
      <c r="T1290" s="8"/>
      <c r="U1290" s="6"/>
      <c r="V1290"/>
      <c r="X1290" s="6"/>
      <c r="Z1290" s="11"/>
      <c r="AA1290"/>
    </row>
    <row r="1291" spans="1:14" ht="12.75">
      <c r="A1291" t="s">
        <v>353</v>
      </c>
      <c r="B1291" t="s">
        <v>581</v>
      </c>
      <c r="C1291" s="7">
        <v>29911</v>
      </c>
      <c r="D1291" s="8" t="s">
        <v>2797</v>
      </c>
      <c r="E1291" s="8" t="s">
        <v>1124</v>
      </c>
      <c r="F1291" s="8" t="s">
        <v>4730</v>
      </c>
      <c r="G1291" s="8" t="s">
        <v>354</v>
      </c>
      <c r="I1291" t="s">
        <v>3082</v>
      </c>
      <c r="J1291" s="8" t="s">
        <v>4730</v>
      </c>
      <c r="K1291" s="8" t="s">
        <v>354</v>
      </c>
      <c r="L1291" t="s">
        <v>353</v>
      </c>
      <c r="M1291" s="8" t="s">
        <v>4730</v>
      </c>
      <c r="N1291" s="8" t="s">
        <v>3083</v>
      </c>
    </row>
    <row r="1292" spans="1:14" ht="12.75">
      <c r="A1292" t="s">
        <v>3082</v>
      </c>
      <c r="B1292" t="s">
        <v>2833</v>
      </c>
      <c r="C1292" s="7">
        <v>30523</v>
      </c>
      <c r="D1292" s="8" t="s">
        <v>2797</v>
      </c>
      <c r="E1292" s="8" t="s">
        <v>1116</v>
      </c>
      <c r="F1292" s="8" t="s">
        <v>4789</v>
      </c>
      <c r="G1292" s="8" t="s">
        <v>354</v>
      </c>
      <c r="I1292" t="s">
        <v>353</v>
      </c>
      <c r="J1292" s="8" t="s">
        <v>4789</v>
      </c>
      <c r="K1292" s="8" t="s">
        <v>354</v>
      </c>
      <c r="L1292" t="s">
        <v>353</v>
      </c>
      <c r="M1292" s="8" t="s">
        <v>4789</v>
      </c>
      <c r="N1292" s="8" t="s">
        <v>354</v>
      </c>
    </row>
    <row r="1293" spans="1:27" ht="12.75">
      <c r="A1293" t="s">
        <v>1442</v>
      </c>
      <c r="B1293" t="s">
        <v>1344</v>
      </c>
      <c r="C1293" s="7">
        <v>31252</v>
      </c>
      <c r="D1293" s="8" t="s">
        <v>3480</v>
      </c>
      <c r="E1293" s="8" t="s">
        <v>3492</v>
      </c>
      <c r="F1293" s="8" t="s">
        <v>3615</v>
      </c>
      <c r="G1293" s="8" t="s">
        <v>354</v>
      </c>
      <c r="H1293" s="8" t="s">
        <v>2705</v>
      </c>
      <c r="L1293" s="8"/>
      <c r="N1293"/>
      <c r="O1293" s="8"/>
      <c r="P1293" s="5"/>
      <c r="Q1293"/>
      <c r="S1293" s="5"/>
      <c r="W1293"/>
      <c r="X1293" s="6"/>
      <c r="Z1293" s="10"/>
      <c r="AA1293"/>
    </row>
    <row r="1295" spans="1:27" ht="12.75">
      <c r="A1295" t="s">
        <v>3030</v>
      </c>
      <c r="B1295" t="s">
        <v>1767</v>
      </c>
      <c r="C1295" s="7">
        <v>28551</v>
      </c>
      <c r="D1295" s="8" t="s">
        <v>1768</v>
      </c>
      <c r="E1295" s="8" t="s">
        <v>1128</v>
      </c>
      <c r="F1295" s="8" t="s">
        <v>4789</v>
      </c>
      <c r="G1295" s="8" t="s">
        <v>45</v>
      </c>
      <c r="I1295" t="s">
        <v>3030</v>
      </c>
      <c r="J1295" s="8" t="s">
        <v>4789</v>
      </c>
      <c r="K1295" s="8" t="s">
        <v>3094</v>
      </c>
      <c r="L1295" t="s">
        <v>3030</v>
      </c>
      <c r="M1295" s="8" t="s">
        <v>4789</v>
      </c>
      <c r="N1295" s="8" t="s">
        <v>2174</v>
      </c>
      <c r="O1295" t="s">
        <v>3030</v>
      </c>
      <c r="P1295" s="8" t="s">
        <v>4789</v>
      </c>
      <c r="Q1295" s="8" t="s">
        <v>1769</v>
      </c>
      <c r="R1295" t="s">
        <v>3030</v>
      </c>
      <c r="S1295" s="7" t="s">
        <v>4789</v>
      </c>
      <c r="T1295" s="8" t="s">
        <v>1770</v>
      </c>
      <c r="U1295" s="6" t="s">
        <v>3030</v>
      </c>
      <c r="V1295" t="s">
        <v>4789</v>
      </c>
      <c r="W1295" s="5" t="s">
        <v>1771</v>
      </c>
      <c r="X1295" t="s">
        <v>3030</v>
      </c>
      <c r="Y1295" s="6" t="s">
        <v>4789</v>
      </c>
      <c r="Z1295" s="6" t="s">
        <v>3281</v>
      </c>
      <c r="AA1295"/>
    </row>
    <row r="1296" spans="1:26" ht="12.75">
      <c r="A1296" t="s">
        <v>3136</v>
      </c>
      <c r="B1296" t="s">
        <v>611</v>
      </c>
      <c r="C1296" s="7">
        <v>27979</v>
      </c>
      <c r="D1296" s="8" t="s">
        <v>612</v>
      </c>
      <c r="E1296" s="8" t="s">
        <v>1117</v>
      </c>
      <c r="F1296" s="8" t="s">
        <v>4789</v>
      </c>
      <c r="G1296" s="8" t="s">
        <v>46</v>
      </c>
      <c r="I1296" t="s">
        <v>3136</v>
      </c>
      <c r="J1296" s="8" t="s">
        <v>4789</v>
      </c>
      <c r="K1296" s="8" t="s">
        <v>3095</v>
      </c>
      <c r="L1296" t="s">
        <v>3136</v>
      </c>
      <c r="M1296" s="8" t="s">
        <v>4789</v>
      </c>
      <c r="N1296" s="8" t="s">
        <v>4606</v>
      </c>
      <c r="O1296" t="s">
        <v>3136</v>
      </c>
      <c r="P1296" s="8" t="s">
        <v>4789</v>
      </c>
      <c r="Q1296" s="5" t="s">
        <v>839</v>
      </c>
      <c r="R1296" t="s">
        <v>3136</v>
      </c>
      <c r="S1296" t="s">
        <v>4789</v>
      </c>
      <c r="T1296" s="5" t="s">
        <v>840</v>
      </c>
      <c r="U1296" s="6" t="s">
        <v>3136</v>
      </c>
      <c r="V1296" t="s">
        <v>4789</v>
      </c>
      <c r="W1296" s="5" t="s">
        <v>841</v>
      </c>
      <c r="X1296" t="s">
        <v>3136</v>
      </c>
      <c r="Y1296" s="6" t="s">
        <v>4789</v>
      </c>
      <c r="Z1296" s="6" t="s">
        <v>290</v>
      </c>
    </row>
    <row r="1297" ht="12.75">
      <c r="I1297" s="6" t="s">
        <v>2786</v>
      </c>
    </row>
    <row r="1300" spans="1:9" ht="18">
      <c r="A1300" s="39" t="s">
        <v>524</v>
      </c>
      <c r="C1300" s="7"/>
      <c r="I1300" s="39"/>
    </row>
    <row r="1301" spans="1:27" ht="12.75">
      <c r="A1301" t="s">
        <v>3389</v>
      </c>
      <c r="C1301" s="7"/>
      <c r="I1301" s="6"/>
      <c r="Q1301" s="8"/>
      <c r="S1301" s="7"/>
      <c r="T1301" s="8"/>
      <c r="U1301" s="6"/>
      <c r="V1301"/>
      <c r="X1301" s="6"/>
      <c r="Z1301" s="11"/>
      <c r="AA1301"/>
    </row>
    <row r="1302" ht="12.75">
      <c r="A1302" t="s">
        <v>39</v>
      </c>
    </row>
    <row r="1303" spans="1:17" ht="12.75">
      <c r="A1303" t="s">
        <v>633</v>
      </c>
      <c r="B1303" t="s">
        <v>4074</v>
      </c>
      <c r="C1303" s="7">
        <v>29779</v>
      </c>
      <c r="D1303" s="8" t="s">
        <v>3022</v>
      </c>
      <c r="E1303" s="8" t="s">
        <v>3481</v>
      </c>
      <c r="F1303" s="8" t="s">
        <v>2328</v>
      </c>
      <c r="G1303" s="8" t="s">
        <v>2093</v>
      </c>
      <c r="H1303" s="8" t="s">
        <v>2115</v>
      </c>
      <c r="O1303" t="s">
        <v>633</v>
      </c>
      <c r="P1303" s="8" t="s">
        <v>3615</v>
      </c>
      <c r="Q1303" s="5" t="s">
        <v>2114</v>
      </c>
    </row>
    <row r="1304" spans="1:17" ht="12.75">
      <c r="A1304" t="s">
        <v>633</v>
      </c>
      <c r="B1304" t="s">
        <v>3418</v>
      </c>
      <c r="C1304" s="7">
        <v>28555</v>
      </c>
      <c r="D1304" s="8" t="s">
        <v>4735</v>
      </c>
      <c r="E1304" s="8" t="s">
        <v>1124</v>
      </c>
      <c r="F1304" s="8" t="s">
        <v>1146</v>
      </c>
      <c r="G1304" s="8" t="s">
        <v>2491</v>
      </c>
      <c r="I1304" t="s">
        <v>633</v>
      </c>
      <c r="J1304" s="8" t="s">
        <v>1146</v>
      </c>
      <c r="K1304" s="8" t="s">
        <v>3419</v>
      </c>
      <c r="L1304" t="s">
        <v>633</v>
      </c>
      <c r="M1304" s="8" t="s">
        <v>3790</v>
      </c>
      <c r="N1304" s="8" t="s">
        <v>1331</v>
      </c>
      <c r="O1304" t="s">
        <v>633</v>
      </c>
      <c r="P1304" s="8" t="s">
        <v>3790</v>
      </c>
      <c r="Q1304" s="5" t="s">
        <v>3419</v>
      </c>
    </row>
    <row r="1305" spans="1:14" ht="12.75">
      <c r="A1305" t="s">
        <v>633</v>
      </c>
      <c r="B1305" t="s">
        <v>1016</v>
      </c>
      <c r="C1305" s="7">
        <v>30652</v>
      </c>
      <c r="D1305" s="8" t="s">
        <v>5092</v>
      </c>
      <c r="E1305" s="8" t="s">
        <v>1105</v>
      </c>
      <c r="F1305" s="8" t="s">
        <v>1480</v>
      </c>
      <c r="G1305" s="8" t="s">
        <v>486</v>
      </c>
      <c r="I1305" t="s">
        <v>633</v>
      </c>
      <c r="J1305" s="8" t="s">
        <v>1480</v>
      </c>
      <c r="K1305" s="8" t="s">
        <v>2751</v>
      </c>
      <c r="L1305" t="s">
        <v>633</v>
      </c>
      <c r="M1305" s="8" t="s">
        <v>1480</v>
      </c>
      <c r="N1305" s="8" t="s">
        <v>1017</v>
      </c>
    </row>
    <row r="1307" spans="1:27" ht="12.75">
      <c r="A1307" t="s">
        <v>3607</v>
      </c>
      <c r="B1307" t="s">
        <v>394</v>
      </c>
      <c r="C1307" s="7">
        <v>29029</v>
      </c>
      <c r="D1307" s="8" t="s">
        <v>395</v>
      </c>
      <c r="E1307" s="8" t="s">
        <v>1708</v>
      </c>
      <c r="F1307" s="8" t="s">
        <v>4026</v>
      </c>
      <c r="G1307" s="8" t="s">
        <v>47</v>
      </c>
      <c r="I1307" t="s">
        <v>3607</v>
      </c>
      <c r="J1307" s="8" t="s">
        <v>4026</v>
      </c>
      <c r="K1307" s="8" t="s">
        <v>387</v>
      </c>
      <c r="L1307" t="s">
        <v>3607</v>
      </c>
      <c r="M1307" s="8" t="s">
        <v>4026</v>
      </c>
      <c r="N1307" s="8" t="s">
        <v>3762</v>
      </c>
      <c r="O1307" t="s">
        <v>3607</v>
      </c>
      <c r="P1307" s="8" t="s">
        <v>4026</v>
      </c>
      <c r="Q1307" s="8" t="s">
        <v>2752</v>
      </c>
      <c r="R1307" t="s">
        <v>3607</v>
      </c>
      <c r="S1307" s="7" t="s">
        <v>4026</v>
      </c>
      <c r="T1307" s="8" t="s">
        <v>2759</v>
      </c>
      <c r="U1307" t="s">
        <v>3607</v>
      </c>
      <c r="V1307" t="s">
        <v>4026</v>
      </c>
      <c r="W1307" s="5" t="s">
        <v>2760</v>
      </c>
      <c r="X1307" t="s">
        <v>3607</v>
      </c>
      <c r="Y1307" s="6" t="s">
        <v>4026</v>
      </c>
      <c r="Z1307" s="6" t="s">
        <v>2761</v>
      </c>
      <c r="AA1307"/>
    </row>
    <row r="1308" spans="1:27" ht="12.75">
      <c r="A1308" t="s">
        <v>3607</v>
      </c>
      <c r="B1308" t="s">
        <v>3515</v>
      </c>
      <c r="C1308" s="7">
        <v>27916</v>
      </c>
      <c r="D1308" s="8" t="s">
        <v>3516</v>
      </c>
      <c r="E1308" s="8" t="s">
        <v>1123</v>
      </c>
      <c r="F1308" s="8" t="s">
        <v>3551</v>
      </c>
      <c r="G1308" s="8" t="s">
        <v>2516</v>
      </c>
      <c r="I1308" t="s">
        <v>5126</v>
      </c>
      <c r="J1308" s="8" t="s">
        <v>3551</v>
      </c>
      <c r="K1308" s="8" t="s">
        <v>4204</v>
      </c>
      <c r="L1308" t="s">
        <v>3607</v>
      </c>
      <c r="M1308" s="8" t="s">
        <v>3551</v>
      </c>
      <c r="N1308" s="8" t="s">
        <v>26</v>
      </c>
      <c r="O1308" t="s">
        <v>3517</v>
      </c>
      <c r="P1308" s="8" t="s">
        <v>3551</v>
      </c>
      <c r="Q1308" s="8" t="s">
        <v>243</v>
      </c>
      <c r="R1308" t="s">
        <v>3517</v>
      </c>
      <c r="S1308" s="7" t="s">
        <v>3551</v>
      </c>
      <c r="T1308" s="8" t="s">
        <v>3511</v>
      </c>
      <c r="U1308" t="s">
        <v>589</v>
      </c>
      <c r="V1308" t="s">
        <v>3551</v>
      </c>
      <c r="W1308" s="5" t="s">
        <v>4936</v>
      </c>
      <c r="X1308" t="s">
        <v>4937</v>
      </c>
      <c r="Y1308" s="6" t="s">
        <v>3551</v>
      </c>
      <c r="Z1308" s="6" t="s">
        <v>1791</v>
      </c>
      <c r="AA1308"/>
    </row>
    <row r="1309" spans="1:27" ht="12.75">
      <c r="A1309" t="s">
        <v>3607</v>
      </c>
      <c r="B1309" t="s">
        <v>2118</v>
      </c>
      <c r="C1309" s="7">
        <v>30895</v>
      </c>
      <c r="D1309" s="8" t="s">
        <v>3478</v>
      </c>
      <c r="E1309" s="8" t="s">
        <v>2023</v>
      </c>
      <c r="F1309" s="8" t="s">
        <v>3380</v>
      </c>
      <c r="G1309" s="8" t="s">
        <v>2117</v>
      </c>
      <c r="H1309" s="8" t="s">
        <v>2116</v>
      </c>
      <c r="L1309" s="8"/>
      <c r="N1309"/>
      <c r="O1309" s="8"/>
      <c r="P1309" s="5"/>
      <c r="Q1309"/>
      <c r="S1309" s="5"/>
      <c r="W1309"/>
      <c r="X1309" s="6"/>
      <c r="Z1309" s="10"/>
      <c r="AA1309"/>
    </row>
    <row r="1310" spans="1:27" ht="12.75">
      <c r="A1310" t="s">
        <v>3607</v>
      </c>
      <c r="B1310" t="s">
        <v>2113</v>
      </c>
      <c r="C1310" s="7">
        <v>31400</v>
      </c>
      <c r="D1310" s="8" t="s">
        <v>3490</v>
      </c>
      <c r="E1310" s="8" t="s">
        <v>3489</v>
      </c>
      <c r="F1310" s="8" t="s">
        <v>3617</v>
      </c>
      <c r="G1310" s="8" t="s">
        <v>2112</v>
      </c>
      <c r="H1310" s="8" t="s">
        <v>2111</v>
      </c>
      <c r="L1310" s="8"/>
      <c r="N1310"/>
      <c r="O1310" s="8"/>
      <c r="P1310" s="5"/>
      <c r="Q1310"/>
      <c r="S1310" s="5"/>
      <c r="W1310"/>
      <c r="X1310" s="6"/>
      <c r="Z1310" s="10"/>
      <c r="AA1310"/>
    </row>
    <row r="1311" spans="1:27" ht="12.75">
      <c r="A1311" t="s">
        <v>4667</v>
      </c>
      <c r="B1311" t="s">
        <v>1826</v>
      </c>
      <c r="C1311" s="7">
        <v>29896</v>
      </c>
      <c r="D1311" s="8" t="s">
        <v>4569</v>
      </c>
      <c r="E1311" s="8" t="s">
        <v>1121</v>
      </c>
      <c r="F1311" s="8" t="s">
        <v>1146</v>
      </c>
      <c r="G1311" s="8" t="s">
        <v>4968</v>
      </c>
      <c r="I1311" t="s">
        <v>4667</v>
      </c>
      <c r="J1311" s="8" t="s">
        <v>1146</v>
      </c>
      <c r="K1311" s="8" t="s">
        <v>1825</v>
      </c>
      <c r="Q1311" s="8"/>
      <c r="S1311" s="7"/>
      <c r="T1311" s="8"/>
      <c r="U1311" s="6"/>
      <c r="V1311"/>
      <c r="X1311" s="6"/>
      <c r="Z1311" s="11"/>
      <c r="AA1311"/>
    </row>
    <row r="1313" spans="1:20" ht="12.75">
      <c r="A1313" t="s">
        <v>2135</v>
      </c>
      <c r="B1313" t="s">
        <v>502</v>
      </c>
      <c r="C1313" s="7">
        <v>29497</v>
      </c>
      <c r="D1313" s="8" t="s">
        <v>4722</v>
      </c>
      <c r="E1313" s="8" t="s">
        <v>1103</v>
      </c>
      <c r="F1313" s="8" t="s">
        <v>2461</v>
      </c>
      <c r="G1313" s="8" t="s">
        <v>4969</v>
      </c>
      <c r="I1313" t="s">
        <v>1478</v>
      </c>
      <c r="J1313" s="8" t="s">
        <v>2461</v>
      </c>
      <c r="K1313" s="8" t="s">
        <v>4659</v>
      </c>
      <c r="L1313" t="s">
        <v>1478</v>
      </c>
      <c r="M1313" s="8" t="s">
        <v>2461</v>
      </c>
      <c r="N1313" s="8" t="s">
        <v>1744</v>
      </c>
      <c r="O1313" t="s">
        <v>1478</v>
      </c>
      <c r="P1313" s="8" t="s">
        <v>2461</v>
      </c>
      <c r="Q1313" s="5" t="s">
        <v>503</v>
      </c>
      <c r="R1313" t="s">
        <v>3170</v>
      </c>
      <c r="S1313" t="s">
        <v>2461</v>
      </c>
      <c r="T1313" s="5" t="s">
        <v>3070</v>
      </c>
    </row>
    <row r="1314" spans="1:14" ht="12.75">
      <c r="A1314" t="s">
        <v>1478</v>
      </c>
      <c r="B1314" t="s">
        <v>831</v>
      </c>
      <c r="C1314" s="7">
        <v>29599</v>
      </c>
      <c r="D1314" s="8" t="s">
        <v>2797</v>
      </c>
      <c r="E1314" s="8" t="s">
        <v>1113</v>
      </c>
      <c r="F1314" s="8" t="s">
        <v>2131</v>
      </c>
      <c r="G1314" s="8" t="s">
        <v>4970</v>
      </c>
      <c r="I1314" t="s">
        <v>2135</v>
      </c>
      <c r="J1314" s="8" t="s">
        <v>2131</v>
      </c>
      <c r="K1314" s="8" t="s">
        <v>3427</v>
      </c>
      <c r="L1314" t="s">
        <v>1478</v>
      </c>
      <c r="M1314" s="8" t="s">
        <v>2131</v>
      </c>
      <c r="N1314" s="8" t="s">
        <v>1514</v>
      </c>
    </row>
    <row r="1315" spans="1:27" ht="12.75">
      <c r="A1315" t="s">
        <v>1478</v>
      </c>
      <c r="B1315" t="s">
        <v>4022</v>
      </c>
      <c r="C1315" s="7">
        <v>29802</v>
      </c>
      <c r="D1315" s="8" t="s">
        <v>1440</v>
      </c>
      <c r="E1315" s="8" t="s">
        <v>1117</v>
      </c>
      <c r="F1315" s="8" t="s">
        <v>1146</v>
      </c>
      <c r="G1315" s="8" t="s">
        <v>4973</v>
      </c>
      <c r="I1315" t="s">
        <v>2129</v>
      </c>
      <c r="J1315" s="8" t="s">
        <v>1146</v>
      </c>
      <c r="K1315" s="8" t="s">
        <v>2530</v>
      </c>
      <c r="L1315" t="s">
        <v>2129</v>
      </c>
      <c r="M1315" s="8" t="s">
        <v>3380</v>
      </c>
      <c r="N1315" s="8" t="s">
        <v>2957</v>
      </c>
      <c r="O1315" t="s">
        <v>2129</v>
      </c>
      <c r="P1315" s="8" t="s">
        <v>3380</v>
      </c>
      <c r="Q1315" s="5" t="s">
        <v>4023</v>
      </c>
      <c r="R1315" t="s">
        <v>2129</v>
      </c>
      <c r="S1315" t="s">
        <v>3380</v>
      </c>
      <c r="T1315" s="5" t="s">
        <v>4590</v>
      </c>
      <c r="AA1315"/>
    </row>
    <row r="1316" spans="1:27" ht="12.75">
      <c r="A1316" t="s">
        <v>2135</v>
      </c>
      <c r="B1316" t="s">
        <v>3519</v>
      </c>
      <c r="C1316" s="7">
        <v>29342</v>
      </c>
      <c r="D1316" s="8" t="s">
        <v>1145</v>
      </c>
      <c r="E1316" s="8" t="s">
        <v>1128</v>
      </c>
      <c r="F1316" s="8" t="s">
        <v>5143</v>
      </c>
      <c r="G1316" s="8" t="s">
        <v>4971</v>
      </c>
      <c r="I1316" t="s">
        <v>2129</v>
      </c>
      <c r="J1316" s="8" t="s">
        <v>5143</v>
      </c>
      <c r="K1316" s="8" t="s">
        <v>2074</v>
      </c>
      <c r="L1316" t="s">
        <v>2129</v>
      </c>
      <c r="M1316" s="8" t="s">
        <v>5143</v>
      </c>
      <c r="N1316" s="8" t="s">
        <v>1056</v>
      </c>
      <c r="O1316" t="s">
        <v>2129</v>
      </c>
      <c r="P1316" s="8" t="s">
        <v>5143</v>
      </c>
      <c r="Q1316" s="8" t="s">
        <v>3520</v>
      </c>
      <c r="R1316" t="s">
        <v>2135</v>
      </c>
      <c r="S1316" s="7" t="s">
        <v>5143</v>
      </c>
      <c r="T1316" s="8" t="s">
        <v>3521</v>
      </c>
      <c r="U1316" s="13" t="s">
        <v>2129</v>
      </c>
      <c r="V1316" t="s">
        <v>5143</v>
      </c>
      <c r="W1316" s="5" t="s">
        <v>3522</v>
      </c>
      <c r="X1316" s="6"/>
      <c r="Z1316" s="11"/>
      <c r="AA1316"/>
    </row>
    <row r="1317" spans="1:27" ht="12.75">
      <c r="A1317" t="s">
        <v>3856</v>
      </c>
      <c r="B1317" t="s">
        <v>4716</v>
      </c>
      <c r="C1317" s="7">
        <v>30559</v>
      </c>
      <c r="D1317" s="8" t="s">
        <v>3409</v>
      </c>
      <c r="E1317" s="8" t="s">
        <v>3492</v>
      </c>
      <c r="F1317" s="8" t="s">
        <v>3024</v>
      </c>
      <c r="G1317" s="8" t="s">
        <v>2106</v>
      </c>
      <c r="H1317" s="8" t="s">
        <v>2105</v>
      </c>
      <c r="L1317" s="8"/>
      <c r="N1317"/>
      <c r="O1317" s="8"/>
      <c r="P1317" s="5"/>
      <c r="Q1317"/>
      <c r="S1317" s="5"/>
      <c r="W1317"/>
      <c r="X1317" s="6"/>
      <c r="Z1317" s="10"/>
      <c r="AA1317"/>
    </row>
    <row r="1318" spans="1:27" ht="12.75">
      <c r="A1318" t="s">
        <v>2129</v>
      </c>
      <c r="B1318" t="s">
        <v>2149</v>
      </c>
      <c r="C1318" s="7">
        <v>30198</v>
      </c>
      <c r="D1318" s="8" t="s">
        <v>3409</v>
      </c>
      <c r="E1318" s="8" t="s">
        <v>4763</v>
      </c>
      <c r="F1318" s="8" t="s">
        <v>2131</v>
      </c>
      <c r="G1318" s="8" t="s">
        <v>4972</v>
      </c>
      <c r="I1318" t="s">
        <v>2129</v>
      </c>
      <c r="J1318" s="8" t="s">
        <v>2131</v>
      </c>
      <c r="K1318" s="8" t="s">
        <v>2148</v>
      </c>
      <c r="Q1318" s="8"/>
      <c r="S1318" s="7"/>
      <c r="T1318" s="8"/>
      <c r="U1318" s="6"/>
      <c r="V1318"/>
      <c r="X1318" s="6"/>
      <c r="Z1318" s="11"/>
      <c r="AA1318"/>
    </row>
    <row r="1319" spans="1:27" ht="12.75">
      <c r="A1319" t="s">
        <v>306</v>
      </c>
      <c r="B1319" t="s">
        <v>656</v>
      </c>
      <c r="C1319" s="7">
        <v>30821</v>
      </c>
      <c r="D1319" s="8" t="s">
        <v>655</v>
      </c>
      <c r="E1319" s="8" t="s">
        <v>1112</v>
      </c>
      <c r="F1319" s="8" t="s">
        <v>937</v>
      </c>
      <c r="G1319" s="8" t="s">
        <v>4975</v>
      </c>
      <c r="I1319" t="s">
        <v>3309</v>
      </c>
      <c r="J1319" s="8" t="s">
        <v>937</v>
      </c>
      <c r="K1319" s="8" t="s">
        <v>654</v>
      </c>
      <c r="Q1319" s="8"/>
      <c r="S1319" s="7"/>
      <c r="T1319" s="8"/>
      <c r="U1319" s="6"/>
      <c r="V1319"/>
      <c r="X1319" s="6"/>
      <c r="Z1319" s="11"/>
      <c r="AA1319"/>
    </row>
    <row r="1320" spans="1:27" ht="12.75">
      <c r="A1320" t="s">
        <v>306</v>
      </c>
      <c r="B1320" t="s">
        <v>3948</v>
      </c>
      <c r="C1320" s="7">
        <v>28990</v>
      </c>
      <c r="D1320" s="8" t="s">
        <v>1553</v>
      </c>
      <c r="E1320" s="8" t="s">
        <v>1127</v>
      </c>
      <c r="F1320" s="8" t="s">
        <v>5143</v>
      </c>
      <c r="G1320" s="8" t="s">
        <v>4974</v>
      </c>
      <c r="I1320" t="s">
        <v>306</v>
      </c>
      <c r="J1320" s="8" t="s">
        <v>5143</v>
      </c>
      <c r="K1320" s="8" t="s">
        <v>2186</v>
      </c>
      <c r="L1320" t="s">
        <v>306</v>
      </c>
      <c r="M1320" s="8" t="s">
        <v>961</v>
      </c>
      <c r="N1320" s="8" t="s">
        <v>4109</v>
      </c>
      <c r="O1320" t="s">
        <v>306</v>
      </c>
      <c r="P1320" s="8" t="s">
        <v>961</v>
      </c>
      <c r="Q1320" s="8" t="s">
        <v>3949</v>
      </c>
      <c r="S1320" s="7"/>
      <c r="T1320" s="8"/>
      <c r="U1320" s="6"/>
      <c r="V1320"/>
      <c r="X1320" s="6"/>
      <c r="Z1320" s="11"/>
      <c r="AA1320"/>
    </row>
    <row r="1321" spans="1:27" ht="12.75">
      <c r="A1321" t="s">
        <v>3309</v>
      </c>
      <c r="B1321" t="s">
        <v>1368</v>
      </c>
      <c r="C1321" s="7">
        <v>27720</v>
      </c>
      <c r="D1321" s="8" t="s">
        <v>260</v>
      </c>
      <c r="E1321" s="8" t="s">
        <v>4701</v>
      </c>
      <c r="F1321" s="8" t="s">
        <v>5143</v>
      </c>
      <c r="G1321" s="8" t="s">
        <v>1369</v>
      </c>
      <c r="H1321" s="8" t="s">
        <v>354</v>
      </c>
      <c r="L1321" s="8"/>
      <c r="N1321"/>
      <c r="O1321" s="8"/>
      <c r="P1321" s="5"/>
      <c r="Q1321"/>
      <c r="S1321" s="5"/>
      <c r="W1321"/>
      <c r="X1321" s="6"/>
      <c r="Z1321" s="10"/>
      <c r="AA1321"/>
    </row>
    <row r="1323" spans="1:27" ht="12.75">
      <c r="A1323" t="s">
        <v>4877</v>
      </c>
      <c r="B1323" t="s">
        <v>25</v>
      </c>
      <c r="C1323" s="7">
        <v>29400</v>
      </c>
      <c r="D1323" s="8" t="s">
        <v>1559</v>
      </c>
      <c r="E1323" s="8" t="s">
        <v>1115</v>
      </c>
      <c r="F1323" s="8" t="s">
        <v>3790</v>
      </c>
      <c r="G1323" s="8" t="s">
        <v>263</v>
      </c>
      <c r="I1323" t="s">
        <v>1138</v>
      </c>
      <c r="J1323" s="8" t="s">
        <v>3790</v>
      </c>
      <c r="K1323" s="8" t="s">
        <v>955</v>
      </c>
      <c r="L1323" t="s">
        <v>1405</v>
      </c>
      <c r="M1323" s="8" t="s">
        <v>3790</v>
      </c>
      <c r="N1323" s="8" t="s">
        <v>3791</v>
      </c>
      <c r="O1323" t="s">
        <v>1897</v>
      </c>
      <c r="P1323" s="8" t="s">
        <v>3790</v>
      </c>
      <c r="Q1323" s="8" t="s">
        <v>3616</v>
      </c>
      <c r="S1323" s="7"/>
      <c r="T1323" s="8"/>
      <c r="U1323" s="6"/>
      <c r="V1323"/>
      <c r="X1323" s="6"/>
      <c r="Z1323" s="11"/>
      <c r="AA1323"/>
    </row>
    <row r="1324" spans="1:14" ht="12.75">
      <c r="A1324" t="s">
        <v>2742</v>
      </c>
      <c r="B1324" t="s">
        <v>746</v>
      </c>
      <c r="C1324" s="7">
        <v>30441</v>
      </c>
      <c r="D1324" s="8" t="s">
        <v>2796</v>
      </c>
      <c r="E1324" s="8" t="s">
        <v>1111</v>
      </c>
      <c r="F1324" s="8" t="s">
        <v>1689</v>
      </c>
      <c r="G1324" s="8" t="s">
        <v>1142</v>
      </c>
      <c r="I1324" t="s">
        <v>264</v>
      </c>
      <c r="J1324" s="8" t="s">
        <v>1689</v>
      </c>
      <c r="K1324" s="8" t="s">
        <v>2196</v>
      </c>
      <c r="L1324" t="s">
        <v>1138</v>
      </c>
      <c r="M1324" s="8" t="s">
        <v>1689</v>
      </c>
      <c r="N1324" s="8" t="s">
        <v>1692</v>
      </c>
    </row>
    <row r="1325" spans="1:27" ht="12.75">
      <c r="A1325" t="s">
        <v>4873</v>
      </c>
      <c r="B1325" t="s">
        <v>301</v>
      </c>
      <c r="C1325" s="7">
        <v>29091</v>
      </c>
      <c r="D1325" s="8" t="s">
        <v>302</v>
      </c>
      <c r="E1325" s="8" t="s">
        <v>1113</v>
      </c>
      <c r="F1325" s="8" t="s">
        <v>3380</v>
      </c>
      <c r="G1325" s="8" t="s">
        <v>4876</v>
      </c>
      <c r="L1325" t="s">
        <v>4873</v>
      </c>
      <c r="M1325" s="8" t="s">
        <v>3380</v>
      </c>
      <c r="N1325" s="8" t="s">
        <v>3791</v>
      </c>
      <c r="O1325" t="s">
        <v>4873</v>
      </c>
      <c r="P1325" s="8" t="s">
        <v>3380</v>
      </c>
      <c r="Q1325" s="8" t="s">
        <v>3791</v>
      </c>
      <c r="R1325" t="s">
        <v>4873</v>
      </c>
      <c r="S1325" s="7" t="s">
        <v>3380</v>
      </c>
      <c r="T1325" s="8" t="s">
        <v>955</v>
      </c>
      <c r="U1325" s="6" t="s">
        <v>4873</v>
      </c>
      <c r="V1325" t="s">
        <v>3380</v>
      </c>
      <c r="W1325" s="5" t="s">
        <v>1142</v>
      </c>
      <c r="AA1325"/>
    </row>
    <row r="1326" spans="1:27" ht="12.75">
      <c r="A1326" t="s">
        <v>2742</v>
      </c>
      <c r="B1326" t="s">
        <v>5175</v>
      </c>
      <c r="C1326" s="7">
        <v>28821</v>
      </c>
      <c r="D1326" s="8" t="s">
        <v>1903</v>
      </c>
      <c r="E1326" s="8" t="s">
        <v>1114</v>
      </c>
      <c r="F1326" s="8" t="s">
        <v>4874</v>
      </c>
      <c r="G1326" s="8" t="s">
        <v>4879</v>
      </c>
      <c r="I1326" t="s">
        <v>2742</v>
      </c>
      <c r="J1326" s="8" t="s">
        <v>4874</v>
      </c>
      <c r="K1326" s="8" t="s">
        <v>955</v>
      </c>
      <c r="L1326" t="s">
        <v>951</v>
      </c>
      <c r="M1326" s="8" t="s">
        <v>3027</v>
      </c>
      <c r="N1326" s="8" t="s">
        <v>3618</v>
      </c>
      <c r="O1326" t="s">
        <v>4738</v>
      </c>
      <c r="P1326" s="8" t="s">
        <v>4668</v>
      </c>
      <c r="Q1326" s="8" t="s">
        <v>956</v>
      </c>
      <c r="R1326" t="s">
        <v>953</v>
      </c>
      <c r="S1326" s="7" t="s">
        <v>4668</v>
      </c>
      <c r="T1326" s="8" t="s">
        <v>3570</v>
      </c>
      <c r="U1326" s="6" t="s">
        <v>953</v>
      </c>
      <c r="V1326" t="s">
        <v>4668</v>
      </c>
      <c r="W1326" s="5" t="s">
        <v>1692</v>
      </c>
      <c r="AA1326"/>
    </row>
    <row r="1327" spans="1:14" ht="12.75">
      <c r="A1327" t="s">
        <v>4880</v>
      </c>
      <c r="B1327" t="s">
        <v>2791</v>
      </c>
      <c r="C1327" s="7">
        <v>30191</v>
      </c>
      <c r="D1327" s="8" t="s">
        <v>2796</v>
      </c>
      <c r="E1327" s="8" t="s">
        <v>1107</v>
      </c>
      <c r="F1327" s="8" t="s">
        <v>3610</v>
      </c>
      <c r="G1327" s="8" t="s">
        <v>265</v>
      </c>
      <c r="I1327" t="s">
        <v>4880</v>
      </c>
      <c r="J1327" s="8" t="s">
        <v>3610</v>
      </c>
      <c r="K1327" s="8" t="s">
        <v>955</v>
      </c>
      <c r="L1327" t="s">
        <v>1137</v>
      </c>
      <c r="M1327" s="8" t="s">
        <v>3610</v>
      </c>
      <c r="N1327" s="8" t="s">
        <v>1692</v>
      </c>
    </row>
    <row r="1328" spans="1:27" ht="12.75">
      <c r="A1328" t="s">
        <v>1405</v>
      </c>
      <c r="B1328" t="s">
        <v>773</v>
      </c>
      <c r="C1328" s="7">
        <v>29138</v>
      </c>
      <c r="D1328" s="8" t="s">
        <v>1011</v>
      </c>
      <c r="E1328" s="8" t="s">
        <v>4768</v>
      </c>
      <c r="F1328" s="8" t="s">
        <v>3617</v>
      </c>
      <c r="G1328" s="8" t="s">
        <v>956</v>
      </c>
      <c r="I1328" t="s">
        <v>1138</v>
      </c>
      <c r="J1328" s="8" t="s">
        <v>3617</v>
      </c>
      <c r="K1328" s="8" t="s">
        <v>1141</v>
      </c>
      <c r="L1328" t="s">
        <v>1894</v>
      </c>
      <c r="M1328" s="8" t="s">
        <v>937</v>
      </c>
      <c r="N1328" s="8" t="s">
        <v>1692</v>
      </c>
      <c r="O1328" t="s">
        <v>1894</v>
      </c>
      <c r="P1328" s="8" t="s">
        <v>937</v>
      </c>
      <c r="Q1328" s="8" t="s">
        <v>3618</v>
      </c>
      <c r="S1328" s="7"/>
      <c r="T1328" s="8"/>
      <c r="U1328" s="6"/>
      <c r="V1328"/>
      <c r="X1328" s="6"/>
      <c r="Z1328" s="11"/>
      <c r="AA1328"/>
    </row>
    <row r="1329" spans="1:27" ht="12.75">
      <c r="A1329" t="s">
        <v>1897</v>
      </c>
      <c r="B1329" t="s">
        <v>3410</v>
      </c>
      <c r="C1329" s="7">
        <v>30639</v>
      </c>
      <c r="D1329" s="8" t="s">
        <v>3405</v>
      </c>
      <c r="E1329" s="8" t="s">
        <v>1130</v>
      </c>
      <c r="F1329" s="8" t="s">
        <v>2131</v>
      </c>
      <c r="G1329" s="8" t="s">
        <v>954</v>
      </c>
      <c r="I1329" t="s">
        <v>1897</v>
      </c>
      <c r="J1329" s="8" t="s">
        <v>2131</v>
      </c>
      <c r="K1329" s="8" t="s">
        <v>3616</v>
      </c>
      <c r="Q1329" s="8"/>
      <c r="S1329" s="7"/>
      <c r="T1329" s="8"/>
      <c r="U1329" s="6"/>
      <c r="V1329"/>
      <c r="X1329" s="6"/>
      <c r="Z1329" s="11"/>
      <c r="AA1329"/>
    </row>
    <row r="1330" spans="1:27" ht="12.75">
      <c r="A1330" t="s">
        <v>4873</v>
      </c>
      <c r="B1330" t="s">
        <v>12</v>
      </c>
      <c r="C1330" s="7">
        <v>28209</v>
      </c>
      <c r="D1330" s="8" t="s">
        <v>2428</v>
      </c>
      <c r="E1330" s="8" t="s">
        <v>4760</v>
      </c>
      <c r="F1330" s="8" t="s">
        <v>261</v>
      </c>
      <c r="G1330" s="8" t="s">
        <v>3618</v>
      </c>
      <c r="I1330" t="s">
        <v>4873</v>
      </c>
      <c r="J1330" s="8" t="s">
        <v>3790</v>
      </c>
      <c r="K1330" s="8" t="s">
        <v>1141</v>
      </c>
      <c r="L1330" t="s">
        <v>4873</v>
      </c>
      <c r="M1330" s="8" t="s">
        <v>3790</v>
      </c>
      <c r="N1330" s="8" t="s">
        <v>3611</v>
      </c>
      <c r="O1330" t="s">
        <v>4873</v>
      </c>
      <c r="P1330" s="8" t="s">
        <v>3790</v>
      </c>
      <c r="Q1330" s="8" t="s">
        <v>1692</v>
      </c>
      <c r="R1330" t="s">
        <v>4873</v>
      </c>
      <c r="S1330" s="7" t="s">
        <v>4026</v>
      </c>
      <c r="T1330" s="8" t="s">
        <v>4876</v>
      </c>
      <c r="U1330" s="6" t="s">
        <v>4873</v>
      </c>
      <c r="V1330" t="s">
        <v>4026</v>
      </c>
      <c r="W1330" s="5" t="s">
        <v>1697</v>
      </c>
      <c r="X1330" s="6" t="s">
        <v>4873</v>
      </c>
      <c r="Y1330" s="6" t="s">
        <v>4026</v>
      </c>
      <c r="Z1330" s="11" t="s">
        <v>3611</v>
      </c>
      <c r="AA1330"/>
    </row>
    <row r="1331" spans="1:27" ht="12.75">
      <c r="A1331" t="s">
        <v>4873</v>
      </c>
      <c r="B1331" t="s">
        <v>1896</v>
      </c>
      <c r="C1331" s="7">
        <v>27364</v>
      </c>
      <c r="E1331" s="8" t="s">
        <v>4766</v>
      </c>
      <c r="F1331" s="8" t="s">
        <v>4789</v>
      </c>
      <c r="G1331" s="8" t="s">
        <v>1692</v>
      </c>
      <c r="I1331" t="s">
        <v>1897</v>
      </c>
      <c r="J1331" s="8" t="s">
        <v>4789</v>
      </c>
      <c r="K1331" s="8" t="s">
        <v>3616</v>
      </c>
      <c r="L1331" t="s">
        <v>4873</v>
      </c>
      <c r="M1331" s="8" t="s">
        <v>4789</v>
      </c>
      <c r="N1331" s="8" t="s">
        <v>1141</v>
      </c>
      <c r="O1331" t="s">
        <v>4873</v>
      </c>
      <c r="P1331" s="8" t="s">
        <v>4789</v>
      </c>
      <c r="Q1331" s="8" t="s">
        <v>1697</v>
      </c>
      <c r="R1331" t="s">
        <v>4873</v>
      </c>
      <c r="S1331" s="7" t="s">
        <v>4789</v>
      </c>
      <c r="T1331" s="8" t="s">
        <v>1141</v>
      </c>
      <c r="U1331" s="6" t="s">
        <v>4873</v>
      </c>
      <c r="V1331" t="s">
        <v>4789</v>
      </c>
      <c r="W1331" s="5" t="s">
        <v>4876</v>
      </c>
      <c r="X1331" s="6" t="s">
        <v>1143</v>
      </c>
      <c r="Y1331" s="6" t="s">
        <v>4789</v>
      </c>
      <c r="Z1331" s="11" t="s">
        <v>4884</v>
      </c>
      <c r="AA1331"/>
    </row>
    <row r="1332" spans="1:27" ht="12.75">
      <c r="A1332" t="s">
        <v>1138</v>
      </c>
      <c r="B1332" t="s">
        <v>185</v>
      </c>
      <c r="C1332" s="7">
        <v>30891</v>
      </c>
      <c r="D1332" s="8" t="s">
        <v>3409</v>
      </c>
      <c r="E1332" s="8" t="s">
        <v>4762</v>
      </c>
      <c r="F1332" s="8" t="s">
        <v>2131</v>
      </c>
      <c r="G1332" s="8" t="s">
        <v>3616</v>
      </c>
      <c r="I1332" t="s">
        <v>1138</v>
      </c>
      <c r="J1332" s="8" t="s">
        <v>2131</v>
      </c>
      <c r="K1332" s="8" t="s">
        <v>1692</v>
      </c>
      <c r="Q1332" s="8"/>
      <c r="S1332" s="7"/>
      <c r="T1332" s="8"/>
      <c r="U1332" s="6"/>
      <c r="V1332"/>
      <c r="X1332" s="6"/>
      <c r="Z1332" s="11"/>
      <c r="AA1332"/>
    </row>
    <row r="1333" spans="3:27" ht="12.75">
      <c r="C1333" s="7"/>
      <c r="Q1333" s="8"/>
      <c r="S1333" s="7"/>
      <c r="T1333" s="8"/>
      <c r="U1333" s="6"/>
      <c r="V1333"/>
      <c r="X1333" s="6"/>
      <c r="Z1333" s="11"/>
      <c r="AA1333"/>
    </row>
    <row r="1334" spans="1:27" ht="12.75">
      <c r="A1334" t="s">
        <v>1693</v>
      </c>
      <c r="B1334" t="s">
        <v>2891</v>
      </c>
      <c r="C1334" s="7">
        <v>29802</v>
      </c>
      <c r="D1334" s="8" t="s">
        <v>3013</v>
      </c>
      <c r="E1334" s="8" t="s">
        <v>1104</v>
      </c>
      <c r="F1334" s="8" t="s">
        <v>3024</v>
      </c>
      <c r="G1334" s="8" t="s">
        <v>5144</v>
      </c>
      <c r="I1334" t="s">
        <v>1693</v>
      </c>
      <c r="J1334" s="8" t="s">
        <v>3024</v>
      </c>
      <c r="K1334" s="8" t="s">
        <v>2037</v>
      </c>
      <c r="L1334" t="s">
        <v>965</v>
      </c>
      <c r="M1334" s="8" t="s">
        <v>3024</v>
      </c>
      <c r="N1334" s="8" t="s">
        <v>2934</v>
      </c>
      <c r="O1334" t="s">
        <v>1390</v>
      </c>
      <c r="P1334" s="8" t="s">
        <v>3024</v>
      </c>
      <c r="Q1334" s="8" t="s">
        <v>1694</v>
      </c>
      <c r="S1334" s="7"/>
      <c r="T1334" s="8"/>
      <c r="U1334" s="6"/>
      <c r="V1334"/>
      <c r="X1334" s="6"/>
      <c r="Z1334" s="11"/>
      <c r="AA1334"/>
    </row>
    <row r="1335" spans="1:27" ht="12.75">
      <c r="A1335" t="s">
        <v>958</v>
      </c>
      <c r="B1335" t="s">
        <v>4538</v>
      </c>
      <c r="C1335" s="7">
        <v>26652</v>
      </c>
      <c r="E1335" s="8" t="s">
        <v>1107</v>
      </c>
      <c r="F1335" s="8" t="s">
        <v>4789</v>
      </c>
      <c r="G1335" s="8" t="s">
        <v>955</v>
      </c>
      <c r="I1335" t="s">
        <v>958</v>
      </c>
      <c r="J1335" s="8" t="s">
        <v>4789</v>
      </c>
      <c r="K1335" s="8" t="s">
        <v>4398</v>
      </c>
      <c r="L1335" t="s">
        <v>962</v>
      </c>
      <c r="M1335" s="8" t="s">
        <v>4789</v>
      </c>
      <c r="N1335" s="8" t="s">
        <v>4884</v>
      </c>
      <c r="O1335" t="s">
        <v>1693</v>
      </c>
      <c r="P1335" s="8" t="s">
        <v>4789</v>
      </c>
      <c r="Q1335" s="8" t="s">
        <v>4879</v>
      </c>
      <c r="R1335" t="s">
        <v>962</v>
      </c>
      <c r="S1335" s="7" t="s">
        <v>2328</v>
      </c>
      <c r="T1335" s="8" t="s">
        <v>99</v>
      </c>
      <c r="U1335" s="13" t="s">
        <v>958</v>
      </c>
      <c r="V1335" t="s">
        <v>2328</v>
      </c>
      <c r="W1335" s="5" t="s">
        <v>4539</v>
      </c>
      <c r="X1335" s="6" t="s">
        <v>962</v>
      </c>
      <c r="Y1335" s="6" t="s">
        <v>2328</v>
      </c>
      <c r="Z1335" s="11" t="s">
        <v>963</v>
      </c>
      <c r="AA1335"/>
    </row>
    <row r="1336" spans="1:20" ht="12.75">
      <c r="A1336" t="s">
        <v>1693</v>
      </c>
      <c r="B1336" t="s">
        <v>470</v>
      </c>
      <c r="C1336" s="7">
        <v>28955</v>
      </c>
      <c r="D1336" s="8" t="s">
        <v>1553</v>
      </c>
      <c r="E1336" s="8" t="s">
        <v>1119</v>
      </c>
      <c r="F1336" s="8" t="s">
        <v>1496</v>
      </c>
      <c r="G1336" s="8" t="s">
        <v>3102</v>
      </c>
      <c r="I1336" t="s">
        <v>1808</v>
      </c>
      <c r="J1336" s="8" t="s">
        <v>4874</v>
      </c>
      <c r="K1336" s="8" t="s">
        <v>3611</v>
      </c>
      <c r="L1336" t="s">
        <v>1695</v>
      </c>
      <c r="M1336" s="8" t="s">
        <v>4874</v>
      </c>
      <c r="N1336" s="8" t="s">
        <v>1702</v>
      </c>
      <c r="O1336" t="s">
        <v>1695</v>
      </c>
      <c r="P1336" s="8" t="s">
        <v>4874</v>
      </c>
      <c r="Q1336" s="5" t="s">
        <v>1692</v>
      </c>
      <c r="R1336" t="s">
        <v>1695</v>
      </c>
      <c r="S1336" t="s">
        <v>4874</v>
      </c>
      <c r="T1336" s="5" t="s">
        <v>1141</v>
      </c>
    </row>
    <row r="1337" spans="1:27" ht="12.75">
      <c r="A1337" t="s">
        <v>1700</v>
      </c>
      <c r="B1337" t="s">
        <v>2101</v>
      </c>
      <c r="C1337" s="7">
        <v>30404</v>
      </c>
      <c r="D1337" s="8" t="s">
        <v>2799</v>
      </c>
      <c r="E1337" s="8" t="s">
        <v>2102</v>
      </c>
      <c r="F1337" s="8" t="s">
        <v>964</v>
      </c>
      <c r="G1337" s="8" t="s">
        <v>1901</v>
      </c>
      <c r="H1337" s="8" t="s">
        <v>2100</v>
      </c>
      <c r="L1337" t="s">
        <v>1695</v>
      </c>
      <c r="M1337" s="8" t="s">
        <v>964</v>
      </c>
      <c r="N1337" s="8" t="s">
        <v>956</v>
      </c>
      <c r="AA1337"/>
    </row>
    <row r="1338" spans="1:14" ht="12.75">
      <c r="A1338" t="s">
        <v>965</v>
      </c>
      <c r="B1338" t="s">
        <v>888</v>
      </c>
      <c r="C1338" s="7">
        <v>30383</v>
      </c>
      <c r="D1338" s="8" t="s">
        <v>2806</v>
      </c>
      <c r="E1338" s="8" t="s">
        <v>1110</v>
      </c>
      <c r="F1338" s="8" t="s">
        <v>4874</v>
      </c>
      <c r="G1338" s="8" t="s">
        <v>956</v>
      </c>
      <c r="I1338" t="s">
        <v>965</v>
      </c>
      <c r="J1338" s="8" t="s">
        <v>4874</v>
      </c>
      <c r="K1338" s="8" t="s">
        <v>956</v>
      </c>
      <c r="L1338" t="s">
        <v>965</v>
      </c>
      <c r="M1338" s="8" t="s">
        <v>4874</v>
      </c>
      <c r="N1338" s="8" t="s">
        <v>265</v>
      </c>
    </row>
    <row r="1339" spans="1:27" ht="12.75">
      <c r="A1339" t="s">
        <v>962</v>
      </c>
      <c r="B1339" t="s">
        <v>4637</v>
      </c>
      <c r="C1339" s="7">
        <v>28291</v>
      </c>
      <c r="D1339" s="8" t="s">
        <v>2428</v>
      </c>
      <c r="E1339" s="8" t="s">
        <v>4765</v>
      </c>
      <c r="F1339" s="8" t="s">
        <v>304</v>
      </c>
      <c r="G1339" s="8" t="s">
        <v>29</v>
      </c>
      <c r="I1339" t="s">
        <v>962</v>
      </c>
      <c r="J1339" s="8" t="s">
        <v>2131</v>
      </c>
      <c r="K1339" s="8" t="s">
        <v>4884</v>
      </c>
      <c r="L1339" t="s">
        <v>447</v>
      </c>
      <c r="M1339" s="8" t="s">
        <v>2131</v>
      </c>
      <c r="N1339" s="8" t="s">
        <v>955</v>
      </c>
      <c r="O1339" t="s">
        <v>447</v>
      </c>
      <c r="P1339" s="8" t="s">
        <v>2131</v>
      </c>
      <c r="Q1339" s="8" t="s">
        <v>1536</v>
      </c>
      <c r="R1339" t="s">
        <v>447</v>
      </c>
      <c r="S1339" s="7" t="s">
        <v>2131</v>
      </c>
      <c r="T1339" s="8" t="s">
        <v>4638</v>
      </c>
      <c r="U1339" s="6" t="s">
        <v>962</v>
      </c>
      <c r="V1339" t="s">
        <v>2131</v>
      </c>
      <c r="W1339" s="5" t="s">
        <v>963</v>
      </c>
      <c r="X1339" s="6" t="s">
        <v>1698</v>
      </c>
      <c r="Y1339" s="6" t="s">
        <v>2131</v>
      </c>
      <c r="Z1339" s="11" t="s">
        <v>1692</v>
      </c>
      <c r="AA1339"/>
    </row>
    <row r="1340" spans="1:20" ht="12.75">
      <c r="A1340" t="s">
        <v>1691</v>
      </c>
      <c r="B1340" t="s">
        <v>15</v>
      </c>
      <c r="C1340" s="7">
        <v>29875</v>
      </c>
      <c r="D1340" s="8" t="s">
        <v>16</v>
      </c>
      <c r="E1340" s="8" t="s">
        <v>1120</v>
      </c>
      <c r="F1340" s="8" t="s">
        <v>1496</v>
      </c>
      <c r="G1340" s="8" t="s">
        <v>3611</v>
      </c>
      <c r="I1340" t="s">
        <v>1691</v>
      </c>
      <c r="J1340" s="8" t="s">
        <v>1496</v>
      </c>
      <c r="K1340" s="8" t="s">
        <v>1141</v>
      </c>
      <c r="L1340" t="s">
        <v>958</v>
      </c>
      <c r="M1340" s="8" t="s">
        <v>1496</v>
      </c>
      <c r="N1340" s="8" t="s">
        <v>1536</v>
      </c>
      <c r="O1340" t="s">
        <v>958</v>
      </c>
      <c r="P1340" s="8" t="s">
        <v>1496</v>
      </c>
      <c r="Q1340" s="5" t="s">
        <v>955</v>
      </c>
      <c r="R1340" t="s">
        <v>958</v>
      </c>
      <c r="S1340" t="s">
        <v>1496</v>
      </c>
      <c r="T1340" s="5" t="s">
        <v>3618</v>
      </c>
    </row>
    <row r="1341" spans="1:20" ht="12.75">
      <c r="A1341" t="s">
        <v>1277</v>
      </c>
      <c r="B1341" t="s">
        <v>2175</v>
      </c>
      <c r="C1341" s="7">
        <v>29898</v>
      </c>
      <c r="D1341" s="8" t="s">
        <v>3614</v>
      </c>
      <c r="E1341" s="8" t="s">
        <v>4770</v>
      </c>
      <c r="I1341" t="s">
        <v>1698</v>
      </c>
      <c r="J1341" s="8" t="s">
        <v>304</v>
      </c>
      <c r="K1341" s="8" t="s">
        <v>954</v>
      </c>
      <c r="L1341" t="s">
        <v>962</v>
      </c>
      <c r="M1341" s="8" t="s">
        <v>304</v>
      </c>
      <c r="N1341" s="8" t="s">
        <v>950</v>
      </c>
      <c r="O1341" t="s">
        <v>962</v>
      </c>
      <c r="P1341" s="8" t="s">
        <v>304</v>
      </c>
      <c r="Q1341" s="5" t="s">
        <v>4879</v>
      </c>
      <c r="R1341" t="s">
        <v>1698</v>
      </c>
      <c r="S1341" t="s">
        <v>304</v>
      </c>
      <c r="T1341" s="5" t="s">
        <v>3616</v>
      </c>
    </row>
    <row r="1343" spans="1:27" ht="12.75">
      <c r="A1343" t="s">
        <v>1703</v>
      </c>
      <c r="B1343" t="s">
        <v>1704</v>
      </c>
      <c r="C1343" s="7">
        <v>28219</v>
      </c>
      <c r="D1343" s="8" t="s">
        <v>1705</v>
      </c>
      <c r="E1343" s="8" t="s">
        <v>1103</v>
      </c>
      <c r="F1343" s="8" t="s">
        <v>3610</v>
      </c>
      <c r="G1343" s="8" t="s">
        <v>4923</v>
      </c>
      <c r="I1343" t="s">
        <v>1703</v>
      </c>
      <c r="J1343" s="8" t="s">
        <v>3610</v>
      </c>
      <c r="K1343" s="8" t="s">
        <v>2036</v>
      </c>
      <c r="L1343" t="s">
        <v>1703</v>
      </c>
      <c r="M1343" s="8" t="s">
        <v>3610</v>
      </c>
      <c r="N1343" s="8" t="s">
        <v>5138</v>
      </c>
      <c r="O1343" t="s">
        <v>1703</v>
      </c>
      <c r="P1343" s="8" t="s">
        <v>3610</v>
      </c>
      <c r="Q1343" s="8" t="s">
        <v>5139</v>
      </c>
      <c r="R1343" t="s">
        <v>1703</v>
      </c>
      <c r="S1343" s="7" t="s">
        <v>3610</v>
      </c>
      <c r="T1343" s="8" t="s">
        <v>4875</v>
      </c>
      <c r="U1343" s="6" t="s">
        <v>1703</v>
      </c>
      <c r="V1343" t="s">
        <v>3610</v>
      </c>
      <c r="W1343" s="5" t="s">
        <v>5140</v>
      </c>
      <c r="X1343" s="6" t="s">
        <v>5141</v>
      </c>
      <c r="Y1343" s="6" t="s">
        <v>3610</v>
      </c>
      <c r="Z1343" s="11" t="s">
        <v>265</v>
      </c>
      <c r="AA1343"/>
    </row>
    <row r="1344" spans="1:23" ht="12.75">
      <c r="A1344" t="s">
        <v>2441</v>
      </c>
      <c r="B1344" t="s">
        <v>886</v>
      </c>
      <c r="C1344" s="7">
        <v>29451</v>
      </c>
      <c r="D1344" s="8" t="s">
        <v>305</v>
      </c>
      <c r="E1344" s="8" t="s">
        <v>4275</v>
      </c>
      <c r="F1344" s="8" t="s">
        <v>1689</v>
      </c>
      <c r="G1344" s="8" t="s">
        <v>263</v>
      </c>
      <c r="I1344" t="s">
        <v>4663</v>
      </c>
      <c r="J1344" s="8" t="s">
        <v>1689</v>
      </c>
      <c r="K1344" s="8" t="s">
        <v>391</v>
      </c>
      <c r="L1344" t="s">
        <v>1703</v>
      </c>
      <c r="M1344" s="8" t="s">
        <v>1689</v>
      </c>
      <c r="N1344" s="8" t="s">
        <v>4884</v>
      </c>
      <c r="O1344" t="s">
        <v>4103</v>
      </c>
      <c r="P1344" s="8" t="s">
        <v>1689</v>
      </c>
      <c r="Q1344" s="5" t="s">
        <v>3616</v>
      </c>
      <c r="R1344" t="s">
        <v>4103</v>
      </c>
      <c r="S1344" t="s">
        <v>1689</v>
      </c>
      <c r="T1344" s="5" t="s">
        <v>3616</v>
      </c>
      <c r="U1344" s="6" t="s">
        <v>2332</v>
      </c>
      <c r="V1344" t="s">
        <v>1689</v>
      </c>
      <c r="W1344" s="5" t="s">
        <v>3616</v>
      </c>
    </row>
    <row r="1345" spans="1:27" ht="12.75">
      <c r="A1345" t="s">
        <v>5145</v>
      </c>
      <c r="B1345" t="s">
        <v>4142</v>
      </c>
      <c r="C1345" s="7">
        <v>28458</v>
      </c>
      <c r="D1345" s="8" t="s">
        <v>2428</v>
      </c>
      <c r="E1345" s="8" t="s">
        <v>1125</v>
      </c>
      <c r="F1345" s="8" t="s">
        <v>4883</v>
      </c>
      <c r="G1345" s="8" t="s">
        <v>954</v>
      </c>
      <c r="I1345" t="s">
        <v>5141</v>
      </c>
      <c r="J1345" s="8" t="s">
        <v>4883</v>
      </c>
      <c r="K1345" s="8" t="s">
        <v>954</v>
      </c>
      <c r="Q1345" s="8"/>
      <c r="R1345" t="s">
        <v>5141</v>
      </c>
      <c r="S1345" s="7" t="s">
        <v>2328</v>
      </c>
      <c r="T1345" s="8" t="s">
        <v>4879</v>
      </c>
      <c r="U1345" s="6" t="s">
        <v>5141</v>
      </c>
      <c r="V1345" t="s">
        <v>2328</v>
      </c>
      <c r="W1345" s="5" t="s">
        <v>954</v>
      </c>
      <c r="X1345" s="6" t="s">
        <v>5141</v>
      </c>
      <c r="Y1345" s="6" t="s">
        <v>2328</v>
      </c>
      <c r="Z1345" s="11" t="s">
        <v>954</v>
      </c>
      <c r="AA1345"/>
    </row>
    <row r="1346" spans="1:27" ht="12.75">
      <c r="A1346" t="s">
        <v>2329</v>
      </c>
      <c r="B1346" t="s">
        <v>4177</v>
      </c>
      <c r="C1346" s="7">
        <v>30602</v>
      </c>
      <c r="D1346" s="8" t="s">
        <v>4176</v>
      </c>
      <c r="E1346" s="8" t="s">
        <v>1108</v>
      </c>
      <c r="F1346" s="8" t="s">
        <v>3615</v>
      </c>
      <c r="G1346" s="8" t="s">
        <v>1694</v>
      </c>
      <c r="I1346" t="s">
        <v>2329</v>
      </c>
      <c r="J1346" s="8" t="s">
        <v>3615</v>
      </c>
      <c r="K1346" s="8" t="s">
        <v>4175</v>
      </c>
      <c r="Q1346" s="8"/>
      <c r="S1346" s="7"/>
      <c r="T1346" s="8"/>
      <c r="U1346" s="6"/>
      <c r="V1346"/>
      <c r="X1346" s="6"/>
      <c r="Z1346" s="11"/>
      <c r="AA1346"/>
    </row>
    <row r="1347" spans="1:27" ht="12.75">
      <c r="A1347" t="s">
        <v>2329</v>
      </c>
      <c r="B1347" t="s">
        <v>4653</v>
      </c>
      <c r="C1347" s="7">
        <v>29461</v>
      </c>
      <c r="D1347" s="8" t="s">
        <v>1440</v>
      </c>
      <c r="E1347" s="8" t="s">
        <v>1122</v>
      </c>
      <c r="F1347" s="8" t="s">
        <v>4668</v>
      </c>
      <c r="G1347" s="8" t="s">
        <v>1697</v>
      </c>
      <c r="I1347" t="s">
        <v>2332</v>
      </c>
      <c r="J1347" s="8" t="s">
        <v>3551</v>
      </c>
      <c r="K1347" s="8" t="s">
        <v>3673</v>
      </c>
      <c r="L1347" t="s">
        <v>2332</v>
      </c>
      <c r="M1347" s="8" t="s">
        <v>3551</v>
      </c>
      <c r="N1347" s="8" t="s">
        <v>1692</v>
      </c>
      <c r="O1347" t="s">
        <v>2332</v>
      </c>
      <c r="P1347" s="8" t="s">
        <v>3551</v>
      </c>
      <c r="Q1347" s="5" t="s">
        <v>3618</v>
      </c>
      <c r="R1347" t="s">
        <v>2332</v>
      </c>
      <c r="S1347" t="s">
        <v>3551</v>
      </c>
      <c r="T1347" s="5" t="s">
        <v>1141</v>
      </c>
      <c r="AA1347"/>
    </row>
    <row r="1348" spans="1:27" ht="12.75">
      <c r="A1348" t="s">
        <v>2332</v>
      </c>
      <c r="B1348" t="s">
        <v>2120</v>
      </c>
      <c r="C1348" s="7">
        <v>31017</v>
      </c>
      <c r="D1348" s="8" t="s">
        <v>3478</v>
      </c>
      <c r="E1348" s="8" t="s">
        <v>2024</v>
      </c>
      <c r="F1348" s="8" t="s">
        <v>1689</v>
      </c>
      <c r="G1348" s="8" t="s">
        <v>3611</v>
      </c>
      <c r="H1348" s="8" t="s">
        <v>2119</v>
      </c>
      <c r="L1348" s="8"/>
      <c r="N1348"/>
      <c r="O1348" s="8"/>
      <c r="P1348" s="5"/>
      <c r="Q1348"/>
      <c r="S1348" s="5"/>
      <c r="W1348"/>
      <c r="X1348" s="6"/>
      <c r="Z1348" s="10"/>
      <c r="AA1348"/>
    </row>
    <row r="1349" spans="1:27" ht="12.75">
      <c r="A1349" t="s">
        <v>5141</v>
      </c>
      <c r="B1349" t="s">
        <v>2104</v>
      </c>
      <c r="C1349" s="7">
        <v>30622</v>
      </c>
      <c r="D1349" s="8" t="s">
        <v>3492</v>
      </c>
      <c r="E1349" s="8" t="s">
        <v>3480</v>
      </c>
      <c r="F1349" s="8" t="s">
        <v>2131</v>
      </c>
      <c r="G1349" s="8" t="s">
        <v>1141</v>
      </c>
      <c r="H1349" s="8" t="s">
        <v>2103</v>
      </c>
      <c r="L1349" s="8"/>
      <c r="N1349"/>
      <c r="O1349" s="8"/>
      <c r="P1349" s="5"/>
      <c r="Q1349"/>
      <c r="S1349" s="5"/>
      <c r="W1349"/>
      <c r="X1349" s="6"/>
      <c r="Z1349" s="10"/>
      <c r="AA1349"/>
    </row>
    <row r="1350" spans="1:27" ht="12.75">
      <c r="A1350" t="s">
        <v>5141</v>
      </c>
      <c r="B1350" t="s">
        <v>2110</v>
      </c>
      <c r="C1350" s="7">
        <v>30441</v>
      </c>
      <c r="D1350" s="8" t="s">
        <v>3406</v>
      </c>
      <c r="E1350" s="8" t="s">
        <v>2159</v>
      </c>
      <c r="F1350" s="8" t="s">
        <v>2461</v>
      </c>
      <c r="G1350" s="8" t="s">
        <v>3616</v>
      </c>
      <c r="H1350" s="8" t="s">
        <v>2109</v>
      </c>
      <c r="I1350" t="s">
        <v>5141</v>
      </c>
      <c r="J1350" s="8" t="s">
        <v>2461</v>
      </c>
      <c r="K1350" s="8" t="s">
        <v>3616</v>
      </c>
      <c r="Q1350" s="8"/>
      <c r="S1350" s="7"/>
      <c r="T1350" s="8"/>
      <c r="U1350" s="6"/>
      <c r="V1350"/>
      <c r="X1350" s="6"/>
      <c r="Z1350" s="11"/>
      <c r="AA1350"/>
    </row>
    <row r="1352" spans="1:27" ht="12.75">
      <c r="A1352" t="s">
        <v>3082</v>
      </c>
      <c r="B1352" t="s">
        <v>352</v>
      </c>
      <c r="C1352" s="7">
        <v>28933</v>
      </c>
      <c r="D1352" s="8" t="s">
        <v>1145</v>
      </c>
      <c r="E1352" s="8" t="s">
        <v>1102</v>
      </c>
      <c r="F1352" s="8" t="s">
        <v>2131</v>
      </c>
      <c r="G1352" s="8" t="s">
        <v>3083</v>
      </c>
      <c r="I1352" t="s">
        <v>3082</v>
      </c>
      <c r="J1352" s="8" t="s">
        <v>2131</v>
      </c>
      <c r="K1352" s="8" t="s">
        <v>2738</v>
      </c>
      <c r="L1352" t="s">
        <v>3082</v>
      </c>
      <c r="M1352" s="8" t="s">
        <v>2131</v>
      </c>
      <c r="N1352" s="8" t="s">
        <v>2738</v>
      </c>
      <c r="O1352" t="s">
        <v>3082</v>
      </c>
      <c r="P1352" s="8" t="s">
        <v>2131</v>
      </c>
      <c r="Q1352" s="8" t="s">
        <v>2738</v>
      </c>
      <c r="R1352" t="s">
        <v>353</v>
      </c>
      <c r="S1352" s="7" t="s">
        <v>2131</v>
      </c>
      <c r="T1352" s="8" t="s">
        <v>3083</v>
      </c>
      <c r="U1352" s="6" t="s">
        <v>353</v>
      </c>
      <c r="V1352" t="s">
        <v>2131</v>
      </c>
      <c r="W1352" s="5" t="s">
        <v>354</v>
      </c>
      <c r="AA1352"/>
    </row>
    <row r="1353" spans="1:14" ht="12.75">
      <c r="A1353" t="s">
        <v>355</v>
      </c>
      <c r="B1353" t="s">
        <v>1921</v>
      </c>
      <c r="C1353" s="7">
        <v>30452</v>
      </c>
      <c r="D1353" s="8" t="s">
        <v>2799</v>
      </c>
      <c r="E1353" s="8" t="s">
        <v>1106</v>
      </c>
      <c r="F1353" s="8" t="s">
        <v>3551</v>
      </c>
      <c r="G1353" s="8" t="s">
        <v>4976</v>
      </c>
      <c r="I1353" t="s">
        <v>355</v>
      </c>
      <c r="J1353" s="8" t="s">
        <v>3551</v>
      </c>
      <c r="K1353" s="8" t="s">
        <v>2527</v>
      </c>
      <c r="L1353" t="s">
        <v>355</v>
      </c>
      <c r="M1353" s="8" t="s">
        <v>3551</v>
      </c>
      <c r="N1353" s="8" t="s">
        <v>3670</v>
      </c>
    </row>
    <row r="1354" spans="1:27" ht="12.75">
      <c r="A1354" t="s">
        <v>3082</v>
      </c>
      <c r="B1354" t="s">
        <v>3014</v>
      </c>
      <c r="C1354" s="7">
        <v>28878</v>
      </c>
      <c r="D1354" s="8" t="s">
        <v>4720</v>
      </c>
      <c r="E1354" s="8" t="s">
        <v>1116</v>
      </c>
      <c r="F1354" s="8" t="s">
        <v>1857</v>
      </c>
      <c r="G1354" s="8" t="s">
        <v>3083</v>
      </c>
      <c r="I1354" t="s">
        <v>3082</v>
      </c>
      <c r="J1354" s="8" t="s">
        <v>1857</v>
      </c>
      <c r="K1354" s="8" t="s">
        <v>3083</v>
      </c>
      <c r="L1354" t="s">
        <v>1442</v>
      </c>
      <c r="M1354" s="8" t="s">
        <v>1857</v>
      </c>
      <c r="N1354" s="8" t="s">
        <v>2738</v>
      </c>
      <c r="O1354" t="s">
        <v>3082</v>
      </c>
      <c r="P1354" s="8" t="s">
        <v>1965</v>
      </c>
      <c r="Q1354" s="8" t="s">
        <v>309</v>
      </c>
      <c r="R1354" t="s">
        <v>353</v>
      </c>
      <c r="S1354" s="7" t="s">
        <v>1965</v>
      </c>
      <c r="T1354" s="8" t="s">
        <v>354</v>
      </c>
      <c r="U1354" s="6" t="s">
        <v>3082</v>
      </c>
      <c r="V1354" t="s">
        <v>1965</v>
      </c>
      <c r="W1354" s="5" t="s">
        <v>2738</v>
      </c>
      <c r="X1354" s="6" t="s">
        <v>353</v>
      </c>
      <c r="Y1354" s="6" t="s">
        <v>1965</v>
      </c>
      <c r="Z1354" s="11" t="s">
        <v>354</v>
      </c>
      <c r="AA1354"/>
    </row>
    <row r="1355" spans="1:20" ht="12.75">
      <c r="A1355" t="s">
        <v>353</v>
      </c>
      <c r="B1355" t="s">
        <v>4614</v>
      </c>
      <c r="C1355" s="7">
        <v>29480</v>
      </c>
      <c r="D1355" s="8" t="s">
        <v>1011</v>
      </c>
      <c r="E1355" s="8" t="s">
        <v>1126</v>
      </c>
      <c r="F1355" s="8" t="s">
        <v>2131</v>
      </c>
      <c r="G1355" s="8" t="s">
        <v>3083</v>
      </c>
      <c r="I1355" t="s">
        <v>353</v>
      </c>
      <c r="J1355" s="8" t="s">
        <v>2131</v>
      </c>
      <c r="K1355" s="8" t="s">
        <v>354</v>
      </c>
      <c r="L1355" t="s">
        <v>353</v>
      </c>
      <c r="M1355" s="8" t="s">
        <v>2131</v>
      </c>
      <c r="N1355" s="8" t="s">
        <v>354</v>
      </c>
      <c r="O1355" t="s">
        <v>353</v>
      </c>
      <c r="P1355" s="8" t="s">
        <v>2131</v>
      </c>
      <c r="Q1355" s="5" t="s">
        <v>354</v>
      </c>
      <c r="R1355" t="s">
        <v>353</v>
      </c>
      <c r="S1355" t="s">
        <v>2131</v>
      </c>
      <c r="T1355" s="5" t="s">
        <v>354</v>
      </c>
    </row>
    <row r="1356" spans="1:27" ht="12.75">
      <c r="A1356" t="s">
        <v>3082</v>
      </c>
      <c r="B1356" t="s">
        <v>797</v>
      </c>
      <c r="C1356" s="7">
        <v>28962</v>
      </c>
      <c r="D1356" s="8" t="s">
        <v>4720</v>
      </c>
      <c r="E1356" s="8" t="s">
        <v>4757</v>
      </c>
      <c r="F1356" s="8" t="s">
        <v>961</v>
      </c>
      <c r="G1356" s="8" t="s">
        <v>3083</v>
      </c>
      <c r="I1356" t="s">
        <v>353</v>
      </c>
      <c r="J1356" s="8" t="s">
        <v>3554</v>
      </c>
      <c r="K1356" s="8" t="s">
        <v>354</v>
      </c>
      <c r="L1356" t="s">
        <v>4780</v>
      </c>
      <c r="M1356" s="8" t="s">
        <v>3554</v>
      </c>
      <c r="N1356" s="8" t="s">
        <v>3083</v>
      </c>
      <c r="O1356" t="s">
        <v>3082</v>
      </c>
      <c r="P1356" s="8" t="s">
        <v>961</v>
      </c>
      <c r="Q1356" s="8" t="s">
        <v>2738</v>
      </c>
      <c r="R1356" t="s">
        <v>3082</v>
      </c>
      <c r="S1356" s="7" t="s">
        <v>961</v>
      </c>
      <c r="T1356" s="8" t="s">
        <v>2738</v>
      </c>
      <c r="U1356" s="6" t="s">
        <v>3082</v>
      </c>
      <c r="V1356" t="s">
        <v>961</v>
      </c>
      <c r="W1356" s="5" t="s">
        <v>3083</v>
      </c>
      <c r="X1356" s="6" t="s">
        <v>3082</v>
      </c>
      <c r="Y1356" s="6" t="s">
        <v>961</v>
      </c>
      <c r="Z1356" s="11" t="s">
        <v>2738</v>
      </c>
      <c r="AA1356"/>
    </row>
    <row r="1357" spans="1:27" ht="12.75">
      <c r="A1357" t="s">
        <v>353</v>
      </c>
      <c r="B1357" t="s">
        <v>2108</v>
      </c>
      <c r="C1357" s="7">
        <v>29450</v>
      </c>
      <c r="D1357" s="8" t="s">
        <v>4722</v>
      </c>
      <c r="E1357" s="8" t="s">
        <v>2159</v>
      </c>
      <c r="F1357" s="8" t="s">
        <v>3551</v>
      </c>
      <c r="G1357" s="8" t="s">
        <v>3083</v>
      </c>
      <c r="H1357" s="8" t="s">
        <v>2107</v>
      </c>
      <c r="L1357" t="s">
        <v>3025</v>
      </c>
      <c r="M1357" s="8" t="s">
        <v>3551</v>
      </c>
      <c r="N1357" s="8" t="s">
        <v>2738</v>
      </c>
      <c r="O1357" t="s">
        <v>3025</v>
      </c>
      <c r="P1357" s="8" t="s">
        <v>3551</v>
      </c>
      <c r="Q1357" s="5" t="s">
        <v>2738</v>
      </c>
      <c r="R1357" t="s">
        <v>3025</v>
      </c>
      <c r="S1357" t="s">
        <v>3551</v>
      </c>
      <c r="T1357" s="5" t="s">
        <v>2738</v>
      </c>
      <c r="W1357"/>
      <c r="X1357" s="6"/>
      <c r="Z1357" s="10"/>
      <c r="AA1357"/>
    </row>
    <row r="1358" spans="1:27" ht="12.75">
      <c r="A1358" t="s">
        <v>353</v>
      </c>
      <c r="B1358" t="s">
        <v>2944</v>
      </c>
      <c r="C1358" s="7">
        <v>29811</v>
      </c>
      <c r="D1358" s="8" t="s">
        <v>1011</v>
      </c>
      <c r="E1358" s="8" t="s">
        <v>4761</v>
      </c>
      <c r="F1358" s="8" t="s">
        <v>2131</v>
      </c>
      <c r="G1358" s="8" t="s">
        <v>354</v>
      </c>
      <c r="I1358" t="s">
        <v>353</v>
      </c>
      <c r="J1358" s="8" t="s">
        <v>2131</v>
      </c>
      <c r="K1358" s="8" t="s">
        <v>354</v>
      </c>
      <c r="O1358" t="s">
        <v>353</v>
      </c>
      <c r="P1358" s="8" t="s">
        <v>4668</v>
      </c>
      <c r="Q1358" s="8" t="s">
        <v>354</v>
      </c>
      <c r="S1358" s="7"/>
      <c r="T1358" s="8"/>
      <c r="U1358" s="6"/>
      <c r="V1358"/>
      <c r="X1358" s="6"/>
      <c r="Z1358" s="11"/>
      <c r="AA1358"/>
    </row>
    <row r="1359" spans="1:27" ht="12.75">
      <c r="A1359" t="s">
        <v>4778</v>
      </c>
      <c r="B1359" t="s">
        <v>4777</v>
      </c>
      <c r="C1359" s="7">
        <v>29993</v>
      </c>
      <c r="D1359" s="8" t="s">
        <v>3022</v>
      </c>
      <c r="E1359" s="8" t="s">
        <v>1129</v>
      </c>
      <c r="F1359" s="8" t="s">
        <v>2131</v>
      </c>
      <c r="G1359" s="8" t="s">
        <v>4977</v>
      </c>
      <c r="I1359" t="s">
        <v>3029</v>
      </c>
      <c r="J1359" s="8" t="s">
        <v>3617</v>
      </c>
      <c r="K1359" s="8" t="s">
        <v>3373</v>
      </c>
      <c r="O1359" t="s">
        <v>4778</v>
      </c>
      <c r="P1359" s="8" t="s">
        <v>2131</v>
      </c>
      <c r="Q1359" s="8" t="s">
        <v>4779</v>
      </c>
      <c r="S1359" s="7"/>
      <c r="T1359" s="8"/>
      <c r="U1359" s="6"/>
      <c r="V1359"/>
      <c r="X1359" s="6"/>
      <c r="Z1359" s="11"/>
      <c r="AA1359"/>
    </row>
    <row r="1360" spans="1:27" ht="12.75">
      <c r="A1360" t="s">
        <v>3025</v>
      </c>
      <c r="B1360" t="s">
        <v>4268</v>
      </c>
      <c r="C1360" s="7">
        <v>28715</v>
      </c>
      <c r="D1360" s="8" t="s">
        <v>3550</v>
      </c>
      <c r="E1360" s="8" t="s">
        <v>1118</v>
      </c>
      <c r="F1360" s="8" t="s">
        <v>3554</v>
      </c>
      <c r="G1360" s="8" t="s">
        <v>354</v>
      </c>
      <c r="I1360" t="s">
        <v>3025</v>
      </c>
      <c r="J1360" s="8" t="s">
        <v>3554</v>
      </c>
      <c r="K1360" s="8" t="s">
        <v>3083</v>
      </c>
      <c r="L1360" t="s">
        <v>356</v>
      </c>
      <c r="M1360" s="8" t="s">
        <v>3024</v>
      </c>
      <c r="N1360" s="8" t="s">
        <v>2738</v>
      </c>
      <c r="O1360" t="s">
        <v>356</v>
      </c>
      <c r="P1360" s="8" t="s">
        <v>2328</v>
      </c>
      <c r="Q1360" s="8" t="s">
        <v>3083</v>
      </c>
      <c r="R1360" t="s">
        <v>4269</v>
      </c>
      <c r="S1360" s="7" t="s">
        <v>2328</v>
      </c>
      <c r="T1360" s="8" t="s">
        <v>3083</v>
      </c>
      <c r="U1360" s="6" t="s">
        <v>353</v>
      </c>
      <c r="V1360" t="s">
        <v>2328</v>
      </c>
      <c r="W1360" s="5" t="s">
        <v>354</v>
      </c>
      <c r="X1360" s="6" t="s">
        <v>4778</v>
      </c>
      <c r="Y1360" s="6" t="s">
        <v>2328</v>
      </c>
      <c r="Z1360" s="11" t="s">
        <v>2532</v>
      </c>
      <c r="AA1360"/>
    </row>
    <row r="1362" spans="1:27" ht="12.75" customHeight="1">
      <c r="A1362" t="s">
        <v>3030</v>
      </c>
      <c r="B1362" t="s">
        <v>3767</v>
      </c>
      <c r="C1362" s="7">
        <v>29949</v>
      </c>
      <c r="D1362" s="8" t="s">
        <v>2800</v>
      </c>
      <c r="E1362" s="8" t="s">
        <v>4758</v>
      </c>
      <c r="F1362" s="8" t="s">
        <v>961</v>
      </c>
      <c r="G1362" s="8" t="s">
        <v>4978</v>
      </c>
      <c r="I1362" t="s">
        <v>3030</v>
      </c>
      <c r="J1362" s="8" t="s">
        <v>961</v>
      </c>
      <c r="K1362" s="8" t="s">
        <v>3768</v>
      </c>
      <c r="Q1362" s="8"/>
      <c r="S1362" s="14"/>
      <c r="T1362"/>
      <c r="U1362" s="6"/>
      <c r="V1362"/>
      <c r="AA1362"/>
    </row>
    <row r="1363" spans="1:26" ht="12.75">
      <c r="A1363" t="s">
        <v>3136</v>
      </c>
      <c r="B1363" t="s">
        <v>4032</v>
      </c>
      <c r="C1363" s="7">
        <v>26071</v>
      </c>
      <c r="E1363" s="8" t="s">
        <v>4764</v>
      </c>
      <c r="F1363" s="8" t="s">
        <v>3610</v>
      </c>
      <c r="G1363" s="8" t="s">
        <v>4979</v>
      </c>
      <c r="I1363" t="s">
        <v>3136</v>
      </c>
      <c r="J1363" s="8" t="s">
        <v>3610</v>
      </c>
      <c r="K1363" s="8" t="s">
        <v>5125</v>
      </c>
      <c r="L1363" t="s">
        <v>3136</v>
      </c>
      <c r="M1363" s="8" t="s">
        <v>3610</v>
      </c>
      <c r="N1363" s="8" t="s">
        <v>2360</v>
      </c>
      <c r="O1363" t="s">
        <v>3136</v>
      </c>
      <c r="P1363" s="8" t="s">
        <v>3610</v>
      </c>
      <c r="Q1363" s="5" t="s">
        <v>4033</v>
      </c>
      <c r="R1363" t="s">
        <v>3136</v>
      </c>
      <c r="S1363" t="s">
        <v>3610</v>
      </c>
      <c r="T1363" s="5" t="s">
        <v>4034</v>
      </c>
      <c r="U1363" s="6" t="s">
        <v>3136</v>
      </c>
      <c r="V1363" t="s">
        <v>3610</v>
      </c>
      <c r="W1363" s="5" t="s">
        <v>4035</v>
      </c>
      <c r="X1363" t="s">
        <v>3136</v>
      </c>
      <c r="Y1363" s="6" t="s">
        <v>3610</v>
      </c>
      <c r="Z1363" s="6" t="s">
        <v>856</v>
      </c>
    </row>
    <row r="1364" ht="12.75">
      <c r="I1364" s="6" t="s">
        <v>3577</v>
      </c>
    </row>
    <row r="1367" spans="1:27" ht="18">
      <c r="A1367" s="39" t="s">
        <v>4135</v>
      </c>
      <c r="C1367" s="7"/>
      <c r="I1367" s="39"/>
      <c r="Q1367" s="8"/>
      <c r="S1367" s="7"/>
      <c r="T1367" s="8"/>
      <c r="U1367" s="6"/>
      <c r="V1367"/>
      <c r="X1367" s="6"/>
      <c r="Z1367" s="11"/>
      <c r="AA1367"/>
    </row>
    <row r="1368" spans="3:27" ht="12.75">
      <c r="C1368" s="7"/>
      <c r="I1368" s="6"/>
      <c r="Q1368" s="8"/>
      <c r="S1368" s="7"/>
      <c r="T1368" s="8"/>
      <c r="U1368"/>
      <c r="V1368"/>
      <c r="AA1368"/>
    </row>
    <row r="1369" ht="12.75">
      <c r="A1369" t="s">
        <v>1093</v>
      </c>
    </row>
    <row r="1370" spans="1:27" ht="12.75">
      <c r="A1370" t="s">
        <v>633</v>
      </c>
      <c r="B1370" t="s">
        <v>4207</v>
      </c>
      <c r="C1370" s="7">
        <v>25623</v>
      </c>
      <c r="E1370" s="8" t="s">
        <v>1103</v>
      </c>
      <c r="F1370" s="8" t="s">
        <v>2328</v>
      </c>
      <c r="G1370" s="8" t="s">
        <v>4991</v>
      </c>
      <c r="I1370" t="s">
        <v>633</v>
      </c>
      <c r="J1370" s="8" t="s">
        <v>2131</v>
      </c>
      <c r="K1370" s="8" t="s">
        <v>4957</v>
      </c>
      <c r="L1370" t="s">
        <v>633</v>
      </c>
      <c r="M1370" s="8" t="s">
        <v>3027</v>
      </c>
      <c r="N1370" s="8" t="s">
        <v>1806</v>
      </c>
      <c r="O1370" t="s">
        <v>633</v>
      </c>
      <c r="P1370" s="8" t="s">
        <v>3615</v>
      </c>
      <c r="Q1370" s="8" t="s">
        <v>4208</v>
      </c>
      <c r="R1370" t="s">
        <v>633</v>
      </c>
      <c r="S1370" s="7" t="s">
        <v>4668</v>
      </c>
      <c r="T1370" s="8" t="s">
        <v>4209</v>
      </c>
      <c r="U1370" s="9" t="s">
        <v>633</v>
      </c>
      <c r="V1370" t="s">
        <v>4668</v>
      </c>
      <c r="W1370" s="5" t="s">
        <v>4210</v>
      </c>
      <c r="X1370" t="s">
        <v>633</v>
      </c>
      <c r="Y1370" s="6" t="s">
        <v>4668</v>
      </c>
      <c r="Z1370" s="6" t="s">
        <v>3742</v>
      </c>
      <c r="AA1370"/>
    </row>
    <row r="1371" spans="1:27" ht="12.75">
      <c r="A1371" t="s">
        <v>633</v>
      </c>
      <c r="B1371" t="s">
        <v>3151</v>
      </c>
      <c r="C1371" s="7">
        <v>28220</v>
      </c>
      <c r="D1371" s="8" t="s">
        <v>2099</v>
      </c>
      <c r="E1371" s="8" t="s">
        <v>4275</v>
      </c>
      <c r="F1371" s="8" t="s">
        <v>3617</v>
      </c>
      <c r="G1371" s="8" t="s">
        <v>3656</v>
      </c>
      <c r="I1371" t="s">
        <v>633</v>
      </c>
      <c r="J1371" s="8" t="s">
        <v>3617</v>
      </c>
      <c r="K1371" s="8" t="s">
        <v>1052</v>
      </c>
      <c r="L1371" t="s">
        <v>633</v>
      </c>
      <c r="M1371" s="8" t="s">
        <v>3617</v>
      </c>
      <c r="N1371" s="8" t="s">
        <v>2926</v>
      </c>
      <c r="O1371" t="s">
        <v>633</v>
      </c>
      <c r="P1371" s="8" t="s">
        <v>3617</v>
      </c>
      <c r="Q1371" s="8" t="s">
        <v>3152</v>
      </c>
      <c r="R1371" t="s">
        <v>633</v>
      </c>
      <c r="S1371" s="7" t="s">
        <v>3617</v>
      </c>
      <c r="T1371" s="8" t="s">
        <v>4145</v>
      </c>
      <c r="U1371" t="s">
        <v>633</v>
      </c>
      <c r="V1371" t="s">
        <v>3617</v>
      </c>
      <c r="W1371" s="5" t="s">
        <v>4146</v>
      </c>
      <c r="AA1371"/>
    </row>
    <row r="1372" spans="1:8" ht="12.75">
      <c r="A1372" t="s">
        <v>633</v>
      </c>
      <c r="B1372" t="s">
        <v>2781</v>
      </c>
      <c r="C1372" s="7">
        <v>31268</v>
      </c>
      <c r="D1372" s="8" t="s">
        <v>3584</v>
      </c>
      <c r="E1372" s="8" t="s">
        <v>3585</v>
      </c>
      <c r="F1372" s="8" t="s">
        <v>4789</v>
      </c>
      <c r="G1372" s="8" t="s">
        <v>2514</v>
      </c>
      <c r="H1372" s="8" t="s">
        <v>3583</v>
      </c>
    </row>
    <row r="1374" spans="1:27" ht="12.75">
      <c r="A1374" t="s">
        <v>3607</v>
      </c>
      <c r="B1374" t="s">
        <v>2478</v>
      </c>
      <c r="C1374" s="7">
        <v>31083</v>
      </c>
      <c r="D1374" s="8" t="s">
        <v>606</v>
      </c>
      <c r="E1374" s="8" t="s">
        <v>2679</v>
      </c>
      <c r="F1374" s="8" t="s">
        <v>3551</v>
      </c>
      <c r="G1374" s="8" t="s">
        <v>4992</v>
      </c>
      <c r="I1374" t="s">
        <v>4937</v>
      </c>
      <c r="J1374" s="8" t="s">
        <v>3551</v>
      </c>
      <c r="K1374" s="8" t="s">
        <v>806</v>
      </c>
      <c r="Q1374" s="8"/>
      <c r="S1374" s="7"/>
      <c r="T1374" s="8"/>
      <c r="U1374" s="6"/>
      <c r="V1374"/>
      <c r="X1374" s="6"/>
      <c r="Z1374" s="11"/>
      <c r="AA1374"/>
    </row>
    <row r="1375" spans="1:27" ht="12.75">
      <c r="A1375" t="s">
        <v>4669</v>
      </c>
      <c r="B1375" t="s">
        <v>3000</v>
      </c>
      <c r="C1375" s="7">
        <v>29995</v>
      </c>
      <c r="D1375" s="8" t="s">
        <v>1407</v>
      </c>
      <c r="E1375" s="8" t="s">
        <v>1102</v>
      </c>
      <c r="F1375" s="8" t="s">
        <v>4026</v>
      </c>
      <c r="G1375" s="8" t="s">
        <v>2488</v>
      </c>
      <c r="I1375" t="s">
        <v>4937</v>
      </c>
      <c r="J1375" s="8" t="s">
        <v>4026</v>
      </c>
      <c r="K1375" s="8" t="s">
        <v>3649</v>
      </c>
      <c r="L1375" t="s">
        <v>3607</v>
      </c>
      <c r="M1375" s="8" t="s">
        <v>4026</v>
      </c>
      <c r="N1375" s="8" t="s">
        <v>1176</v>
      </c>
      <c r="O1375" t="s">
        <v>3607</v>
      </c>
      <c r="P1375" s="8" t="s">
        <v>4026</v>
      </c>
      <c r="Q1375" s="8" t="s">
        <v>3001</v>
      </c>
      <c r="S1375" s="7"/>
      <c r="T1375" s="8"/>
      <c r="U1375" s="6"/>
      <c r="V1375"/>
      <c r="X1375" s="6"/>
      <c r="Z1375" s="11"/>
      <c r="AA1375"/>
    </row>
    <row r="1376" spans="1:27" ht="12.75">
      <c r="A1376" t="s">
        <v>3607</v>
      </c>
      <c r="B1376" t="s">
        <v>570</v>
      </c>
      <c r="C1376" s="7">
        <v>31031</v>
      </c>
      <c r="D1376" s="8" t="s">
        <v>2159</v>
      </c>
      <c r="E1376" s="8" t="s">
        <v>2025</v>
      </c>
      <c r="F1376" s="8" t="s">
        <v>261</v>
      </c>
      <c r="G1376" s="8" t="s">
        <v>3226</v>
      </c>
      <c r="H1376" s="8" t="s">
        <v>1181</v>
      </c>
      <c r="L1376" s="8"/>
      <c r="N1376"/>
      <c r="O1376" s="8"/>
      <c r="P1376" s="5"/>
      <c r="Q1376"/>
      <c r="S1376" s="5"/>
      <c r="W1376"/>
      <c r="X1376" s="6"/>
      <c r="Z1376" s="10"/>
      <c r="AA1376"/>
    </row>
    <row r="1377" spans="1:20" ht="12.75">
      <c r="A1377" t="s">
        <v>4667</v>
      </c>
      <c r="B1377" t="s">
        <v>1792</v>
      </c>
      <c r="C1377" s="7">
        <v>29468</v>
      </c>
      <c r="D1377" s="8" t="s">
        <v>3614</v>
      </c>
      <c r="E1377" s="8" t="s">
        <v>4758</v>
      </c>
      <c r="F1377" s="8" t="s">
        <v>3380</v>
      </c>
      <c r="G1377" s="8" t="s">
        <v>4994</v>
      </c>
      <c r="I1377" t="s">
        <v>4667</v>
      </c>
      <c r="J1377" s="8" t="s">
        <v>3380</v>
      </c>
      <c r="K1377" s="8" t="s">
        <v>4237</v>
      </c>
      <c r="L1377" t="s">
        <v>4667</v>
      </c>
      <c r="M1377" s="8" t="s">
        <v>3380</v>
      </c>
      <c r="N1377" s="8" t="s">
        <v>790</v>
      </c>
      <c r="O1377" t="s">
        <v>4667</v>
      </c>
      <c r="P1377" s="8" t="s">
        <v>3380</v>
      </c>
      <c r="Q1377" s="5" t="s">
        <v>1793</v>
      </c>
      <c r="R1377" t="s">
        <v>4667</v>
      </c>
      <c r="S1377" t="s">
        <v>3380</v>
      </c>
      <c r="T1377" s="5" t="s">
        <v>1794</v>
      </c>
    </row>
    <row r="1378" spans="1:27" ht="12.75">
      <c r="A1378" t="s">
        <v>3607</v>
      </c>
      <c r="B1378" t="s">
        <v>2563</v>
      </c>
      <c r="C1378" s="7">
        <v>30911</v>
      </c>
      <c r="D1378" s="8" t="s">
        <v>3492</v>
      </c>
      <c r="E1378" s="8" t="s">
        <v>4701</v>
      </c>
      <c r="F1378" s="8" t="s">
        <v>304</v>
      </c>
      <c r="G1378" s="8" t="s">
        <v>2564</v>
      </c>
      <c r="H1378" s="8" t="s">
        <v>2565</v>
      </c>
      <c r="L1378" s="8"/>
      <c r="N1378"/>
      <c r="O1378" s="8"/>
      <c r="P1378" s="5"/>
      <c r="Q1378"/>
      <c r="S1378" s="5"/>
      <c r="W1378"/>
      <c r="X1378" s="6"/>
      <c r="Z1378" s="10"/>
      <c r="AA1378"/>
    </row>
    <row r="1379" spans="1:20" ht="12.75">
      <c r="A1379" t="s">
        <v>3607</v>
      </c>
      <c r="B1379" t="s">
        <v>1380</v>
      </c>
      <c r="C1379" s="7">
        <v>29129</v>
      </c>
      <c r="D1379" s="8" t="s">
        <v>4735</v>
      </c>
      <c r="E1379" s="8" t="s">
        <v>1126</v>
      </c>
      <c r="F1379" s="8" t="s">
        <v>3380</v>
      </c>
      <c r="G1379" s="8" t="s">
        <v>4993</v>
      </c>
      <c r="I1379" t="s">
        <v>3607</v>
      </c>
      <c r="J1379" s="8" t="s">
        <v>3380</v>
      </c>
      <c r="K1379" s="8" t="s">
        <v>4962</v>
      </c>
      <c r="L1379" t="s">
        <v>3607</v>
      </c>
      <c r="M1379" s="8" t="s">
        <v>3380</v>
      </c>
      <c r="N1379" s="8" t="s">
        <v>5128</v>
      </c>
      <c r="O1379" t="s">
        <v>3607</v>
      </c>
      <c r="P1379" s="8" t="s">
        <v>3380</v>
      </c>
      <c r="Q1379" s="5" t="s">
        <v>1381</v>
      </c>
      <c r="R1379" t="s">
        <v>3607</v>
      </c>
      <c r="S1379" t="s">
        <v>3380</v>
      </c>
      <c r="T1379" s="5" t="s">
        <v>1382</v>
      </c>
    </row>
    <row r="1380" spans="2:27" ht="12.75">
      <c r="B1380" t="s">
        <v>1855</v>
      </c>
      <c r="C1380" s="7">
        <v>28516</v>
      </c>
      <c r="D1380" s="8" t="s">
        <v>1856</v>
      </c>
      <c r="E1380" s="8" t="s">
        <v>4766</v>
      </c>
      <c r="I1380" t="s">
        <v>4669</v>
      </c>
      <c r="J1380" s="8" t="s">
        <v>1857</v>
      </c>
      <c r="K1380" s="8" t="s">
        <v>1716</v>
      </c>
      <c r="L1380" t="s">
        <v>4669</v>
      </c>
      <c r="M1380" s="8" t="s">
        <v>1857</v>
      </c>
      <c r="N1380" s="8" t="s">
        <v>4620</v>
      </c>
      <c r="O1380" t="s">
        <v>4669</v>
      </c>
      <c r="P1380" s="8" t="s">
        <v>1857</v>
      </c>
      <c r="Q1380" s="8" t="s">
        <v>1858</v>
      </c>
      <c r="R1380" t="s">
        <v>4667</v>
      </c>
      <c r="S1380" s="7" t="s">
        <v>1857</v>
      </c>
      <c r="T1380" s="8" t="s">
        <v>1859</v>
      </c>
      <c r="U1380" t="s">
        <v>4667</v>
      </c>
      <c r="V1380" t="s">
        <v>1857</v>
      </c>
      <c r="W1380" s="5" t="s">
        <v>1785</v>
      </c>
      <c r="X1380" t="s">
        <v>3607</v>
      </c>
      <c r="Y1380" s="6" t="s">
        <v>1857</v>
      </c>
      <c r="Z1380" s="6" t="s">
        <v>1786</v>
      </c>
      <c r="AA1380"/>
    </row>
    <row r="1382" spans="1:20" ht="12.75">
      <c r="A1382" t="s">
        <v>2135</v>
      </c>
      <c r="B1382" t="s">
        <v>2877</v>
      </c>
      <c r="C1382" s="7">
        <v>29778</v>
      </c>
      <c r="D1382" s="8" t="s">
        <v>2878</v>
      </c>
      <c r="E1382" s="8" t="s">
        <v>1104</v>
      </c>
      <c r="F1382" s="8" t="s">
        <v>1146</v>
      </c>
      <c r="G1382" s="8" t="s">
        <v>4996</v>
      </c>
      <c r="I1382" t="s">
        <v>1478</v>
      </c>
      <c r="J1382" s="8" t="s">
        <v>1146</v>
      </c>
      <c r="K1382" s="8" t="s">
        <v>4560</v>
      </c>
      <c r="L1382" t="s">
        <v>1478</v>
      </c>
      <c r="M1382" s="8" t="s">
        <v>1146</v>
      </c>
      <c r="N1382" s="8" t="s">
        <v>759</v>
      </c>
      <c r="O1382" t="s">
        <v>1478</v>
      </c>
      <c r="P1382" s="8" t="s">
        <v>1146</v>
      </c>
      <c r="Q1382" s="5" t="s">
        <v>3041</v>
      </c>
      <c r="R1382" t="s">
        <v>1478</v>
      </c>
      <c r="S1382" t="s">
        <v>1146</v>
      </c>
      <c r="T1382" s="5" t="s">
        <v>3042</v>
      </c>
    </row>
    <row r="1383" spans="1:27" ht="12.75">
      <c r="A1383" t="s">
        <v>1478</v>
      </c>
      <c r="B1383" t="s">
        <v>982</v>
      </c>
      <c r="C1383" s="7">
        <v>30764</v>
      </c>
      <c r="D1383" s="8" t="s">
        <v>3405</v>
      </c>
      <c r="E1383" s="8" t="s">
        <v>1106</v>
      </c>
      <c r="F1383" s="8" t="s">
        <v>4883</v>
      </c>
      <c r="G1383" s="8" t="s">
        <v>4998</v>
      </c>
      <c r="I1383" t="s">
        <v>2129</v>
      </c>
      <c r="J1383" s="8" t="s">
        <v>4883</v>
      </c>
      <c r="K1383" s="8" t="s">
        <v>2815</v>
      </c>
      <c r="Q1383" s="8"/>
      <c r="S1383" s="7"/>
      <c r="T1383" s="8"/>
      <c r="U1383" s="6"/>
      <c r="V1383"/>
      <c r="X1383" s="6"/>
      <c r="Z1383" s="11"/>
      <c r="AA1383"/>
    </row>
    <row r="1384" spans="1:22" ht="12.75">
      <c r="A1384" t="s">
        <v>1478</v>
      </c>
      <c r="B1384" t="s">
        <v>3166</v>
      </c>
      <c r="C1384" s="7">
        <v>29656</v>
      </c>
      <c r="D1384" s="8" t="s">
        <v>3167</v>
      </c>
      <c r="E1384" s="8" t="s">
        <v>1105</v>
      </c>
      <c r="F1384" s="8" t="s">
        <v>5143</v>
      </c>
      <c r="G1384" s="8" t="s">
        <v>4995</v>
      </c>
      <c r="I1384" t="s">
        <v>1478</v>
      </c>
      <c r="J1384" s="8" t="s">
        <v>5143</v>
      </c>
      <c r="K1384" s="8" t="s">
        <v>2073</v>
      </c>
      <c r="L1384" t="s">
        <v>2135</v>
      </c>
      <c r="M1384" s="8" t="s">
        <v>5143</v>
      </c>
      <c r="N1384" s="8" t="s">
        <v>380</v>
      </c>
      <c r="O1384" t="s">
        <v>2135</v>
      </c>
      <c r="P1384" s="8" t="s">
        <v>5143</v>
      </c>
      <c r="Q1384" s="5" t="s">
        <v>3168</v>
      </c>
      <c r="U1384"/>
      <c r="V1384"/>
    </row>
    <row r="1385" spans="1:14" ht="12.75">
      <c r="A1385" t="s">
        <v>2135</v>
      </c>
      <c r="B1385" t="s">
        <v>743</v>
      </c>
      <c r="C1385" s="7">
        <v>30134</v>
      </c>
      <c r="D1385" s="8" t="s">
        <v>1255</v>
      </c>
      <c r="E1385" s="8" t="s">
        <v>1117</v>
      </c>
      <c r="F1385" s="8" t="s">
        <v>1689</v>
      </c>
      <c r="G1385" s="8" t="s">
        <v>4997</v>
      </c>
      <c r="I1385" t="s">
        <v>1478</v>
      </c>
      <c r="J1385" s="8" t="s">
        <v>1689</v>
      </c>
      <c r="K1385" s="8" t="s">
        <v>2125</v>
      </c>
      <c r="L1385" t="s">
        <v>1478</v>
      </c>
      <c r="M1385" s="8" t="s">
        <v>1689</v>
      </c>
      <c r="N1385" s="8" t="s">
        <v>379</v>
      </c>
    </row>
    <row r="1386" spans="1:14" ht="12.75">
      <c r="A1386" t="s">
        <v>1035</v>
      </c>
      <c r="B1386" t="s">
        <v>21</v>
      </c>
      <c r="C1386" s="7">
        <v>30148</v>
      </c>
      <c r="D1386" s="8" t="s">
        <v>2797</v>
      </c>
      <c r="E1386" s="8" t="s">
        <v>1113</v>
      </c>
      <c r="F1386" s="8" t="s">
        <v>5143</v>
      </c>
      <c r="G1386" s="8" t="s">
        <v>452</v>
      </c>
      <c r="I1386" t="s">
        <v>1035</v>
      </c>
      <c r="J1386" s="8" t="s">
        <v>5143</v>
      </c>
      <c r="K1386" s="8" t="s">
        <v>2075</v>
      </c>
      <c r="L1386" t="s">
        <v>1012</v>
      </c>
      <c r="M1386" s="8" t="s">
        <v>5143</v>
      </c>
      <c r="N1386" s="8" t="s">
        <v>1932</v>
      </c>
    </row>
    <row r="1387" spans="1:14" ht="12.75">
      <c r="A1387" t="s">
        <v>1277</v>
      </c>
      <c r="B1387" t="s">
        <v>146</v>
      </c>
      <c r="C1387" s="7">
        <v>29980</v>
      </c>
      <c r="D1387" s="8" t="s">
        <v>2797</v>
      </c>
      <c r="E1387" s="8" t="s">
        <v>4769</v>
      </c>
      <c r="I1387" t="s">
        <v>2129</v>
      </c>
      <c r="J1387" s="8" t="s">
        <v>304</v>
      </c>
      <c r="K1387" s="8" t="s">
        <v>768</v>
      </c>
      <c r="L1387" t="s">
        <v>2129</v>
      </c>
      <c r="M1387" s="8" t="s">
        <v>304</v>
      </c>
      <c r="N1387" s="8" t="s">
        <v>4868</v>
      </c>
    </row>
    <row r="1388" spans="1:27" ht="12.75">
      <c r="A1388" t="s">
        <v>306</v>
      </c>
      <c r="B1388" t="s">
        <v>2052</v>
      </c>
      <c r="C1388" s="7">
        <v>30143</v>
      </c>
      <c r="D1388" s="8" t="s">
        <v>3797</v>
      </c>
      <c r="E1388" s="8" t="s">
        <v>498</v>
      </c>
      <c r="F1388" s="8" t="s">
        <v>961</v>
      </c>
      <c r="G1388" s="8" t="s">
        <v>4999</v>
      </c>
      <c r="I1388" t="s">
        <v>306</v>
      </c>
      <c r="J1388" s="8" t="s">
        <v>961</v>
      </c>
      <c r="K1388" s="8" t="s">
        <v>53</v>
      </c>
      <c r="L1388" t="s">
        <v>3523</v>
      </c>
      <c r="M1388" s="8" t="s">
        <v>961</v>
      </c>
      <c r="N1388" s="8" t="s">
        <v>1150</v>
      </c>
      <c r="O1388" t="s">
        <v>3523</v>
      </c>
      <c r="P1388" s="8" t="s">
        <v>961</v>
      </c>
      <c r="Q1388" s="8" t="s">
        <v>2053</v>
      </c>
      <c r="S1388" s="7"/>
      <c r="T1388" s="8"/>
      <c r="U1388" s="6"/>
      <c r="V1388"/>
      <c r="X1388" s="6"/>
      <c r="Z1388" s="11"/>
      <c r="AA1388"/>
    </row>
    <row r="1389" spans="1:27" ht="12.75">
      <c r="A1389" t="s">
        <v>306</v>
      </c>
      <c r="B1389" t="s">
        <v>3600</v>
      </c>
      <c r="C1389" s="7">
        <v>30917</v>
      </c>
      <c r="D1389" s="8" t="s">
        <v>3481</v>
      </c>
      <c r="E1389" s="8" t="s">
        <v>2024</v>
      </c>
      <c r="F1389" s="8" t="s">
        <v>2461</v>
      </c>
      <c r="G1389" s="8" t="s">
        <v>3599</v>
      </c>
      <c r="H1389" s="8" t="s">
        <v>3598</v>
      </c>
      <c r="L1389" s="8"/>
      <c r="N1389"/>
      <c r="O1389" s="8"/>
      <c r="P1389" s="5"/>
      <c r="Q1389"/>
      <c r="S1389" s="5"/>
      <c r="W1389"/>
      <c r="X1389" s="6"/>
      <c r="Z1389" s="10"/>
      <c r="AA1389"/>
    </row>
    <row r="1390" spans="1:27" ht="12.75">
      <c r="A1390" t="s">
        <v>306</v>
      </c>
      <c r="B1390" t="s">
        <v>61</v>
      </c>
      <c r="C1390" s="7">
        <v>28024</v>
      </c>
      <c r="D1390" s="8" t="s">
        <v>4</v>
      </c>
      <c r="E1390" s="8" t="s">
        <v>4764</v>
      </c>
      <c r="F1390" s="8" t="s">
        <v>3615</v>
      </c>
      <c r="G1390" s="8" t="s">
        <v>5000</v>
      </c>
      <c r="I1390" t="s">
        <v>306</v>
      </c>
      <c r="J1390" s="8" t="s">
        <v>3615</v>
      </c>
      <c r="K1390" s="8" t="s">
        <v>547</v>
      </c>
      <c r="L1390" t="s">
        <v>306</v>
      </c>
      <c r="M1390" s="8" t="s">
        <v>3615</v>
      </c>
      <c r="N1390" s="8" t="s">
        <v>3115</v>
      </c>
      <c r="O1390" t="s">
        <v>306</v>
      </c>
      <c r="P1390" s="8" t="s">
        <v>3615</v>
      </c>
      <c r="Q1390" s="8" t="s">
        <v>2546</v>
      </c>
      <c r="R1390" t="s">
        <v>3309</v>
      </c>
      <c r="S1390" s="7" t="s">
        <v>3615</v>
      </c>
      <c r="T1390" s="8" t="s">
        <v>2547</v>
      </c>
      <c r="U1390" s="6" t="s">
        <v>3308</v>
      </c>
      <c r="V1390" t="s">
        <v>3615</v>
      </c>
      <c r="W1390" s="5" t="s">
        <v>967</v>
      </c>
      <c r="X1390" t="s">
        <v>306</v>
      </c>
      <c r="Y1390" s="6" t="s">
        <v>4026</v>
      </c>
      <c r="Z1390" s="11" t="s">
        <v>968</v>
      </c>
      <c r="AA1390"/>
    </row>
    <row r="1391" spans="3:27" ht="12.75">
      <c r="C1391" s="7"/>
      <c r="Q1391" s="8"/>
      <c r="S1391" s="7"/>
      <c r="T1391" s="8"/>
      <c r="U1391"/>
      <c r="V1391"/>
      <c r="AA1391"/>
    </row>
    <row r="1392" spans="1:27" ht="12.75">
      <c r="A1392" t="s">
        <v>4877</v>
      </c>
      <c r="B1392" t="s">
        <v>754</v>
      </c>
      <c r="C1392" s="7">
        <v>30643</v>
      </c>
      <c r="D1392" s="8" t="s">
        <v>2881</v>
      </c>
      <c r="E1392" s="8" t="s">
        <v>1110</v>
      </c>
      <c r="F1392" s="8" t="s">
        <v>2328</v>
      </c>
      <c r="G1392" s="8" t="s">
        <v>263</v>
      </c>
      <c r="I1392" t="s">
        <v>4877</v>
      </c>
      <c r="J1392" s="8" t="s">
        <v>2328</v>
      </c>
      <c r="K1392" s="8" t="s">
        <v>4876</v>
      </c>
      <c r="Q1392" s="8"/>
      <c r="S1392" s="7"/>
      <c r="T1392" s="8"/>
      <c r="U1392" s="6"/>
      <c r="V1392"/>
      <c r="X1392" s="6"/>
      <c r="Z1392" s="11"/>
      <c r="AA1392"/>
    </row>
    <row r="1393" spans="1:27" ht="12.75">
      <c r="A1393" t="s">
        <v>1138</v>
      </c>
      <c r="B1393" t="s">
        <v>4895</v>
      </c>
      <c r="C1393" s="7">
        <v>28854</v>
      </c>
      <c r="D1393" s="8" t="s">
        <v>4720</v>
      </c>
      <c r="E1393" s="8" t="s">
        <v>1115</v>
      </c>
      <c r="F1393" s="8" t="s">
        <v>3027</v>
      </c>
      <c r="G1393" s="8" t="s">
        <v>4879</v>
      </c>
      <c r="I1393" t="s">
        <v>1138</v>
      </c>
      <c r="J1393" s="8" t="s">
        <v>3027</v>
      </c>
      <c r="K1393" s="8" t="s">
        <v>955</v>
      </c>
      <c r="L1393" t="s">
        <v>1138</v>
      </c>
      <c r="M1393" s="8" t="s">
        <v>3027</v>
      </c>
      <c r="N1393" s="8" t="s">
        <v>3611</v>
      </c>
      <c r="O1393" t="s">
        <v>1138</v>
      </c>
      <c r="P1393" s="8" t="s">
        <v>3027</v>
      </c>
      <c r="Q1393" s="8" t="s">
        <v>3618</v>
      </c>
      <c r="R1393" t="s">
        <v>1138</v>
      </c>
      <c r="S1393" s="7" t="s">
        <v>3027</v>
      </c>
      <c r="T1393" s="8" t="s">
        <v>3791</v>
      </c>
      <c r="U1393" s="6" t="s">
        <v>1138</v>
      </c>
      <c r="V1393" t="s">
        <v>3027</v>
      </c>
      <c r="W1393" s="5" t="s">
        <v>1141</v>
      </c>
      <c r="X1393" s="6" t="s">
        <v>1138</v>
      </c>
      <c r="Y1393" s="6" t="s">
        <v>3027</v>
      </c>
      <c r="Z1393" s="11" t="s">
        <v>3616</v>
      </c>
      <c r="AA1393"/>
    </row>
    <row r="1394" spans="1:27" ht="12.75">
      <c r="A1394" t="s">
        <v>4877</v>
      </c>
      <c r="B1394" t="s">
        <v>101</v>
      </c>
      <c r="C1394" s="7">
        <v>29375</v>
      </c>
      <c r="D1394" s="8" t="s">
        <v>305</v>
      </c>
      <c r="E1394" s="8" t="s">
        <v>1123</v>
      </c>
      <c r="F1394" s="8" t="s">
        <v>1496</v>
      </c>
      <c r="G1394" s="8" t="s">
        <v>956</v>
      </c>
      <c r="I1394" t="s">
        <v>4877</v>
      </c>
      <c r="J1394" s="8" t="s">
        <v>1496</v>
      </c>
      <c r="K1394" s="8" t="s">
        <v>4876</v>
      </c>
      <c r="L1394" t="s">
        <v>4877</v>
      </c>
      <c r="M1394" s="8" t="s">
        <v>1496</v>
      </c>
      <c r="N1394" s="8" t="s">
        <v>954</v>
      </c>
      <c r="O1394" t="s">
        <v>4877</v>
      </c>
      <c r="P1394" s="8" t="s">
        <v>1496</v>
      </c>
      <c r="Q1394" s="8" t="s">
        <v>265</v>
      </c>
      <c r="S1394" s="7"/>
      <c r="T1394" s="8"/>
      <c r="U1394" s="6"/>
      <c r="V1394"/>
      <c r="X1394" s="6"/>
      <c r="Z1394" s="11"/>
      <c r="AA1394"/>
    </row>
    <row r="1395" spans="1:27" ht="12.75">
      <c r="A1395" t="s">
        <v>4880</v>
      </c>
      <c r="B1395" t="s">
        <v>3587</v>
      </c>
      <c r="C1395" s="7">
        <v>30757</v>
      </c>
      <c r="D1395" s="8" t="s">
        <v>3586</v>
      </c>
      <c r="E1395" s="8" t="s">
        <v>3480</v>
      </c>
      <c r="F1395" s="8" t="s">
        <v>2461</v>
      </c>
      <c r="G1395" s="8" t="s">
        <v>1141</v>
      </c>
      <c r="H1395" s="8" t="s">
        <v>2705</v>
      </c>
      <c r="L1395" s="8"/>
      <c r="N1395"/>
      <c r="O1395" s="8"/>
      <c r="P1395" s="5"/>
      <c r="Q1395"/>
      <c r="S1395" s="5"/>
      <c r="W1395"/>
      <c r="X1395" s="6"/>
      <c r="Z1395" s="10"/>
      <c r="AA1395"/>
    </row>
    <row r="1396" spans="1:27" ht="12.75">
      <c r="A1396" t="s">
        <v>4880</v>
      </c>
      <c r="B1396" t="s">
        <v>2411</v>
      </c>
      <c r="C1396" s="7">
        <v>28688</v>
      </c>
      <c r="D1396" s="8" t="s">
        <v>4671</v>
      </c>
      <c r="E1396" s="8" t="s">
        <v>351</v>
      </c>
      <c r="F1396" s="8" t="s">
        <v>3617</v>
      </c>
      <c r="G1396" s="8" t="s">
        <v>1141</v>
      </c>
      <c r="H1396" s="8" t="s">
        <v>354</v>
      </c>
      <c r="L1396" t="s">
        <v>1137</v>
      </c>
      <c r="M1396" s="8" t="s">
        <v>3551</v>
      </c>
      <c r="N1396" s="8" t="s">
        <v>1141</v>
      </c>
      <c r="O1396" t="s">
        <v>4880</v>
      </c>
      <c r="P1396" s="8" t="s">
        <v>3551</v>
      </c>
      <c r="Q1396" s="5" t="s">
        <v>3618</v>
      </c>
      <c r="R1396" s="6" t="s">
        <v>1137</v>
      </c>
      <c r="S1396" t="s">
        <v>3551</v>
      </c>
      <c r="T1396" s="5" t="s">
        <v>1141</v>
      </c>
      <c r="X1396" s="6" t="s">
        <v>1137</v>
      </c>
      <c r="Y1396" s="6" t="s">
        <v>4026</v>
      </c>
      <c r="Z1396" s="11" t="s">
        <v>1141</v>
      </c>
      <c r="AA1396"/>
    </row>
    <row r="1397" spans="1:27" ht="12.75">
      <c r="A1397" t="s">
        <v>1138</v>
      </c>
      <c r="B1397" t="s">
        <v>2055</v>
      </c>
      <c r="C1397" s="7">
        <v>27489</v>
      </c>
      <c r="D1397" s="8" t="s">
        <v>28</v>
      </c>
      <c r="E1397" s="8" t="s">
        <v>4768</v>
      </c>
      <c r="F1397" s="8" t="s">
        <v>4026</v>
      </c>
      <c r="G1397" s="8" t="s">
        <v>1141</v>
      </c>
      <c r="I1397" t="s">
        <v>1138</v>
      </c>
      <c r="J1397" s="8" t="s">
        <v>4026</v>
      </c>
      <c r="K1397" s="8" t="s">
        <v>1141</v>
      </c>
      <c r="L1397" t="s">
        <v>1138</v>
      </c>
      <c r="M1397" s="8" t="s">
        <v>3554</v>
      </c>
      <c r="N1397" s="8" t="s">
        <v>3616</v>
      </c>
      <c r="O1397" t="s">
        <v>1138</v>
      </c>
      <c r="P1397" s="8" t="s">
        <v>3554</v>
      </c>
      <c r="Q1397" s="5" t="s">
        <v>1141</v>
      </c>
      <c r="R1397" t="s">
        <v>1138</v>
      </c>
      <c r="S1397" t="s">
        <v>3554</v>
      </c>
      <c r="T1397" s="5" t="s">
        <v>265</v>
      </c>
      <c r="U1397" s="6" t="s">
        <v>1138</v>
      </c>
      <c r="V1397" t="s">
        <v>2056</v>
      </c>
      <c r="W1397" s="5" t="s">
        <v>1692</v>
      </c>
      <c r="X1397" s="6" t="s">
        <v>1138</v>
      </c>
      <c r="Y1397" s="6" t="s">
        <v>3554</v>
      </c>
      <c r="Z1397" s="11" t="s">
        <v>1141</v>
      </c>
      <c r="AA1397" s="6"/>
    </row>
    <row r="1398" spans="1:27" ht="12.75">
      <c r="A1398" t="s">
        <v>953</v>
      </c>
      <c r="B1398" t="s">
        <v>987</v>
      </c>
      <c r="C1398" s="7">
        <v>30551</v>
      </c>
      <c r="D1398" s="8" t="s">
        <v>3406</v>
      </c>
      <c r="E1398" s="8" t="s">
        <v>4762</v>
      </c>
      <c r="F1398" s="8" t="s">
        <v>1480</v>
      </c>
      <c r="G1398" s="8" t="s">
        <v>1692</v>
      </c>
      <c r="I1398" t="s">
        <v>1897</v>
      </c>
      <c r="J1398" s="8" t="s">
        <v>1480</v>
      </c>
      <c r="K1398" s="8" t="s">
        <v>1692</v>
      </c>
      <c r="Q1398" s="8"/>
      <c r="S1398" s="7"/>
      <c r="T1398" s="8"/>
      <c r="U1398" s="6"/>
      <c r="V1398"/>
      <c r="X1398" s="6"/>
      <c r="Z1398" s="11"/>
      <c r="AA1398"/>
    </row>
    <row r="1399" spans="1:27" ht="12.75">
      <c r="A1399" t="s">
        <v>1137</v>
      </c>
      <c r="B1399" t="s">
        <v>2477</v>
      </c>
      <c r="C1399" s="7">
        <v>30516</v>
      </c>
      <c r="D1399" s="8" t="s">
        <v>3406</v>
      </c>
      <c r="E1399" s="8" t="s">
        <v>4757</v>
      </c>
      <c r="F1399" s="8" t="s">
        <v>3551</v>
      </c>
      <c r="G1399" s="8" t="s">
        <v>1692</v>
      </c>
      <c r="I1399" t="s">
        <v>1137</v>
      </c>
      <c r="J1399" s="8" t="s">
        <v>3551</v>
      </c>
      <c r="K1399" s="8" t="s">
        <v>1692</v>
      </c>
      <c r="Q1399" s="8"/>
      <c r="S1399" s="7"/>
      <c r="T1399" s="8"/>
      <c r="U1399" s="6"/>
      <c r="V1399"/>
      <c r="X1399" s="6"/>
      <c r="Z1399" s="11"/>
      <c r="AA1399"/>
    </row>
    <row r="1400" spans="2:27" ht="12.75">
      <c r="B1400" t="s">
        <v>575</v>
      </c>
      <c r="C1400" s="7">
        <v>28063</v>
      </c>
      <c r="D1400" s="8" t="s">
        <v>3550</v>
      </c>
      <c r="E1400" s="8" t="s">
        <v>4759</v>
      </c>
      <c r="I1400" t="s">
        <v>4873</v>
      </c>
      <c r="J1400" s="8" t="s">
        <v>4668</v>
      </c>
      <c r="K1400" s="8" t="s">
        <v>4879</v>
      </c>
      <c r="O1400" t="s">
        <v>4873</v>
      </c>
      <c r="P1400" s="8" t="s">
        <v>5143</v>
      </c>
      <c r="Q1400" s="8" t="s">
        <v>955</v>
      </c>
      <c r="R1400" t="s">
        <v>4873</v>
      </c>
      <c r="S1400" s="7" t="s">
        <v>5143</v>
      </c>
      <c r="T1400" s="8" t="s">
        <v>265</v>
      </c>
      <c r="U1400" s="6" t="s">
        <v>4873</v>
      </c>
      <c r="V1400" t="s">
        <v>5143</v>
      </c>
      <c r="W1400" s="5" t="s">
        <v>265</v>
      </c>
      <c r="X1400" s="6" t="s">
        <v>4880</v>
      </c>
      <c r="Y1400" s="6" t="s">
        <v>5143</v>
      </c>
      <c r="Z1400" s="11" t="s">
        <v>265</v>
      </c>
      <c r="AA1400"/>
    </row>
    <row r="1401" spans="3:27" ht="12.75">
      <c r="C1401" s="7"/>
      <c r="Q1401" s="8"/>
      <c r="S1401" s="7"/>
      <c r="T1401" s="8"/>
      <c r="U1401" s="6"/>
      <c r="V1401"/>
      <c r="X1401" s="6"/>
      <c r="Z1401" s="11"/>
      <c r="AA1401"/>
    </row>
    <row r="1402" spans="1:27" ht="12.75">
      <c r="A1402" t="s">
        <v>1935</v>
      </c>
      <c r="B1402" t="s">
        <v>2178</v>
      </c>
      <c r="C1402" s="7">
        <v>29606</v>
      </c>
      <c r="D1402" s="8" t="s">
        <v>1011</v>
      </c>
      <c r="E1402" s="8" t="s">
        <v>1127</v>
      </c>
      <c r="F1402" s="8" t="s">
        <v>1480</v>
      </c>
      <c r="G1402" s="8" t="s">
        <v>246</v>
      </c>
      <c r="I1402" t="s">
        <v>1700</v>
      </c>
      <c r="J1402" s="8" t="s">
        <v>1480</v>
      </c>
      <c r="K1402" s="8" t="s">
        <v>1701</v>
      </c>
      <c r="L1402" t="s">
        <v>447</v>
      </c>
      <c r="M1402" s="8" t="s">
        <v>1480</v>
      </c>
      <c r="N1402" s="8" t="s">
        <v>4876</v>
      </c>
      <c r="O1402" t="s">
        <v>1700</v>
      </c>
      <c r="P1402" s="8" t="s">
        <v>1480</v>
      </c>
      <c r="Q1402" s="8" t="s">
        <v>1701</v>
      </c>
      <c r="S1402" s="7"/>
      <c r="T1402" s="8"/>
      <c r="U1402" s="6"/>
      <c r="V1402"/>
      <c r="X1402" s="6"/>
      <c r="Z1402" s="11"/>
      <c r="AA1402"/>
    </row>
    <row r="1403" spans="1:20" ht="12.75">
      <c r="A1403" t="s">
        <v>958</v>
      </c>
      <c r="B1403" t="s">
        <v>2195</v>
      </c>
      <c r="C1403" s="7">
        <v>29540</v>
      </c>
      <c r="D1403" s="8" t="s">
        <v>3609</v>
      </c>
      <c r="E1403" s="8" t="s">
        <v>1108</v>
      </c>
      <c r="F1403" s="8" t="s">
        <v>3027</v>
      </c>
      <c r="G1403" s="8" t="s">
        <v>246</v>
      </c>
      <c r="I1403" t="s">
        <v>447</v>
      </c>
      <c r="J1403" s="8" t="s">
        <v>3027</v>
      </c>
      <c r="K1403" s="8" t="s">
        <v>1900</v>
      </c>
      <c r="L1403" t="s">
        <v>965</v>
      </c>
      <c r="M1403" s="8" t="s">
        <v>3027</v>
      </c>
      <c r="N1403" s="8" t="s">
        <v>956</v>
      </c>
      <c r="O1403" t="s">
        <v>3792</v>
      </c>
      <c r="P1403" s="8" t="s">
        <v>3027</v>
      </c>
      <c r="Q1403" s="5" t="s">
        <v>2196</v>
      </c>
      <c r="R1403" t="s">
        <v>1698</v>
      </c>
      <c r="S1403" t="s">
        <v>3027</v>
      </c>
      <c r="T1403" s="5" t="s">
        <v>3616</v>
      </c>
    </row>
    <row r="1404" spans="1:27" ht="12.75">
      <c r="A1404" t="s">
        <v>965</v>
      </c>
      <c r="B1404" t="s">
        <v>3131</v>
      </c>
      <c r="C1404" s="7">
        <v>30623</v>
      </c>
      <c r="D1404" s="8" t="s">
        <v>2885</v>
      </c>
      <c r="E1404" s="8" t="s">
        <v>1109</v>
      </c>
      <c r="F1404" s="8" t="s">
        <v>261</v>
      </c>
      <c r="G1404" s="8" t="s">
        <v>1084</v>
      </c>
      <c r="I1404" t="s">
        <v>965</v>
      </c>
      <c r="J1404" s="8" t="s">
        <v>261</v>
      </c>
      <c r="K1404" s="8" t="s">
        <v>3673</v>
      </c>
      <c r="Q1404" s="8"/>
      <c r="S1404" s="7"/>
      <c r="T1404" s="8"/>
      <c r="U1404" s="6"/>
      <c r="V1404"/>
      <c r="X1404" s="6"/>
      <c r="Z1404" s="11"/>
      <c r="AA1404"/>
    </row>
    <row r="1405" spans="1:27" ht="12.75" customHeight="1">
      <c r="A1405" t="s">
        <v>1693</v>
      </c>
      <c r="B1405" t="s">
        <v>4141</v>
      </c>
      <c r="C1405" s="7">
        <v>31048</v>
      </c>
      <c r="D1405" s="8" t="s">
        <v>3405</v>
      </c>
      <c r="E1405" s="8" t="s">
        <v>1128</v>
      </c>
      <c r="F1405" s="8" t="s">
        <v>3554</v>
      </c>
      <c r="G1405" s="8" t="s">
        <v>3798</v>
      </c>
      <c r="I1405" t="s">
        <v>1695</v>
      </c>
      <c r="J1405" s="8" t="s">
        <v>3554</v>
      </c>
      <c r="K1405" s="8" t="s">
        <v>1141</v>
      </c>
      <c r="Q1405" s="8"/>
      <c r="S1405" s="7"/>
      <c r="T1405" s="8"/>
      <c r="U1405" s="6"/>
      <c r="V1405"/>
      <c r="X1405" s="6"/>
      <c r="Z1405" s="11"/>
      <c r="AA1405"/>
    </row>
    <row r="1406" spans="1:27" ht="12.75" customHeight="1">
      <c r="A1406" t="s">
        <v>1693</v>
      </c>
      <c r="B1406" t="s">
        <v>2290</v>
      </c>
      <c r="C1406" s="7">
        <v>28494</v>
      </c>
      <c r="D1406" s="8" t="s">
        <v>2291</v>
      </c>
      <c r="E1406" s="8" t="s">
        <v>1114</v>
      </c>
      <c r="F1406" s="8" t="s">
        <v>1372</v>
      </c>
      <c r="G1406" s="8" t="s">
        <v>4876</v>
      </c>
      <c r="I1406" t="s">
        <v>1693</v>
      </c>
      <c r="J1406" s="8" t="s">
        <v>1372</v>
      </c>
      <c r="K1406" s="8" t="s">
        <v>1899</v>
      </c>
      <c r="L1406" t="s">
        <v>1693</v>
      </c>
      <c r="M1406" s="8" t="s">
        <v>1372</v>
      </c>
      <c r="N1406" s="8" t="s">
        <v>4854</v>
      </c>
      <c r="O1406" t="s">
        <v>1693</v>
      </c>
      <c r="P1406" s="8" t="s">
        <v>1372</v>
      </c>
      <c r="Q1406" s="8" t="s">
        <v>4855</v>
      </c>
      <c r="R1406" t="s">
        <v>1693</v>
      </c>
      <c r="S1406" s="7" t="s">
        <v>1372</v>
      </c>
      <c r="T1406" s="8" t="s">
        <v>4856</v>
      </c>
      <c r="U1406" s="6" t="s">
        <v>1693</v>
      </c>
      <c r="V1406" t="s">
        <v>1372</v>
      </c>
      <c r="W1406" s="5" t="s">
        <v>3302</v>
      </c>
      <c r="AA1406"/>
    </row>
    <row r="1407" spans="1:27" ht="12.75">
      <c r="A1407" t="s">
        <v>958</v>
      </c>
      <c r="B1407" t="s">
        <v>1272</v>
      </c>
      <c r="C1407" s="7">
        <v>31013</v>
      </c>
      <c r="D1407" s="8" t="s">
        <v>3405</v>
      </c>
      <c r="E1407" s="8" t="s">
        <v>1122</v>
      </c>
      <c r="F1407" s="8" t="s">
        <v>3380</v>
      </c>
      <c r="G1407" s="8" t="s">
        <v>956</v>
      </c>
      <c r="I1407" t="s">
        <v>1698</v>
      </c>
      <c r="J1407" s="8" t="s">
        <v>3380</v>
      </c>
      <c r="K1407" s="8" t="s">
        <v>1141</v>
      </c>
      <c r="Q1407" s="8"/>
      <c r="S1407" s="7"/>
      <c r="T1407" s="8"/>
      <c r="U1407" s="6"/>
      <c r="V1407"/>
      <c r="X1407" s="6"/>
      <c r="Z1407" s="11"/>
      <c r="AA1407"/>
    </row>
    <row r="1408" spans="1:26" ht="12.75">
      <c r="A1408" t="s">
        <v>1698</v>
      </c>
      <c r="B1408" t="s">
        <v>2033</v>
      </c>
      <c r="C1408" s="7">
        <v>28750</v>
      </c>
      <c r="D1408" s="8" t="s">
        <v>2428</v>
      </c>
      <c r="E1408" s="8" t="s">
        <v>4761</v>
      </c>
      <c r="F1408" s="8" t="s">
        <v>3024</v>
      </c>
      <c r="G1408" s="8" t="s">
        <v>1702</v>
      </c>
      <c r="I1408" t="s">
        <v>958</v>
      </c>
      <c r="J1408" s="8" t="s">
        <v>2461</v>
      </c>
      <c r="K1408" s="8" t="s">
        <v>3102</v>
      </c>
      <c r="L1408" t="s">
        <v>958</v>
      </c>
      <c r="M1408" s="8" t="s">
        <v>964</v>
      </c>
      <c r="N1408" s="8" t="s">
        <v>1142</v>
      </c>
      <c r="O1408" t="s">
        <v>1691</v>
      </c>
      <c r="P1408" s="8" t="s">
        <v>4730</v>
      </c>
      <c r="Q1408" s="8" t="s">
        <v>3616</v>
      </c>
      <c r="R1408" t="s">
        <v>1691</v>
      </c>
      <c r="S1408" s="7" t="s">
        <v>4730</v>
      </c>
      <c r="T1408" s="8" t="s">
        <v>3616</v>
      </c>
      <c r="U1408" s="6" t="s">
        <v>1691</v>
      </c>
      <c r="V1408" t="s">
        <v>4730</v>
      </c>
      <c r="W1408" s="5" t="s">
        <v>954</v>
      </c>
      <c r="X1408" s="6" t="s">
        <v>1691</v>
      </c>
      <c r="Y1408" s="6" t="s">
        <v>4730</v>
      </c>
      <c r="Z1408" s="11" t="s">
        <v>954</v>
      </c>
    </row>
    <row r="1409" spans="1:27" ht="12.75">
      <c r="A1409" t="s">
        <v>1695</v>
      </c>
      <c r="B1409" t="s">
        <v>3712</v>
      </c>
      <c r="C1409" s="7">
        <v>30922</v>
      </c>
      <c r="D1409" s="8" t="s">
        <v>3490</v>
      </c>
      <c r="E1409" s="8" t="s">
        <v>350</v>
      </c>
      <c r="F1409" s="8" t="s">
        <v>1965</v>
      </c>
      <c r="G1409" s="8" t="s">
        <v>3616</v>
      </c>
      <c r="H1409" s="8" t="s">
        <v>3713</v>
      </c>
      <c r="L1409" s="8"/>
      <c r="N1409"/>
      <c r="O1409" s="8"/>
      <c r="P1409" s="5"/>
      <c r="Q1409"/>
      <c r="S1409" s="5"/>
      <c r="W1409"/>
      <c r="X1409" s="6"/>
      <c r="Z1409" s="10"/>
      <c r="AA1409"/>
    </row>
    <row r="1410" spans="1:27" ht="12.75">
      <c r="A1410" t="s">
        <v>1698</v>
      </c>
      <c r="B1410" t="s">
        <v>3597</v>
      </c>
      <c r="C1410" s="7">
        <v>31395</v>
      </c>
      <c r="D1410" s="8" t="s">
        <v>3492</v>
      </c>
      <c r="E1410" s="8" t="s">
        <v>2023</v>
      </c>
      <c r="F1410" s="8" t="s">
        <v>261</v>
      </c>
      <c r="G1410" s="8" t="s">
        <v>3616</v>
      </c>
      <c r="H1410" s="8" t="s">
        <v>668</v>
      </c>
      <c r="L1410" s="8"/>
      <c r="N1410"/>
      <c r="O1410" s="8"/>
      <c r="P1410" s="5"/>
      <c r="Q1410"/>
      <c r="S1410" s="5"/>
      <c r="W1410"/>
      <c r="X1410" s="6"/>
      <c r="Z1410" s="10"/>
      <c r="AA1410"/>
    </row>
    <row r="1412" spans="1:27" ht="12.75">
      <c r="A1412" t="s">
        <v>2334</v>
      </c>
      <c r="B1412" t="s">
        <v>1525</v>
      </c>
      <c r="C1412" s="7">
        <v>30585</v>
      </c>
      <c r="D1412" s="8" t="s">
        <v>3403</v>
      </c>
      <c r="E1412" s="8" t="s">
        <v>1116</v>
      </c>
      <c r="F1412" s="8" t="s">
        <v>3615</v>
      </c>
      <c r="G1412" s="8" t="s">
        <v>4879</v>
      </c>
      <c r="I1412" t="s">
        <v>2334</v>
      </c>
      <c r="J1412" s="8" t="s">
        <v>3615</v>
      </c>
      <c r="K1412" s="8" t="s">
        <v>954</v>
      </c>
      <c r="Q1412" s="8"/>
      <c r="S1412" s="7"/>
      <c r="T1412" s="8"/>
      <c r="U1412" s="6"/>
      <c r="V1412"/>
      <c r="X1412" s="6"/>
      <c r="Z1412" s="11"/>
      <c r="AA1412"/>
    </row>
    <row r="1413" spans="1:20" ht="12.75">
      <c r="A1413" t="s">
        <v>5145</v>
      </c>
      <c r="B1413" t="s">
        <v>3306</v>
      </c>
      <c r="C1413" s="7">
        <v>29177</v>
      </c>
      <c r="D1413" s="8" t="s">
        <v>3028</v>
      </c>
      <c r="E1413" s="8" t="s">
        <v>1120</v>
      </c>
      <c r="F1413" s="8" t="s">
        <v>2328</v>
      </c>
      <c r="G1413" s="8" t="s">
        <v>954</v>
      </c>
      <c r="I1413" t="s">
        <v>1703</v>
      </c>
      <c r="J1413" s="8" t="s">
        <v>1372</v>
      </c>
      <c r="K1413" s="8" t="s">
        <v>4876</v>
      </c>
      <c r="L1413" t="s">
        <v>1703</v>
      </c>
      <c r="M1413" s="8" t="s">
        <v>1372</v>
      </c>
      <c r="N1413" s="8" t="s">
        <v>4198</v>
      </c>
      <c r="O1413" t="s">
        <v>1703</v>
      </c>
      <c r="P1413" s="8" t="s">
        <v>1372</v>
      </c>
      <c r="Q1413" s="5" t="s">
        <v>3616</v>
      </c>
      <c r="R1413" t="s">
        <v>5141</v>
      </c>
      <c r="S1413" t="s">
        <v>1372</v>
      </c>
      <c r="T1413" s="5" t="s">
        <v>3616</v>
      </c>
    </row>
    <row r="1414" spans="1:14" ht="12.75">
      <c r="A1414" t="s">
        <v>5141</v>
      </c>
      <c r="B1414" t="s">
        <v>1589</v>
      </c>
      <c r="C1414" s="7">
        <v>30477</v>
      </c>
      <c r="D1414" s="8" t="s">
        <v>2800</v>
      </c>
      <c r="E1414" s="8" t="s">
        <v>4770</v>
      </c>
      <c r="F1414" s="8" t="s">
        <v>964</v>
      </c>
      <c r="G1414" s="8" t="s">
        <v>3616</v>
      </c>
      <c r="I1414" t="s">
        <v>5141</v>
      </c>
      <c r="J1414" s="8" t="s">
        <v>964</v>
      </c>
      <c r="K1414" s="8" t="s">
        <v>3616</v>
      </c>
      <c r="L1414" t="s">
        <v>5141</v>
      </c>
      <c r="M1414" s="8" t="s">
        <v>964</v>
      </c>
      <c r="N1414" s="8" t="s">
        <v>3616</v>
      </c>
    </row>
    <row r="1415" spans="1:27" ht="12.75">
      <c r="A1415" t="s">
        <v>5141</v>
      </c>
      <c r="B1415" t="s">
        <v>3595</v>
      </c>
      <c r="C1415" s="7">
        <v>31341</v>
      </c>
      <c r="D1415" s="8" t="s">
        <v>3478</v>
      </c>
      <c r="E1415" s="8" t="s">
        <v>3489</v>
      </c>
      <c r="F1415" s="8" t="s">
        <v>3617</v>
      </c>
      <c r="G1415" s="8" t="s">
        <v>3616</v>
      </c>
      <c r="H1415" s="8" t="s">
        <v>3594</v>
      </c>
      <c r="L1415" s="8"/>
      <c r="N1415"/>
      <c r="O1415" s="8"/>
      <c r="P1415" s="5"/>
      <c r="Q1415"/>
      <c r="S1415" s="5"/>
      <c r="W1415"/>
      <c r="X1415" s="6"/>
      <c r="Z1415" s="10"/>
      <c r="AA1415"/>
    </row>
    <row r="1416" spans="1:27" ht="12.75">
      <c r="A1416" t="s">
        <v>4103</v>
      </c>
      <c r="B1416" t="s">
        <v>3144</v>
      </c>
      <c r="C1416" s="7">
        <v>30295</v>
      </c>
      <c r="D1416" s="8" t="s">
        <v>3406</v>
      </c>
      <c r="E1416" s="8" t="s">
        <v>4765</v>
      </c>
      <c r="F1416" s="8" t="s">
        <v>4026</v>
      </c>
      <c r="G1416" s="8" t="s">
        <v>3616</v>
      </c>
      <c r="I1416" t="s">
        <v>4103</v>
      </c>
      <c r="J1416" s="8" t="s">
        <v>4026</v>
      </c>
      <c r="K1416" s="8" t="s">
        <v>3616</v>
      </c>
      <c r="Q1416" s="8"/>
      <c r="S1416" s="7"/>
      <c r="T1416" s="8"/>
      <c r="U1416" s="6"/>
      <c r="V1416"/>
      <c r="X1416" s="6"/>
      <c r="Z1416" s="11"/>
      <c r="AA1416"/>
    </row>
    <row r="1417" spans="1:27" ht="12.75">
      <c r="A1417" t="s">
        <v>5141</v>
      </c>
      <c r="B1417" t="s">
        <v>3592</v>
      </c>
      <c r="C1417" s="7">
        <v>30947</v>
      </c>
      <c r="D1417" s="8" t="s">
        <v>3490</v>
      </c>
      <c r="E1417" s="8" t="s">
        <v>3490</v>
      </c>
      <c r="F1417" s="8" t="s">
        <v>1372</v>
      </c>
      <c r="G1417" s="8" t="s">
        <v>3616</v>
      </c>
      <c r="H1417" s="8" t="s">
        <v>3591</v>
      </c>
      <c r="L1417" s="8"/>
      <c r="N1417"/>
      <c r="O1417" s="8"/>
      <c r="P1417" s="5"/>
      <c r="Q1417"/>
      <c r="S1417" s="5"/>
      <c r="W1417"/>
      <c r="X1417" s="6"/>
      <c r="Z1417" s="10"/>
      <c r="AA1417"/>
    </row>
    <row r="1418" spans="1:27" ht="12.75">
      <c r="A1418" t="s">
        <v>1277</v>
      </c>
      <c r="B1418" t="s">
        <v>3043</v>
      </c>
      <c r="C1418" s="7">
        <v>30755</v>
      </c>
      <c r="D1418" s="8" t="s">
        <v>859</v>
      </c>
      <c r="E1418" s="8" t="s">
        <v>1129</v>
      </c>
      <c r="I1418" t="s">
        <v>5141</v>
      </c>
      <c r="J1418" s="8" t="s">
        <v>3380</v>
      </c>
      <c r="K1418" s="8" t="s">
        <v>1141</v>
      </c>
      <c r="Q1418" s="8"/>
      <c r="S1418" s="7"/>
      <c r="T1418" s="8"/>
      <c r="U1418" s="6"/>
      <c r="V1418"/>
      <c r="X1418" s="6"/>
      <c r="Z1418" s="11"/>
      <c r="AA1418"/>
    </row>
    <row r="1419" spans="1:27" ht="12.75">
      <c r="A1419" t="s">
        <v>1277</v>
      </c>
      <c r="B1419" t="s">
        <v>3149</v>
      </c>
      <c r="C1419" s="7">
        <v>30866</v>
      </c>
      <c r="D1419" s="8" t="s">
        <v>2880</v>
      </c>
      <c r="E1419" s="8" t="s">
        <v>1119</v>
      </c>
      <c r="I1419" t="s">
        <v>5145</v>
      </c>
      <c r="J1419" s="8" t="s">
        <v>4668</v>
      </c>
      <c r="K1419" s="8" t="s">
        <v>3798</v>
      </c>
      <c r="Q1419" s="8"/>
      <c r="S1419" s="7"/>
      <c r="T1419" s="8"/>
      <c r="U1419" s="6"/>
      <c r="V1419"/>
      <c r="X1419" s="6"/>
      <c r="Z1419" s="11"/>
      <c r="AA1419"/>
    </row>
    <row r="1421" spans="1:27" ht="12.75">
      <c r="A1421" t="s">
        <v>1442</v>
      </c>
      <c r="B1421" t="s">
        <v>2337</v>
      </c>
      <c r="C1421" s="7">
        <v>28210</v>
      </c>
      <c r="D1421" s="8" t="s">
        <v>2047</v>
      </c>
      <c r="E1421" s="8" t="s">
        <v>4756</v>
      </c>
      <c r="F1421" s="8" t="s">
        <v>3027</v>
      </c>
      <c r="G1421" s="8" t="s">
        <v>3083</v>
      </c>
      <c r="I1421" t="s">
        <v>1442</v>
      </c>
      <c r="J1421" s="8" t="s">
        <v>3027</v>
      </c>
      <c r="K1421" s="8" t="s">
        <v>354</v>
      </c>
      <c r="O1421" t="s">
        <v>1442</v>
      </c>
      <c r="P1421" s="8" t="s">
        <v>3027</v>
      </c>
      <c r="Q1421" s="8" t="s">
        <v>2738</v>
      </c>
      <c r="R1421" t="s">
        <v>1442</v>
      </c>
      <c r="S1421" s="7" t="s">
        <v>937</v>
      </c>
      <c r="T1421" s="8" t="s">
        <v>2738</v>
      </c>
      <c r="U1421" s="6" t="s">
        <v>1442</v>
      </c>
      <c r="V1421" t="s">
        <v>937</v>
      </c>
      <c r="W1421" s="5" t="s">
        <v>2738</v>
      </c>
      <c r="X1421" s="6" t="s">
        <v>1442</v>
      </c>
      <c r="Y1421" s="6" t="s">
        <v>937</v>
      </c>
      <c r="Z1421" s="11" t="s">
        <v>3083</v>
      </c>
      <c r="AA1421"/>
    </row>
    <row r="1422" spans="1:27" ht="12.75">
      <c r="A1422" t="s">
        <v>4780</v>
      </c>
      <c r="B1422" t="s">
        <v>1264</v>
      </c>
      <c r="C1422" s="7">
        <v>31028</v>
      </c>
      <c r="D1422" s="8" t="s">
        <v>3403</v>
      </c>
      <c r="E1422" s="8" t="s">
        <v>1112</v>
      </c>
      <c r="F1422" s="8" t="s">
        <v>1857</v>
      </c>
      <c r="G1422" s="8" t="s">
        <v>3083</v>
      </c>
      <c r="I1422" t="s">
        <v>4612</v>
      </c>
      <c r="J1422" s="8" t="s">
        <v>1857</v>
      </c>
      <c r="K1422" s="8" t="s">
        <v>435</v>
      </c>
      <c r="Q1422" s="8"/>
      <c r="S1422" s="7"/>
      <c r="T1422" s="8"/>
      <c r="U1422" s="6"/>
      <c r="V1422"/>
      <c r="X1422" s="6"/>
      <c r="Z1422" s="11"/>
      <c r="AA1422"/>
    </row>
    <row r="1423" spans="1:27" ht="12.75">
      <c r="A1423" t="s">
        <v>356</v>
      </c>
      <c r="B1423" t="s">
        <v>3008</v>
      </c>
      <c r="C1423" s="7">
        <v>31252</v>
      </c>
      <c r="D1423" s="8" t="s">
        <v>3007</v>
      </c>
      <c r="E1423" s="8" t="s">
        <v>1111</v>
      </c>
      <c r="F1423" s="8" t="s">
        <v>5143</v>
      </c>
      <c r="G1423" s="8" t="s">
        <v>3083</v>
      </c>
      <c r="I1423" t="s">
        <v>356</v>
      </c>
      <c r="J1423" s="8" t="s">
        <v>5143</v>
      </c>
      <c r="K1423" s="8" t="s">
        <v>3083</v>
      </c>
      <c r="Q1423" s="8"/>
      <c r="S1423" s="7"/>
      <c r="T1423" s="8"/>
      <c r="U1423" s="6"/>
      <c r="V1423"/>
      <c r="X1423" s="6"/>
      <c r="Z1423" s="11"/>
      <c r="AA1423"/>
    </row>
    <row r="1424" spans="1:27" ht="12.75">
      <c r="A1424" t="s">
        <v>3025</v>
      </c>
      <c r="B1424" t="s">
        <v>2474</v>
      </c>
      <c r="C1424" s="7">
        <v>30502</v>
      </c>
      <c r="D1424" s="8" t="s">
        <v>212</v>
      </c>
      <c r="E1424" s="8" t="s">
        <v>1125</v>
      </c>
      <c r="F1424" s="8" t="s">
        <v>3790</v>
      </c>
      <c r="G1424" s="8" t="s">
        <v>354</v>
      </c>
      <c r="I1424" t="s">
        <v>353</v>
      </c>
      <c r="J1424" s="8" t="s">
        <v>3790</v>
      </c>
      <c r="K1424" s="8" t="s">
        <v>354</v>
      </c>
      <c r="Q1424" s="8"/>
      <c r="S1424" s="7"/>
      <c r="T1424" s="8"/>
      <c r="U1424" s="6"/>
      <c r="V1424"/>
      <c r="X1424" s="6"/>
      <c r="Z1424" s="11"/>
      <c r="AA1424"/>
    </row>
    <row r="1425" spans="1:27" ht="12.75">
      <c r="A1425" t="s">
        <v>353</v>
      </c>
      <c r="B1425" t="s">
        <v>357</v>
      </c>
      <c r="C1425" s="7">
        <v>30119</v>
      </c>
      <c r="D1425" s="8" t="s">
        <v>3022</v>
      </c>
      <c r="E1425" s="8" t="s">
        <v>1124</v>
      </c>
      <c r="F1425" s="8" t="s">
        <v>2328</v>
      </c>
      <c r="G1425" s="8" t="s">
        <v>354</v>
      </c>
      <c r="I1425" t="s">
        <v>3025</v>
      </c>
      <c r="J1425" s="8" t="s">
        <v>2328</v>
      </c>
      <c r="K1425" s="8" t="s">
        <v>3083</v>
      </c>
      <c r="L1425" t="s">
        <v>353</v>
      </c>
      <c r="M1425" s="8" t="s">
        <v>2328</v>
      </c>
      <c r="N1425" s="8" t="s">
        <v>354</v>
      </c>
      <c r="O1425" t="s">
        <v>353</v>
      </c>
      <c r="P1425" s="8" t="s">
        <v>2328</v>
      </c>
      <c r="Q1425" s="8" t="s">
        <v>354</v>
      </c>
      <c r="S1425" s="7"/>
      <c r="T1425" s="8"/>
      <c r="U1425" s="6"/>
      <c r="V1425"/>
      <c r="X1425" s="6"/>
      <c r="Z1425" s="11"/>
      <c r="AA1425"/>
    </row>
    <row r="1426" spans="1:27" ht="12.75">
      <c r="A1426" t="s">
        <v>356</v>
      </c>
      <c r="B1426" t="s">
        <v>3593</v>
      </c>
      <c r="C1426" s="7">
        <v>30296</v>
      </c>
      <c r="D1426" s="8" t="s">
        <v>3403</v>
      </c>
      <c r="E1426" s="8" t="s">
        <v>2159</v>
      </c>
      <c r="F1426" s="8" t="s">
        <v>3024</v>
      </c>
      <c r="G1426" s="8" t="s">
        <v>354</v>
      </c>
      <c r="H1426" s="8" t="s">
        <v>4419</v>
      </c>
      <c r="L1426" s="8"/>
      <c r="N1426"/>
      <c r="O1426" s="8"/>
      <c r="P1426" s="5"/>
      <c r="Q1426"/>
      <c r="S1426" s="5"/>
      <c r="W1426"/>
      <c r="X1426" s="6"/>
      <c r="Z1426" s="10"/>
      <c r="AA1426"/>
    </row>
    <row r="1427" spans="1:27" ht="12.75">
      <c r="A1427" t="s">
        <v>3025</v>
      </c>
      <c r="B1427" t="s">
        <v>3590</v>
      </c>
      <c r="C1427" s="7">
        <v>30580</v>
      </c>
      <c r="D1427" s="8" t="s">
        <v>3589</v>
      </c>
      <c r="E1427" s="8" t="s">
        <v>3492</v>
      </c>
      <c r="F1427" s="8" t="s">
        <v>937</v>
      </c>
      <c r="G1427" s="8" t="s">
        <v>354</v>
      </c>
      <c r="H1427" s="8" t="s">
        <v>3588</v>
      </c>
      <c r="L1427" s="8"/>
      <c r="N1427"/>
      <c r="O1427" s="8"/>
      <c r="P1427" s="5"/>
      <c r="Q1427"/>
      <c r="S1427" s="5"/>
      <c r="W1427"/>
      <c r="X1427" s="6"/>
      <c r="Z1427" s="10"/>
      <c r="AA1427"/>
    </row>
    <row r="1428" spans="1:27" ht="12.75">
      <c r="A1428" t="s">
        <v>353</v>
      </c>
      <c r="B1428" t="s">
        <v>777</v>
      </c>
      <c r="C1428" s="7">
        <v>30749</v>
      </c>
      <c r="D1428" s="8" t="s">
        <v>3403</v>
      </c>
      <c r="E1428" s="8" t="s">
        <v>4760</v>
      </c>
      <c r="F1428" s="8" t="s">
        <v>4792</v>
      </c>
      <c r="G1428" s="8" t="s">
        <v>354</v>
      </c>
      <c r="I1428" t="s">
        <v>353</v>
      </c>
      <c r="J1428" s="8" t="s">
        <v>4792</v>
      </c>
      <c r="K1428" s="8" t="s">
        <v>354</v>
      </c>
      <c r="Q1428" s="8"/>
      <c r="S1428" s="7"/>
      <c r="T1428" s="8"/>
      <c r="U1428" s="6"/>
      <c r="V1428"/>
      <c r="X1428" s="6"/>
      <c r="Z1428" s="11"/>
      <c r="AA1428"/>
    </row>
    <row r="1429" ht="12.75">
      <c r="C1429" s="7"/>
    </row>
    <row r="1430" spans="1:8" ht="12.75">
      <c r="A1430" t="s">
        <v>2750</v>
      </c>
      <c r="B1430" t="s">
        <v>4084</v>
      </c>
      <c r="C1430" s="7">
        <v>30990</v>
      </c>
      <c r="D1430" s="8" t="s">
        <v>3490</v>
      </c>
      <c r="E1430" s="8" t="s">
        <v>3481</v>
      </c>
      <c r="F1430" s="8" t="s">
        <v>1857</v>
      </c>
      <c r="G1430" s="8" t="s">
        <v>3596</v>
      </c>
      <c r="H1430" s="8" t="s">
        <v>2704</v>
      </c>
    </row>
    <row r="1431" spans="1:27" ht="12.75" customHeight="1">
      <c r="A1431" t="s">
        <v>3030</v>
      </c>
      <c r="B1431" t="s">
        <v>1473</v>
      </c>
      <c r="C1431" s="7">
        <v>30036</v>
      </c>
      <c r="D1431" s="8" t="s">
        <v>3797</v>
      </c>
      <c r="E1431" s="8" t="s">
        <v>1118</v>
      </c>
      <c r="F1431" s="8" t="s">
        <v>4026</v>
      </c>
      <c r="G1431" s="8" t="s">
        <v>5001</v>
      </c>
      <c r="I1431" t="s">
        <v>3030</v>
      </c>
      <c r="J1431" s="8" t="s">
        <v>4026</v>
      </c>
      <c r="K1431" s="8" t="s">
        <v>128</v>
      </c>
      <c r="L1431" t="s">
        <v>3030</v>
      </c>
      <c r="M1431" s="8" t="s">
        <v>4026</v>
      </c>
      <c r="N1431" s="8" t="s">
        <v>1061</v>
      </c>
      <c r="O1431" t="s">
        <v>3030</v>
      </c>
      <c r="P1431" s="8" t="s">
        <v>4026</v>
      </c>
      <c r="Q1431" s="8" t="s">
        <v>115</v>
      </c>
      <c r="S1431" s="14"/>
      <c r="T1431"/>
      <c r="U1431" s="6"/>
      <c r="V1431"/>
      <c r="AA1431"/>
    </row>
    <row r="1432" spans="1:26" ht="12.75">
      <c r="A1432" t="s">
        <v>3136</v>
      </c>
      <c r="B1432" t="s">
        <v>284</v>
      </c>
      <c r="C1432" s="7">
        <v>29502</v>
      </c>
      <c r="D1432" s="8" t="s">
        <v>303</v>
      </c>
      <c r="E1432" s="8" t="s">
        <v>1121</v>
      </c>
      <c r="F1432" s="8" t="s">
        <v>4026</v>
      </c>
      <c r="G1432" s="8" t="s">
        <v>5002</v>
      </c>
      <c r="I1432" t="s">
        <v>3136</v>
      </c>
      <c r="J1432" s="8" t="s">
        <v>4026</v>
      </c>
      <c r="K1432" s="8" t="s">
        <v>129</v>
      </c>
      <c r="L1432" t="s">
        <v>3136</v>
      </c>
      <c r="M1432" s="8" t="s">
        <v>4026</v>
      </c>
      <c r="N1432" s="8" t="s">
        <v>1062</v>
      </c>
      <c r="O1432" t="s">
        <v>3136</v>
      </c>
      <c r="P1432" s="8" t="s">
        <v>4026</v>
      </c>
      <c r="Q1432" s="5" t="s">
        <v>693</v>
      </c>
      <c r="U1432" s="6"/>
      <c r="V1432"/>
      <c r="Y1432" s="15"/>
      <c r="Z1432" s="15"/>
    </row>
    <row r="1433" ht="12.75">
      <c r="I1433" s="6" t="s">
        <v>1100</v>
      </c>
    </row>
    <row r="1436" spans="1:27" ht="18">
      <c r="A1436" s="39" t="s">
        <v>4136</v>
      </c>
      <c r="C1436" s="7"/>
      <c r="I1436" s="39"/>
      <c r="Q1436" s="8"/>
      <c r="S1436" s="7"/>
      <c r="T1436" s="8"/>
      <c r="U1436" s="6"/>
      <c r="V1436"/>
      <c r="X1436" s="6"/>
      <c r="Z1436" s="11"/>
      <c r="AA1436"/>
    </row>
    <row r="1437" spans="3:9" ht="12.75">
      <c r="C1437" s="7"/>
      <c r="I1437" s="6"/>
    </row>
    <row r="1438" ht="12.75">
      <c r="A1438" t="s">
        <v>472</v>
      </c>
    </row>
    <row r="1439" spans="1:27" ht="12.75" customHeight="1">
      <c r="A1439" t="s">
        <v>633</v>
      </c>
      <c r="B1439" t="s">
        <v>5134</v>
      </c>
      <c r="C1439" s="7">
        <v>27404</v>
      </c>
      <c r="E1439" s="8" t="s">
        <v>4275</v>
      </c>
      <c r="F1439" s="8" t="s">
        <v>1857</v>
      </c>
      <c r="G1439" s="8" t="s">
        <v>5003</v>
      </c>
      <c r="I1439" t="s">
        <v>633</v>
      </c>
      <c r="J1439" s="8" t="s">
        <v>1857</v>
      </c>
      <c r="K1439" s="8" t="s">
        <v>386</v>
      </c>
      <c r="L1439" t="s">
        <v>633</v>
      </c>
      <c r="M1439" s="8" t="s">
        <v>1857</v>
      </c>
      <c r="N1439" s="8" t="s">
        <v>424</v>
      </c>
      <c r="O1439" t="s">
        <v>633</v>
      </c>
      <c r="P1439" s="8" t="s">
        <v>1857</v>
      </c>
      <c r="Q1439" s="8" t="s">
        <v>5135</v>
      </c>
      <c r="R1439" t="s">
        <v>633</v>
      </c>
      <c r="S1439" s="7" t="s">
        <v>1857</v>
      </c>
      <c r="T1439" s="8" t="s">
        <v>229</v>
      </c>
      <c r="U1439" t="s">
        <v>633</v>
      </c>
      <c r="V1439" t="s">
        <v>3024</v>
      </c>
      <c r="W1439" s="5" t="s">
        <v>230</v>
      </c>
      <c r="Z1439" s="11"/>
      <c r="AA1439"/>
    </row>
    <row r="1440" spans="1:27" ht="12.75">
      <c r="A1440" t="s">
        <v>633</v>
      </c>
      <c r="B1440" t="s">
        <v>3366</v>
      </c>
      <c r="C1440" s="7">
        <v>29951</v>
      </c>
      <c r="D1440" s="8" t="s">
        <v>432</v>
      </c>
      <c r="E1440" s="8" t="s">
        <v>1102</v>
      </c>
      <c r="F1440" s="8" t="s">
        <v>961</v>
      </c>
      <c r="G1440" s="8" t="s">
        <v>3654</v>
      </c>
      <c r="I1440" t="s">
        <v>633</v>
      </c>
      <c r="J1440" s="8" t="s">
        <v>961</v>
      </c>
      <c r="K1440" s="8" t="s">
        <v>3765</v>
      </c>
      <c r="Q1440" s="8"/>
      <c r="S1440" s="7"/>
      <c r="T1440" s="8"/>
      <c r="U1440" s="6"/>
      <c r="V1440"/>
      <c r="X1440" s="6"/>
      <c r="Z1440" s="11"/>
      <c r="AA1440"/>
    </row>
    <row r="1441" spans="1:8" ht="12.75">
      <c r="A1441" t="s">
        <v>633</v>
      </c>
      <c r="B1441" t="s">
        <v>273</v>
      </c>
      <c r="C1441" s="7">
        <v>30883</v>
      </c>
      <c r="D1441" s="8" t="s">
        <v>2159</v>
      </c>
      <c r="E1441" s="8" t="s">
        <v>4701</v>
      </c>
      <c r="F1441" s="8" t="s">
        <v>1689</v>
      </c>
      <c r="G1441" s="8" t="s">
        <v>3652</v>
      </c>
      <c r="H1441" s="8" t="s">
        <v>5054</v>
      </c>
    </row>
    <row r="1443" spans="1:17" ht="12.75">
      <c r="A1443" t="s">
        <v>3607</v>
      </c>
      <c r="B1443" t="s">
        <v>1824</v>
      </c>
      <c r="C1443" s="7">
        <v>29463</v>
      </c>
      <c r="D1443" s="8" t="s">
        <v>1926</v>
      </c>
      <c r="E1443" s="8" t="s">
        <v>1114</v>
      </c>
      <c r="F1443" s="8" t="s">
        <v>964</v>
      </c>
      <c r="G1443" s="8" t="s">
        <v>536</v>
      </c>
      <c r="I1443" t="s">
        <v>3029</v>
      </c>
      <c r="J1443" s="8" t="s">
        <v>964</v>
      </c>
      <c r="K1443" s="8" t="s">
        <v>3820</v>
      </c>
      <c r="L1443" t="s">
        <v>3607</v>
      </c>
      <c r="M1443" s="8" t="s">
        <v>964</v>
      </c>
      <c r="N1443" s="8" t="s">
        <v>155</v>
      </c>
      <c r="O1443" t="s">
        <v>3029</v>
      </c>
      <c r="P1443" s="8" t="s">
        <v>964</v>
      </c>
      <c r="Q1443" s="5" t="s">
        <v>844</v>
      </c>
    </row>
    <row r="1444" spans="1:27" ht="12.75">
      <c r="A1444" t="s">
        <v>3607</v>
      </c>
      <c r="B1444" t="s">
        <v>3252</v>
      </c>
      <c r="C1444" s="7">
        <v>28563</v>
      </c>
      <c r="D1444" s="8" t="s">
        <v>3253</v>
      </c>
      <c r="E1444" s="8" t="s">
        <v>1125</v>
      </c>
      <c r="F1444" s="8" t="s">
        <v>1146</v>
      </c>
      <c r="G1444" s="8" t="s">
        <v>5005</v>
      </c>
      <c r="I1444" t="s">
        <v>3607</v>
      </c>
      <c r="J1444" s="8" t="s">
        <v>1146</v>
      </c>
      <c r="K1444" s="8" t="s">
        <v>1522</v>
      </c>
      <c r="L1444" t="s">
        <v>3607</v>
      </c>
      <c r="M1444" s="8" t="s">
        <v>4883</v>
      </c>
      <c r="N1444" s="8" t="s">
        <v>2961</v>
      </c>
      <c r="O1444" t="s">
        <v>3607</v>
      </c>
      <c r="P1444" s="8" t="s">
        <v>964</v>
      </c>
      <c r="Q1444" s="8" t="s">
        <v>3254</v>
      </c>
      <c r="S1444" s="7"/>
      <c r="T1444" s="8"/>
      <c r="U1444" s="9" t="s">
        <v>3607</v>
      </c>
      <c r="V1444" t="s">
        <v>964</v>
      </c>
      <c r="W1444" s="5" t="s">
        <v>3255</v>
      </c>
      <c r="X1444" t="s">
        <v>3607</v>
      </c>
      <c r="Y1444" s="6" t="s">
        <v>964</v>
      </c>
      <c r="Z1444" s="6" t="s">
        <v>4548</v>
      </c>
      <c r="AA1444"/>
    </row>
    <row r="1445" spans="1:27" ht="12.75" customHeight="1">
      <c r="A1445" t="s">
        <v>4667</v>
      </c>
      <c r="B1445" t="s">
        <v>1659</v>
      </c>
      <c r="C1445" s="7">
        <v>27596</v>
      </c>
      <c r="D1445" s="8" t="s">
        <v>28</v>
      </c>
      <c r="E1445" s="8" t="s">
        <v>1119</v>
      </c>
      <c r="F1445" s="8" t="s">
        <v>961</v>
      </c>
      <c r="G1445" s="8" t="s">
        <v>5006</v>
      </c>
      <c r="I1445" t="s">
        <v>4667</v>
      </c>
      <c r="J1445" s="8" t="s">
        <v>961</v>
      </c>
      <c r="K1445" s="8" t="s">
        <v>215</v>
      </c>
      <c r="L1445" t="s">
        <v>1340</v>
      </c>
      <c r="M1445" s="8" t="s">
        <v>961</v>
      </c>
      <c r="N1445" s="8" t="s">
        <v>1149</v>
      </c>
      <c r="O1445" t="s">
        <v>3523</v>
      </c>
      <c r="P1445" s="8" t="s">
        <v>961</v>
      </c>
      <c r="Q1445" s="5" t="s">
        <v>1660</v>
      </c>
      <c r="R1445" s="6"/>
      <c r="X1445" t="s">
        <v>3308</v>
      </c>
      <c r="Y1445" s="6" t="s">
        <v>3615</v>
      </c>
      <c r="Z1445" s="11" t="s">
        <v>601</v>
      </c>
      <c r="AA1445"/>
    </row>
    <row r="1446" spans="1:27" ht="12.75">
      <c r="A1446" t="s">
        <v>3607</v>
      </c>
      <c r="B1446" t="s">
        <v>2762</v>
      </c>
      <c r="C1446" s="7">
        <v>29190</v>
      </c>
      <c r="D1446" s="8" t="s">
        <v>1145</v>
      </c>
      <c r="E1446" s="8" t="s">
        <v>1111</v>
      </c>
      <c r="F1446" s="8" t="s">
        <v>1965</v>
      </c>
      <c r="G1446" s="8" t="s">
        <v>5004</v>
      </c>
      <c r="I1446" t="s">
        <v>3607</v>
      </c>
      <c r="J1446" s="8" t="s">
        <v>1965</v>
      </c>
      <c r="K1446" s="8" t="s">
        <v>236</v>
      </c>
      <c r="L1446" t="s">
        <v>3607</v>
      </c>
      <c r="M1446" s="8" t="s">
        <v>1965</v>
      </c>
      <c r="N1446" s="8" t="s">
        <v>1735</v>
      </c>
      <c r="O1446" t="s">
        <v>589</v>
      </c>
      <c r="P1446" s="8" t="s">
        <v>1965</v>
      </c>
      <c r="Q1446" s="8" t="s">
        <v>4041</v>
      </c>
      <c r="R1446" t="s">
        <v>4937</v>
      </c>
      <c r="S1446" s="7" t="s">
        <v>1965</v>
      </c>
      <c r="T1446" s="8" t="s">
        <v>1873</v>
      </c>
      <c r="U1446" s="9" t="s">
        <v>4937</v>
      </c>
      <c r="V1446" t="s">
        <v>1965</v>
      </c>
      <c r="W1446" s="5" t="s">
        <v>1874</v>
      </c>
      <c r="AA1446"/>
    </row>
    <row r="1447" spans="1:27" ht="12.75">
      <c r="A1447" t="s">
        <v>4669</v>
      </c>
      <c r="B1447" t="s">
        <v>1448</v>
      </c>
      <c r="C1447" s="7">
        <v>28723</v>
      </c>
      <c r="D1447" s="8" t="s">
        <v>2428</v>
      </c>
      <c r="E1447" s="8" t="s">
        <v>1129</v>
      </c>
      <c r="F1447" s="8" t="s">
        <v>964</v>
      </c>
      <c r="G1447" s="8" t="s">
        <v>1760</v>
      </c>
      <c r="I1447" t="s">
        <v>3607</v>
      </c>
      <c r="J1447" s="8" t="s">
        <v>3615</v>
      </c>
      <c r="K1447" s="8" t="s">
        <v>235</v>
      </c>
      <c r="L1447" t="s">
        <v>4937</v>
      </c>
      <c r="M1447" s="8" t="s">
        <v>3615</v>
      </c>
      <c r="N1447" s="8" t="s">
        <v>1414</v>
      </c>
      <c r="O1447" t="s">
        <v>2937</v>
      </c>
      <c r="P1447" s="8" t="s">
        <v>4883</v>
      </c>
      <c r="Q1447" s="8" t="s">
        <v>7</v>
      </c>
      <c r="R1447" t="s">
        <v>392</v>
      </c>
      <c r="S1447" s="7" t="s">
        <v>4883</v>
      </c>
      <c r="T1447" s="8" t="s">
        <v>8</v>
      </c>
      <c r="U1447" t="s">
        <v>392</v>
      </c>
      <c r="V1447" t="s">
        <v>4883</v>
      </c>
      <c r="W1447" s="5" t="s">
        <v>2685</v>
      </c>
      <c r="X1447" t="s">
        <v>4669</v>
      </c>
      <c r="Y1447" s="6" t="s">
        <v>3027</v>
      </c>
      <c r="Z1447" s="6" t="s">
        <v>2686</v>
      </c>
      <c r="AA1447"/>
    </row>
    <row r="1448" spans="1:27" ht="12.75">
      <c r="A1448" t="s">
        <v>454</v>
      </c>
      <c r="B1448" t="s">
        <v>179</v>
      </c>
      <c r="C1448" s="7">
        <v>30192</v>
      </c>
      <c r="D1448" s="8" t="s">
        <v>3405</v>
      </c>
      <c r="E1448" s="8" t="s">
        <v>1103</v>
      </c>
      <c r="F1448" s="8" t="s">
        <v>1496</v>
      </c>
      <c r="G1448" s="8" t="s">
        <v>2091</v>
      </c>
      <c r="I1448" t="s">
        <v>3517</v>
      </c>
      <c r="J1448" s="8" t="s">
        <v>1496</v>
      </c>
      <c r="K1448" s="8" t="s">
        <v>1131</v>
      </c>
      <c r="Q1448" s="8"/>
      <c r="S1448" s="7"/>
      <c r="T1448" s="8"/>
      <c r="U1448" s="6"/>
      <c r="V1448"/>
      <c r="X1448" s="6"/>
      <c r="Z1448" s="11"/>
      <c r="AA1448"/>
    </row>
    <row r="1449" spans="1:27" ht="12.75">
      <c r="A1449" t="s">
        <v>4667</v>
      </c>
      <c r="B1449" t="s">
        <v>1202</v>
      </c>
      <c r="C1449" s="7">
        <v>30679</v>
      </c>
      <c r="D1449" s="8" t="s">
        <v>3481</v>
      </c>
      <c r="E1449" s="8" t="s">
        <v>2025</v>
      </c>
      <c r="F1449" s="8" t="s">
        <v>4792</v>
      </c>
      <c r="G1449" s="8" t="s">
        <v>1201</v>
      </c>
      <c r="H1449" s="8" t="s">
        <v>1200</v>
      </c>
      <c r="L1449" s="8"/>
      <c r="N1449"/>
      <c r="O1449" s="8"/>
      <c r="P1449" s="5"/>
      <c r="Q1449"/>
      <c r="S1449" s="5"/>
      <c r="W1449"/>
      <c r="X1449" s="6"/>
      <c r="Z1449" s="10"/>
      <c r="AA1449"/>
    </row>
    <row r="1450" spans="1:14" ht="12.75">
      <c r="A1450" t="s">
        <v>1277</v>
      </c>
      <c r="B1450" t="s">
        <v>508</v>
      </c>
      <c r="C1450" s="7">
        <v>29255</v>
      </c>
      <c r="D1450" s="8" t="s">
        <v>2799</v>
      </c>
      <c r="E1450" s="8" t="s">
        <v>4760</v>
      </c>
      <c r="I1450" t="s">
        <v>4937</v>
      </c>
      <c r="J1450" s="8" t="s">
        <v>1480</v>
      </c>
      <c r="K1450" s="8" t="s">
        <v>1053</v>
      </c>
      <c r="L1450" t="s">
        <v>4937</v>
      </c>
      <c r="M1450" s="8" t="s">
        <v>1146</v>
      </c>
      <c r="N1450" s="8" t="s">
        <v>3135</v>
      </c>
    </row>
    <row r="1452" spans="1:27" ht="12.75">
      <c r="A1452" t="s">
        <v>1478</v>
      </c>
      <c r="B1452" t="s">
        <v>3669</v>
      </c>
      <c r="C1452" s="7">
        <v>28987</v>
      </c>
      <c r="D1452" s="8" t="s">
        <v>3550</v>
      </c>
      <c r="E1452" s="8" t="s">
        <v>1104</v>
      </c>
      <c r="F1452" s="8" t="s">
        <v>1857</v>
      </c>
      <c r="G1452" s="8" t="s">
        <v>5007</v>
      </c>
      <c r="I1452" t="s">
        <v>1153</v>
      </c>
      <c r="J1452" s="8" t="s">
        <v>1857</v>
      </c>
      <c r="K1452" s="8" t="s">
        <v>1941</v>
      </c>
      <c r="L1452" t="s">
        <v>1153</v>
      </c>
      <c r="M1452" s="8" t="s">
        <v>1857</v>
      </c>
      <c r="N1452" s="8" t="s">
        <v>1919</v>
      </c>
      <c r="Q1452" s="8"/>
      <c r="R1452" t="s">
        <v>616</v>
      </c>
      <c r="S1452" s="7" t="s">
        <v>1857</v>
      </c>
      <c r="T1452" s="8" t="s">
        <v>615</v>
      </c>
      <c r="U1452" s="6" t="s">
        <v>616</v>
      </c>
      <c r="V1452" t="s">
        <v>1857</v>
      </c>
      <c r="W1452" s="5" t="s">
        <v>617</v>
      </c>
      <c r="X1452" t="s">
        <v>1013</v>
      </c>
      <c r="Y1452" s="6" t="s">
        <v>1857</v>
      </c>
      <c r="Z1452" s="6" t="s">
        <v>2027</v>
      </c>
      <c r="AA1452"/>
    </row>
    <row r="1453" spans="1:14" ht="12.75">
      <c r="A1453" t="s">
        <v>2129</v>
      </c>
      <c r="B1453" t="s">
        <v>2836</v>
      </c>
      <c r="C1453" s="7">
        <v>30453</v>
      </c>
      <c r="D1453" s="8" t="s">
        <v>2799</v>
      </c>
      <c r="E1453" s="8" t="s">
        <v>1122</v>
      </c>
      <c r="F1453" s="8" t="s">
        <v>3380</v>
      </c>
      <c r="G1453" s="8" t="s">
        <v>5008</v>
      </c>
      <c r="I1453" t="s">
        <v>2129</v>
      </c>
      <c r="J1453" s="8" t="s">
        <v>3380</v>
      </c>
      <c r="K1453" s="8" t="s">
        <v>3348</v>
      </c>
      <c r="L1453" t="s">
        <v>2129</v>
      </c>
      <c r="M1453" s="8" t="s">
        <v>3380</v>
      </c>
      <c r="N1453" s="8" t="s">
        <v>2956</v>
      </c>
    </row>
    <row r="1454" spans="1:27" ht="12.75">
      <c r="A1454" t="s">
        <v>3170</v>
      </c>
      <c r="B1454" t="s">
        <v>1782</v>
      </c>
      <c r="C1454" s="7">
        <v>29084</v>
      </c>
      <c r="D1454" s="8" t="s">
        <v>1145</v>
      </c>
      <c r="E1454" s="8" t="s">
        <v>1121</v>
      </c>
      <c r="F1454" s="8" t="s">
        <v>961</v>
      </c>
      <c r="G1454" s="8" t="s">
        <v>5009</v>
      </c>
      <c r="I1454" t="s">
        <v>3170</v>
      </c>
      <c r="J1454" s="8" t="s">
        <v>961</v>
      </c>
      <c r="K1454" s="8" t="s">
        <v>1415</v>
      </c>
      <c r="L1454" t="s">
        <v>3170</v>
      </c>
      <c r="M1454" s="8" t="s">
        <v>4730</v>
      </c>
      <c r="N1454" s="8" t="s">
        <v>3748</v>
      </c>
      <c r="O1454" t="s">
        <v>3856</v>
      </c>
      <c r="P1454" s="8" t="s">
        <v>4730</v>
      </c>
      <c r="Q1454" s="8" t="s">
        <v>1783</v>
      </c>
      <c r="R1454" t="s">
        <v>3856</v>
      </c>
      <c r="S1454" s="7" t="s">
        <v>4730</v>
      </c>
      <c r="T1454" s="8" t="s">
        <v>1784</v>
      </c>
      <c r="U1454" s="6" t="s">
        <v>3856</v>
      </c>
      <c r="V1454" t="s">
        <v>4730</v>
      </c>
      <c r="W1454" s="5" t="s">
        <v>1789</v>
      </c>
      <c r="AA1454"/>
    </row>
    <row r="1455" spans="1:27" ht="12.75">
      <c r="A1455" t="s">
        <v>2129</v>
      </c>
      <c r="B1455" t="s">
        <v>2379</v>
      </c>
      <c r="C1455" s="7">
        <v>29206</v>
      </c>
      <c r="D1455" s="8" t="s">
        <v>4720</v>
      </c>
      <c r="E1455" s="8" t="s">
        <v>350</v>
      </c>
      <c r="F1455" s="8" t="s">
        <v>3554</v>
      </c>
      <c r="G1455" s="8" t="s">
        <v>2380</v>
      </c>
      <c r="H1455" s="8" t="s">
        <v>2381</v>
      </c>
      <c r="L1455" t="s">
        <v>2129</v>
      </c>
      <c r="M1455" s="8" t="s">
        <v>1480</v>
      </c>
      <c r="N1455" s="8" t="s">
        <v>2382</v>
      </c>
      <c r="O1455" t="s">
        <v>1463</v>
      </c>
      <c r="P1455" s="8" t="s">
        <v>1480</v>
      </c>
      <c r="Q1455" s="8" t="s">
        <v>2383</v>
      </c>
      <c r="R1455" t="s">
        <v>1478</v>
      </c>
      <c r="S1455" s="7" t="s">
        <v>1480</v>
      </c>
      <c r="T1455" s="8" t="s">
        <v>2384</v>
      </c>
      <c r="U1455" s="6" t="s">
        <v>2129</v>
      </c>
      <c r="V1455" t="s">
        <v>1480</v>
      </c>
      <c r="W1455" s="5" t="s">
        <v>2385</v>
      </c>
      <c r="AA1455"/>
    </row>
    <row r="1456" spans="1:27" ht="12.75">
      <c r="A1456" t="s">
        <v>2129</v>
      </c>
      <c r="B1456" t="s">
        <v>1194</v>
      </c>
      <c r="C1456" s="7">
        <v>29837</v>
      </c>
      <c r="D1456" s="8" t="s">
        <v>3409</v>
      </c>
      <c r="E1456" s="8" t="s">
        <v>3489</v>
      </c>
      <c r="F1456" s="8" t="s">
        <v>4026</v>
      </c>
      <c r="G1456" s="8" t="s">
        <v>1193</v>
      </c>
      <c r="H1456" s="8" t="s">
        <v>1192</v>
      </c>
      <c r="I1456" t="s">
        <v>2129</v>
      </c>
      <c r="J1456" s="8" t="s">
        <v>4026</v>
      </c>
      <c r="K1456" s="8" t="s">
        <v>1056</v>
      </c>
      <c r="Q1456" s="8"/>
      <c r="S1456" s="7"/>
      <c r="T1456" s="8"/>
      <c r="U1456" s="6"/>
      <c r="V1456"/>
      <c r="X1456" s="6"/>
      <c r="Z1456" s="11"/>
      <c r="AA1456"/>
    </row>
    <row r="1457" spans="1:27" ht="12.75">
      <c r="A1457" t="s">
        <v>306</v>
      </c>
      <c r="B1457" t="s">
        <v>4068</v>
      </c>
      <c r="C1457" s="7">
        <v>28482</v>
      </c>
      <c r="D1457" s="8" t="s">
        <v>4720</v>
      </c>
      <c r="E1457" s="8" t="s">
        <v>1115</v>
      </c>
      <c r="F1457" s="8" t="s">
        <v>4792</v>
      </c>
      <c r="G1457" s="8" t="s">
        <v>5010</v>
      </c>
      <c r="I1457" t="s">
        <v>306</v>
      </c>
      <c r="J1457" s="8" t="s">
        <v>4792</v>
      </c>
      <c r="K1457" s="8" t="s">
        <v>3564</v>
      </c>
      <c r="L1457" t="s">
        <v>306</v>
      </c>
      <c r="M1457" s="8" t="s">
        <v>4792</v>
      </c>
      <c r="N1457" s="8" t="s">
        <v>1417</v>
      </c>
      <c r="O1457" t="s">
        <v>306</v>
      </c>
      <c r="P1457" s="8" t="s">
        <v>4792</v>
      </c>
      <c r="Q1457" s="8" t="s">
        <v>4069</v>
      </c>
      <c r="R1457" t="s">
        <v>306</v>
      </c>
      <c r="S1457" s="7" t="s">
        <v>4792</v>
      </c>
      <c r="T1457" s="8" t="s">
        <v>4070</v>
      </c>
      <c r="U1457" s="6" t="s">
        <v>306</v>
      </c>
      <c r="V1457" t="s">
        <v>4792</v>
      </c>
      <c r="W1457" s="5" t="s">
        <v>1426</v>
      </c>
      <c r="X1457" t="s">
        <v>306</v>
      </c>
      <c r="Y1457" s="6" t="s">
        <v>4792</v>
      </c>
      <c r="Z1457" s="11" t="s">
        <v>1427</v>
      </c>
      <c r="AA1457"/>
    </row>
    <row r="1458" spans="1:27" ht="12.75">
      <c r="A1458" t="s">
        <v>306</v>
      </c>
      <c r="B1458" t="s">
        <v>2247</v>
      </c>
      <c r="C1458" s="7">
        <v>30788</v>
      </c>
      <c r="D1458" s="8" t="s">
        <v>3478</v>
      </c>
      <c r="E1458" s="8" t="s">
        <v>351</v>
      </c>
      <c r="F1458" s="8" t="s">
        <v>3380</v>
      </c>
      <c r="G1458" s="8" t="s">
        <v>2248</v>
      </c>
      <c r="H1458" s="8" t="s">
        <v>2249</v>
      </c>
      <c r="L1458" s="8"/>
      <c r="N1458"/>
      <c r="O1458" s="8"/>
      <c r="P1458" s="5"/>
      <c r="Q1458"/>
      <c r="S1458" s="5"/>
      <c r="W1458"/>
      <c r="X1458" s="6"/>
      <c r="Z1458" s="10"/>
      <c r="AA1458"/>
    </row>
    <row r="1459" spans="1:27" ht="12.75">
      <c r="A1459" t="s">
        <v>3309</v>
      </c>
      <c r="B1459" t="s">
        <v>1466</v>
      </c>
      <c r="C1459" s="7">
        <v>30195</v>
      </c>
      <c r="D1459" s="8" t="s">
        <v>2050</v>
      </c>
      <c r="E1459" s="8" t="s">
        <v>4761</v>
      </c>
      <c r="F1459" s="8" t="s">
        <v>3610</v>
      </c>
      <c r="G1459" s="8" t="s">
        <v>2487</v>
      </c>
      <c r="I1459" t="s">
        <v>3523</v>
      </c>
      <c r="J1459" s="8" t="s">
        <v>3610</v>
      </c>
      <c r="K1459" s="8" t="s">
        <v>52</v>
      </c>
      <c r="L1459" t="s">
        <v>3523</v>
      </c>
      <c r="M1459" s="8" t="s">
        <v>3610</v>
      </c>
      <c r="N1459" s="8" t="s">
        <v>1147</v>
      </c>
      <c r="O1459" t="s">
        <v>306</v>
      </c>
      <c r="P1459" s="8" t="s">
        <v>3610</v>
      </c>
      <c r="Q1459" s="8" t="s">
        <v>1742</v>
      </c>
      <c r="S1459" s="7"/>
      <c r="T1459" s="8"/>
      <c r="U1459" s="6"/>
      <c r="V1459"/>
      <c r="X1459" s="6"/>
      <c r="Z1459" s="11"/>
      <c r="AA1459"/>
    </row>
    <row r="1460" spans="1:27" ht="12.75">
      <c r="A1460" t="s">
        <v>306</v>
      </c>
      <c r="B1460" t="s">
        <v>1197</v>
      </c>
      <c r="C1460" s="7">
        <v>30906</v>
      </c>
      <c r="D1460" s="8" t="s">
        <v>3407</v>
      </c>
      <c r="E1460" s="8" t="s">
        <v>3481</v>
      </c>
      <c r="F1460" s="8" t="s">
        <v>4668</v>
      </c>
      <c r="G1460" s="8" t="s">
        <v>1196</v>
      </c>
      <c r="H1460" s="8" t="s">
        <v>1195</v>
      </c>
      <c r="L1460" s="8"/>
      <c r="N1460"/>
      <c r="O1460" s="8"/>
      <c r="P1460" s="5"/>
      <c r="Q1460"/>
      <c r="S1460" s="5"/>
      <c r="W1460"/>
      <c r="X1460" s="6"/>
      <c r="Z1460" s="10"/>
      <c r="AA1460"/>
    </row>
    <row r="1462" spans="1:27" ht="12.75">
      <c r="A1462" t="s">
        <v>4877</v>
      </c>
      <c r="B1462" t="s">
        <v>772</v>
      </c>
      <c r="C1462" s="7">
        <v>29959</v>
      </c>
      <c r="D1462" s="8" t="s">
        <v>2050</v>
      </c>
      <c r="E1462" s="8" t="s">
        <v>1105</v>
      </c>
      <c r="F1462" s="8" t="s">
        <v>964</v>
      </c>
      <c r="G1462" s="8" t="s">
        <v>963</v>
      </c>
      <c r="I1462" t="s">
        <v>4877</v>
      </c>
      <c r="J1462" s="8" t="s">
        <v>964</v>
      </c>
      <c r="K1462" s="8" t="s">
        <v>1898</v>
      </c>
      <c r="L1462" t="s">
        <v>4877</v>
      </c>
      <c r="M1462" s="8" t="s">
        <v>964</v>
      </c>
      <c r="N1462" s="8" t="s">
        <v>263</v>
      </c>
      <c r="O1462" t="s">
        <v>4877</v>
      </c>
      <c r="P1462" s="8" t="s">
        <v>964</v>
      </c>
      <c r="Q1462" s="8" t="s">
        <v>1142</v>
      </c>
      <c r="S1462" s="7"/>
      <c r="T1462" s="8"/>
      <c r="U1462" s="6"/>
      <c r="V1462"/>
      <c r="X1462" s="6"/>
      <c r="Z1462" s="11"/>
      <c r="AA1462"/>
    </row>
    <row r="1463" spans="1:20" ht="12.75">
      <c r="A1463" t="s">
        <v>2742</v>
      </c>
      <c r="B1463" t="s">
        <v>2816</v>
      </c>
      <c r="C1463" s="7">
        <v>29315</v>
      </c>
      <c r="D1463" s="8" t="s">
        <v>4722</v>
      </c>
      <c r="E1463" s="8" t="s">
        <v>1108</v>
      </c>
      <c r="F1463" s="8" t="s">
        <v>3615</v>
      </c>
      <c r="G1463" s="8" t="s">
        <v>963</v>
      </c>
      <c r="I1463" t="s">
        <v>1269</v>
      </c>
      <c r="J1463" s="8" t="s">
        <v>3380</v>
      </c>
      <c r="K1463" s="8" t="s">
        <v>1270</v>
      </c>
      <c r="L1463" t="s">
        <v>1802</v>
      </c>
      <c r="M1463" s="8" t="s">
        <v>3380</v>
      </c>
      <c r="N1463" s="8" t="s">
        <v>5116</v>
      </c>
      <c r="O1463" t="s">
        <v>951</v>
      </c>
      <c r="P1463" s="8" t="s">
        <v>3380</v>
      </c>
      <c r="Q1463" s="5" t="s">
        <v>4876</v>
      </c>
      <c r="R1463" t="s">
        <v>2742</v>
      </c>
      <c r="S1463" t="s">
        <v>3380</v>
      </c>
      <c r="T1463" s="5" t="s">
        <v>4879</v>
      </c>
    </row>
    <row r="1464" spans="1:27" ht="12.75">
      <c r="A1464" t="s">
        <v>4873</v>
      </c>
      <c r="B1464" t="s">
        <v>1839</v>
      </c>
      <c r="C1464" s="7">
        <v>29121</v>
      </c>
      <c r="D1464" s="8" t="s">
        <v>1840</v>
      </c>
      <c r="E1464" s="8" t="s">
        <v>1106</v>
      </c>
      <c r="F1464" s="8" t="s">
        <v>3554</v>
      </c>
      <c r="G1464" s="8" t="s">
        <v>5140</v>
      </c>
      <c r="I1464" t="s">
        <v>4873</v>
      </c>
      <c r="J1464" s="8" t="s">
        <v>3554</v>
      </c>
      <c r="K1464" s="8" t="s">
        <v>955</v>
      </c>
      <c r="L1464" t="s">
        <v>4873</v>
      </c>
      <c r="M1464" s="8" t="s">
        <v>3554</v>
      </c>
      <c r="N1464" s="8" t="s">
        <v>263</v>
      </c>
      <c r="O1464" t="s">
        <v>4873</v>
      </c>
      <c r="P1464" s="8" t="s">
        <v>3554</v>
      </c>
      <c r="Q1464" s="8" t="s">
        <v>4879</v>
      </c>
      <c r="R1464" t="s">
        <v>4873</v>
      </c>
      <c r="S1464" s="7" t="s">
        <v>3554</v>
      </c>
      <c r="T1464" s="8" t="s">
        <v>1142</v>
      </c>
      <c r="U1464" s="6" t="s">
        <v>4873</v>
      </c>
      <c r="V1464" t="s">
        <v>3554</v>
      </c>
      <c r="W1464" s="12" t="s">
        <v>263</v>
      </c>
      <c r="AA1464"/>
    </row>
    <row r="1465" spans="1:14" ht="12.75">
      <c r="A1465" t="s">
        <v>1138</v>
      </c>
      <c r="B1465" t="s">
        <v>2835</v>
      </c>
      <c r="C1465" s="7">
        <v>29727</v>
      </c>
      <c r="D1465" s="8" t="s">
        <v>2796</v>
      </c>
      <c r="E1465" s="8" t="s">
        <v>1129</v>
      </c>
      <c r="F1465" s="8" t="s">
        <v>3380</v>
      </c>
      <c r="G1465" s="8" t="s">
        <v>4884</v>
      </c>
      <c r="I1465" t="s">
        <v>1138</v>
      </c>
      <c r="J1465" s="8" t="s">
        <v>3380</v>
      </c>
      <c r="K1465" s="8" t="s">
        <v>1141</v>
      </c>
      <c r="L1465" t="s">
        <v>1138</v>
      </c>
      <c r="M1465" s="8" t="s">
        <v>3380</v>
      </c>
      <c r="N1465" s="8" t="s">
        <v>1141</v>
      </c>
    </row>
    <row r="1466" spans="1:20" ht="12.75">
      <c r="A1466" t="s">
        <v>4880</v>
      </c>
      <c r="B1466" t="s">
        <v>441</v>
      </c>
      <c r="C1466" s="7">
        <v>29422</v>
      </c>
      <c r="D1466" s="8" t="s">
        <v>442</v>
      </c>
      <c r="E1466" s="8" t="s">
        <v>1112</v>
      </c>
      <c r="F1466" s="8" t="s">
        <v>1857</v>
      </c>
      <c r="G1466" s="8" t="s">
        <v>4884</v>
      </c>
      <c r="I1466" t="s">
        <v>4873</v>
      </c>
      <c r="J1466" s="8" t="s">
        <v>1857</v>
      </c>
      <c r="K1466" s="8" t="s">
        <v>4879</v>
      </c>
      <c r="L1466" t="s">
        <v>4880</v>
      </c>
      <c r="M1466" s="8" t="s">
        <v>1857</v>
      </c>
      <c r="N1466" s="8" t="s">
        <v>263</v>
      </c>
      <c r="O1466" t="s">
        <v>4873</v>
      </c>
      <c r="P1466" s="8" t="s">
        <v>1857</v>
      </c>
      <c r="Q1466" s="5" t="s">
        <v>3791</v>
      </c>
      <c r="R1466" t="s">
        <v>4880</v>
      </c>
      <c r="S1466" t="s">
        <v>1857</v>
      </c>
      <c r="T1466" s="5" t="s">
        <v>955</v>
      </c>
    </row>
    <row r="1467" spans="1:27" ht="12.75">
      <c r="A1467" t="s">
        <v>1138</v>
      </c>
      <c r="B1467" t="s">
        <v>5176</v>
      </c>
      <c r="C1467" s="7">
        <v>28882</v>
      </c>
      <c r="D1467" s="8" t="s">
        <v>4722</v>
      </c>
      <c r="E1467" s="8" t="s">
        <v>1124</v>
      </c>
      <c r="F1467" s="8" t="s">
        <v>2461</v>
      </c>
      <c r="G1467" s="8" t="s">
        <v>4884</v>
      </c>
      <c r="I1467" t="s">
        <v>1138</v>
      </c>
      <c r="J1467" s="8" t="s">
        <v>4874</v>
      </c>
      <c r="K1467" s="8" t="s">
        <v>4879</v>
      </c>
      <c r="L1467" t="s">
        <v>1138</v>
      </c>
      <c r="M1467" s="8" t="s">
        <v>4874</v>
      </c>
      <c r="N1467" s="8" t="s">
        <v>956</v>
      </c>
      <c r="O1467" t="s">
        <v>1138</v>
      </c>
      <c r="P1467" s="8" t="s">
        <v>4874</v>
      </c>
      <c r="Q1467" s="8" t="s">
        <v>3611</v>
      </c>
      <c r="S1467" s="7"/>
      <c r="T1467" s="8"/>
      <c r="U1467" s="6"/>
      <c r="V1467"/>
      <c r="X1467" s="6"/>
      <c r="Z1467" s="11"/>
      <c r="AA1467"/>
    </row>
    <row r="1468" spans="1:27" ht="12.75">
      <c r="A1468" t="s">
        <v>4877</v>
      </c>
      <c r="B1468" t="s">
        <v>837</v>
      </c>
      <c r="C1468" s="7">
        <v>28398</v>
      </c>
      <c r="D1468" s="8" t="s">
        <v>2139</v>
      </c>
      <c r="E1468" s="8" t="s">
        <v>4762</v>
      </c>
      <c r="F1468" s="8" t="s">
        <v>1146</v>
      </c>
      <c r="G1468" s="8" t="s">
        <v>4879</v>
      </c>
      <c r="I1468" t="s">
        <v>4877</v>
      </c>
      <c r="J1468" s="8" t="s">
        <v>1146</v>
      </c>
      <c r="K1468" s="8" t="s">
        <v>1692</v>
      </c>
      <c r="L1468" t="s">
        <v>1897</v>
      </c>
      <c r="M1468" s="8" t="s">
        <v>1146</v>
      </c>
      <c r="N1468" s="8" t="s">
        <v>3616</v>
      </c>
      <c r="O1468" t="s">
        <v>1897</v>
      </c>
      <c r="P1468" s="8" t="s">
        <v>1146</v>
      </c>
      <c r="Q1468" s="8" t="s">
        <v>3616</v>
      </c>
      <c r="R1468" t="s">
        <v>1897</v>
      </c>
      <c r="S1468" s="7" t="s">
        <v>1146</v>
      </c>
      <c r="T1468" s="8" t="s">
        <v>1692</v>
      </c>
      <c r="U1468" s="6" t="s">
        <v>4877</v>
      </c>
      <c r="V1468" t="s">
        <v>1146</v>
      </c>
      <c r="W1468" s="5" t="s">
        <v>3616</v>
      </c>
      <c r="AA1468"/>
    </row>
    <row r="1469" spans="1:27" ht="12.75">
      <c r="A1469" t="s">
        <v>4880</v>
      </c>
      <c r="B1469" t="s">
        <v>999</v>
      </c>
      <c r="C1469" s="7">
        <v>30415</v>
      </c>
      <c r="D1469" s="8" t="s">
        <v>3405</v>
      </c>
      <c r="E1469" s="8" t="s">
        <v>1123</v>
      </c>
      <c r="F1469" s="8" t="s">
        <v>4730</v>
      </c>
      <c r="G1469" s="8" t="s">
        <v>265</v>
      </c>
      <c r="I1469" t="s">
        <v>1137</v>
      </c>
      <c r="J1469" s="8" t="s">
        <v>4730</v>
      </c>
      <c r="K1469" s="8" t="s">
        <v>954</v>
      </c>
      <c r="Q1469" s="8"/>
      <c r="S1469" s="7"/>
      <c r="T1469" s="8"/>
      <c r="U1469" s="6"/>
      <c r="V1469"/>
      <c r="X1469" s="6"/>
      <c r="Z1469" s="11"/>
      <c r="AA1469"/>
    </row>
    <row r="1470" spans="1:27" ht="12.75">
      <c r="A1470" t="s">
        <v>1137</v>
      </c>
      <c r="B1470" t="s">
        <v>1199</v>
      </c>
      <c r="C1470" s="7">
        <v>29747</v>
      </c>
      <c r="D1470" s="8" t="s">
        <v>3022</v>
      </c>
      <c r="E1470" s="8" t="s">
        <v>2023</v>
      </c>
      <c r="F1470" s="8" t="s">
        <v>261</v>
      </c>
      <c r="G1470" s="8" t="s">
        <v>3616</v>
      </c>
      <c r="H1470" s="8" t="s">
        <v>1198</v>
      </c>
      <c r="I1470" t="s">
        <v>953</v>
      </c>
      <c r="J1470" s="8" t="s">
        <v>1496</v>
      </c>
      <c r="K1470" s="8" t="s">
        <v>1692</v>
      </c>
      <c r="L1470" t="s">
        <v>4873</v>
      </c>
      <c r="M1470" s="8" t="s">
        <v>1496</v>
      </c>
      <c r="N1470" s="8" t="s">
        <v>954</v>
      </c>
      <c r="O1470" t="s">
        <v>1137</v>
      </c>
      <c r="P1470" s="8" t="s">
        <v>1496</v>
      </c>
      <c r="Q1470" s="8" t="s">
        <v>1141</v>
      </c>
      <c r="S1470" s="7"/>
      <c r="T1470" s="8"/>
      <c r="U1470" s="6"/>
      <c r="V1470"/>
      <c r="X1470" s="6"/>
      <c r="Z1470" s="11"/>
      <c r="AA1470"/>
    </row>
    <row r="1471" spans="3:27" ht="12.75">
      <c r="C1471" s="7"/>
      <c r="Q1471" s="8"/>
      <c r="S1471" s="7"/>
      <c r="T1471" s="8"/>
      <c r="U1471" s="6"/>
      <c r="V1471"/>
      <c r="X1471" s="6"/>
      <c r="Z1471" s="11"/>
      <c r="AA1471"/>
    </row>
    <row r="1472" spans="1:27" ht="12.75">
      <c r="A1472" t="s">
        <v>1691</v>
      </c>
      <c r="B1472" t="s">
        <v>1488</v>
      </c>
      <c r="C1472" s="7">
        <v>29894</v>
      </c>
      <c r="D1472" s="8" t="s">
        <v>1489</v>
      </c>
      <c r="E1472" s="8" t="s">
        <v>2676</v>
      </c>
      <c r="F1472" s="8" t="s">
        <v>3551</v>
      </c>
      <c r="G1472" s="8" t="s">
        <v>3100</v>
      </c>
      <c r="I1472" t="s">
        <v>1691</v>
      </c>
      <c r="J1472" s="8" t="s">
        <v>3551</v>
      </c>
      <c r="K1472" s="8" t="s">
        <v>1490</v>
      </c>
      <c r="L1472" t="s">
        <v>1691</v>
      </c>
      <c r="M1472" s="8" t="s">
        <v>3551</v>
      </c>
      <c r="N1472" s="8" t="s">
        <v>1490</v>
      </c>
      <c r="O1472" t="s">
        <v>1691</v>
      </c>
      <c r="P1472" s="8" t="s">
        <v>3551</v>
      </c>
      <c r="Q1472" s="8" t="s">
        <v>956</v>
      </c>
      <c r="S1472" s="7"/>
      <c r="T1472" s="8"/>
      <c r="U1472" s="6"/>
      <c r="V1472"/>
      <c r="X1472" s="6"/>
      <c r="Z1472" s="11"/>
      <c r="AA1472"/>
    </row>
    <row r="1473" spans="1:20" ht="12.75">
      <c r="A1473" t="s">
        <v>1693</v>
      </c>
      <c r="B1473" t="s">
        <v>2731</v>
      </c>
      <c r="C1473" s="7">
        <v>29147</v>
      </c>
      <c r="D1473" s="8" t="s">
        <v>4722</v>
      </c>
      <c r="E1473" s="8" t="s">
        <v>1116</v>
      </c>
      <c r="F1473" s="8" t="s">
        <v>3027</v>
      </c>
      <c r="G1473" s="8" t="s">
        <v>4884</v>
      </c>
      <c r="I1473" t="s">
        <v>1935</v>
      </c>
      <c r="J1473" s="8" t="s">
        <v>2328</v>
      </c>
      <c r="K1473" s="8" t="s">
        <v>3798</v>
      </c>
      <c r="L1473" t="s">
        <v>1700</v>
      </c>
      <c r="M1473" s="8" t="s">
        <v>2328</v>
      </c>
      <c r="N1473" s="8" t="s">
        <v>3618</v>
      </c>
      <c r="O1473" t="s">
        <v>1700</v>
      </c>
      <c r="P1473" s="8" t="s">
        <v>2328</v>
      </c>
      <c r="Q1473" s="5" t="s">
        <v>1694</v>
      </c>
      <c r="R1473" t="s">
        <v>1695</v>
      </c>
      <c r="S1473" t="s">
        <v>2328</v>
      </c>
      <c r="T1473" s="5" t="s">
        <v>3616</v>
      </c>
    </row>
    <row r="1474" spans="1:27" ht="12.75">
      <c r="A1474" t="s">
        <v>965</v>
      </c>
      <c r="B1474" t="s">
        <v>4394</v>
      </c>
      <c r="C1474" s="7">
        <v>28928</v>
      </c>
      <c r="D1474" s="8" t="s">
        <v>3550</v>
      </c>
      <c r="E1474" s="8" t="s">
        <v>1130</v>
      </c>
      <c r="F1474" s="8" t="s">
        <v>937</v>
      </c>
      <c r="G1474" s="8" t="s">
        <v>4876</v>
      </c>
      <c r="L1474" t="s">
        <v>965</v>
      </c>
      <c r="M1474" s="8" t="s">
        <v>937</v>
      </c>
      <c r="N1474" s="8" t="s">
        <v>3795</v>
      </c>
      <c r="O1474" t="s">
        <v>1693</v>
      </c>
      <c r="P1474" s="8" t="s">
        <v>4883</v>
      </c>
      <c r="Q1474" s="8" t="s">
        <v>2037</v>
      </c>
      <c r="R1474" t="s">
        <v>1695</v>
      </c>
      <c r="S1474" s="7" t="s">
        <v>4883</v>
      </c>
      <c r="T1474" s="8" t="s">
        <v>1084</v>
      </c>
      <c r="U1474" s="6" t="s">
        <v>1695</v>
      </c>
      <c r="V1474" t="s">
        <v>4883</v>
      </c>
      <c r="W1474" s="5" t="s">
        <v>3616</v>
      </c>
      <c r="X1474" s="6" t="s">
        <v>1695</v>
      </c>
      <c r="Y1474" s="6" t="s">
        <v>4883</v>
      </c>
      <c r="Z1474" s="11" t="s">
        <v>3618</v>
      </c>
      <c r="AA1474"/>
    </row>
    <row r="1475" spans="1:27" ht="12.75">
      <c r="A1475" t="s">
        <v>1693</v>
      </c>
      <c r="B1475" t="s">
        <v>329</v>
      </c>
      <c r="C1475" s="7">
        <v>30938</v>
      </c>
      <c r="D1475" s="8" t="s">
        <v>3403</v>
      </c>
      <c r="E1475" s="8" t="s">
        <v>1113</v>
      </c>
      <c r="F1475" s="8" t="s">
        <v>1965</v>
      </c>
      <c r="G1475" s="8" t="s">
        <v>1697</v>
      </c>
      <c r="I1475" t="s">
        <v>1695</v>
      </c>
      <c r="J1475" s="8" t="s">
        <v>1965</v>
      </c>
      <c r="K1475" s="8" t="s">
        <v>3611</v>
      </c>
      <c r="Q1475" s="8"/>
      <c r="S1475" s="7"/>
      <c r="T1475" s="8"/>
      <c r="U1475" s="6"/>
      <c r="V1475"/>
      <c r="X1475" s="6"/>
      <c r="Z1475" s="11"/>
      <c r="AA1475"/>
    </row>
    <row r="1476" spans="1:27" ht="12.75">
      <c r="A1476" t="s">
        <v>1698</v>
      </c>
      <c r="B1476" t="s">
        <v>3906</v>
      </c>
      <c r="C1476" s="7">
        <v>30702</v>
      </c>
      <c r="D1476" s="8" t="s">
        <v>2159</v>
      </c>
      <c r="E1476" s="8" t="s">
        <v>351</v>
      </c>
      <c r="F1476" s="8" t="s">
        <v>2328</v>
      </c>
      <c r="G1476" s="8" t="s">
        <v>3618</v>
      </c>
      <c r="H1476" s="8" t="s">
        <v>2408</v>
      </c>
      <c r="L1476" s="8"/>
      <c r="N1476"/>
      <c r="O1476" s="8"/>
      <c r="P1476" s="5"/>
      <c r="Q1476"/>
      <c r="S1476" s="5"/>
      <c r="W1476"/>
      <c r="X1476" s="6"/>
      <c r="Z1476" s="10"/>
      <c r="AA1476"/>
    </row>
    <row r="1477" spans="1:23" ht="12.75">
      <c r="A1477" t="s">
        <v>1700</v>
      </c>
      <c r="B1477" t="s">
        <v>1189</v>
      </c>
      <c r="C1477" s="7">
        <v>28963</v>
      </c>
      <c r="D1477" s="8" t="s">
        <v>1553</v>
      </c>
      <c r="E1477" s="8" t="s">
        <v>3490</v>
      </c>
      <c r="F1477" s="8" t="s">
        <v>1689</v>
      </c>
      <c r="G1477" s="8" t="s">
        <v>1692</v>
      </c>
      <c r="H1477" s="8" t="s">
        <v>1188</v>
      </c>
      <c r="I1477" t="s">
        <v>1700</v>
      </c>
      <c r="J1477" s="8" t="s">
        <v>1689</v>
      </c>
      <c r="K1477" s="8" t="s">
        <v>3616</v>
      </c>
      <c r="L1477" t="s">
        <v>1698</v>
      </c>
      <c r="M1477" s="8" t="s">
        <v>5143</v>
      </c>
      <c r="N1477" s="8" t="s">
        <v>956</v>
      </c>
      <c r="O1477" t="s">
        <v>1698</v>
      </c>
      <c r="P1477" s="8" t="s">
        <v>5143</v>
      </c>
      <c r="Q1477" s="8" t="s">
        <v>3616</v>
      </c>
      <c r="R1477" t="s">
        <v>1698</v>
      </c>
      <c r="S1477" s="7" t="s">
        <v>5143</v>
      </c>
      <c r="T1477" s="8" t="s">
        <v>3616</v>
      </c>
      <c r="U1477" s="6" t="s">
        <v>1698</v>
      </c>
      <c r="V1477" t="s">
        <v>5143</v>
      </c>
      <c r="W1477" s="5" t="s">
        <v>1692</v>
      </c>
    </row>
    <row r="1478" spans="1:14" ht="12.75">
      <c r="A1478" t="s">
        <v>1808</v>
      </c>
      <c r="B1478" t="s">
        <v>585</v>
      </c>
      <c r="C1478" s="7">
        <v>29743</v>
      </c>
      <c r="D1478" s="8" t="s">
        <v>1926</v>
      </c>
      <c r="E1478" s="8" t="s">
        <v>4764</v>
      </c>
      <c r="F1478" s="8" t="s">
        <v>4026</v>
      </c>
      <c r="G1478" s="8" t="s">
        <v>1702</v>
      </c>
      <c r="I1478" t="s">
        <v>1691</v>
      </c>
      <c r="J1478" s="8" t="s">
        <v>4026</v>
      </c>
      <c r="K1478" s="8" t="s">
        <v>1692</v>
      </c>
      <c r="L1478" t="s">
        <v>1691</v>
      </c>
      <c r="M1478" s="8" t="s">
        <v>4026</v>
      </c>
      <c r="N1478" s="8" t="s">
        <v>3616</v>
      </c>
    </row>
    <row r="1479" spans="1:27" ht="12.75">
      <c r="A1479" t="s">
        <v>1695</v>
      </c>
      <c r="B1479" t="s">
        <v>1203</v>
      </c>
      <c r="C1479" s="7">
        <v>31603</v>
      </c>
      <c r="D1479" s="8" t="s">
        <v>3492</v>
      </c>
      <c r="E1479" s="8" t="s">
        <v>3492</v>
      </c>
      <c r="F1479" s="8" t="s">
        <v>1857</v>
      </c>
      <c r="G1479" s="8" t="s">
        <v>3616</v>
      </c>
      <c r="H1479" s="8" t="s">
        <v>1187</v>
      </c>
      <c r="L1479" s="8"/>
      <c r="N1479"/>
      <c r="O1479" s="8"/>
      <c r="P1479" s="5"/>
      <c r="Q1479"/>
      <c r="S1479" s="5"/>
      <c r="W1479"/>
      <c r="X1479" s="6"/>
      <c r="Z1479" s="10"/>
      <c r="AA1479"/>
    </row>
    <row r="1480" spans="1:27" ht="12.75">
      <c r="A1480" t="s">
        <v>1277</v>
      </c>
      <c r="B1480" t="s">
        <v>328</v>
      </c>
      <c r="C1480" s="7">
        <v>30522</v>
      </c>
      <c r="D1480" s="8" t="s">
        <v>3407</v>
      </c>
      <c r="E1480" s="8" t="s">
        <v>4770</v>
      </c>
      <c r="I1480" t="s">
        <v>1693</v>
      </c>
      <c r="J1480" s="8" t="s">
        <v>4668</v>
      </c>
      <c r="K1480" s="8" t="s">
        <v>956</v>
      </c>
      <c r="Q1480" s="8"/>
      <c r="S1480" s="7"/>
      <c r="T1480" s="8"/>
      <c r="U1480" s="6"/>
      <c r="V1480"/>
      <c r="X1480" s="6"/>
      <c r="Z1480" s="11"/>
      <c r="AA1480"/>
    </row>
    <row r="1482" spans="1:14" ht="12.75">
      <c r="A1482" t="s">
        <v>5145</v>
      </c>
      <c r="B1482" t="s">
        <v>1688</v>
      </c>
      <c r="C1482" s="7">
        <v>30208</v>
      </c>
      <c r="D1482" s="8" t="s">
        <v>2799</v>
      </c>
      <c r="E1482" s="8" t="s">
        <v>1117</v>
      </c>
      <c r="F1482" s="8" t="s">
        <v>1965</v>
      </c>
      <c r="G1482" s="8" t="s">
        <v>263</v>
      </c>
      <c r="I1482" t="s">
        <v>5145</v>
      </c>
      <c r="J1482" s="8" t="s">
        <v>1965</v>
      </c>
      <c r="K1482" s="8" t="s">
        <v>4876</v>
      </c>
      <c r="L1482" t="s">
        <v>1703</v>
      </c>
      <c r="M1482" s="8" t="s">
        <v>1965</v>
      </c>
      <c r="N1482" s="8" t="s">
        <v>2934</v>
      </c>
    </row>
    <row r="1483" spans="1:14" ht="12.75">
      <c r="A1483" t="s">
        <v>5142</v>
      </c>
      <c r="B1483" t="s">
        <v>2831</v>
      </c>
      <c r="C1483" s="7">
        <v>30000</v>
      </c>
      <c r="D1483" s="8" t="s">
        <v>2799</v>
      </c>
      <c r="E1483" s="8" t="s">
        <v>1107</v>
      </c>
      <c r="F1483" s="8" t="s">
        <v>4789</v>
      </c>
      <c r="G1483" s="8" t="s">
        <v>263</v>
      </c>
      <c r="I1483" t="s">
        <v>5142</v>
      </c>
      <c r="J1483" s="8" t="s">
        <v>4789</v>
      </c>
      <c r="K1483" s="8" t="s">
        <v>263</v>
      </c>
      <c r="L1483" t="s">
        <v>1703</v>
      </c>
      <c r="M1483" s="8" t="s">
        <v>4789</v>
      </c>
      <c r="N1483" s="8" t="s">
        <v>954</v>
      </c>
    </row>
    <row r="1484" spans="1:27" ht="12.75">
      <c r="A1484" t="s">
        <v>3571</v>
      </c>
      <c r="B1484" t="s">
        <v>2029</v>
      </c>
      <c r="C1484" s="7">
        <v>29619</v>
      </c>
      <c r="D1484" s="8" t="s">
        <v>3614</v>
      </c>
      <c r="E1484" s="8" t="s">
        <v>1127</v>
      </c>
      <c r="F1484" s="8" t="s">
        <v>4026</v>
      </c>
      <c r="G1484" s="8" t="s">
        <v>4879</v>
      </c>
      <c r="I1484" t="s">
        <v>4103</v>
      </c>
      <c r="J1484" s="8" t="s">
        <v>4026</v>
      </c>
      <c r="K1484" s="8" t="s">
        <v>3616</v>
      </c>
      <c r="L1484" t="s">
        <v>4103</v>
      </c>
      <c r="M1484" s="8" t="s">
        <v>4026</v>
      </c>
      <c r="N1484" s="8" t="s">
        <v>1141</v>
      </c>
      <c r="O1484" t="s">
        <v>5141</v>
      </c>
      <c r="P1484" s="8" t="s">
        <v>4026</v>
      </c>
      <c r="Q1484" s="5" t="s">
        <v>3616</v>
      </c>
      <c r="R1484" t="s">
        <v>5141</v>
      </c>
      <c r="S1484" t="s">
        <v>4026</v>
      </c>
      <c r="T1484" s="5" t="s">
        <v>3616</v>
      </c>
      <c r="AA1484"/>
    </row>
    <row r="1485" spans="1:27" ht="12.75">
      <c r="A1485" t="s">
        <v>4369</v>
      </c>
      <c r="B1485" t="s">
        <v>4102</v>
      </c>
      <c r="C1485" s="7">
        <v>29658</v>
      </c>
      <c r="D1485" s="8" t="s">
        <v>3797</v>
      </c>
      <c r="E1485" s="8" t="s">
        <v>1120</v>
      </c>
      <c r="F1485" s="8" t="s">
        <v>3380</v>
      </c>
      <c r="G1485" s="8" t="s">
        <v>265</v>
      </c>
      <c r="I1485" t="s">
        <v>1703</v>
      </c>
      <c r="J1485" s="8" t="s">
        <v>3380</v>
      </c>
      <c r="K1485" s="8" t="s">
        <v>956</v>
      </c>
      <c r="L1485" t="s">
        <v>5145</v>
      </c>
      <c r="M1485" s="8" t="s">
        <v>3380</v>
      </c>
      <c r="N1485" s="8" t="s">
        <v>954</v>
      </c>
      <c r="O1485" t="s">
        <v>5142</v>
      </c>
      <c r="P1485" s="8" t="s">
        <v>3380</v>
      </c>
      <c r="Q1485" s="8" t="s">
        <v>4876</v>
      </c>
      <c r="S1485" s="7"/>
      <c r="T1485" s="8"/>
      <c r="U1485" s="6"/>
      <c r="V1485"/>
      <c r="X1485" s="6"/>
      <c r="Z1485" s="11"/>
      <c r="AA1485"/>
    </row>
    <row r="1486" spans="1:27" ht="12.75">
      <c r="A1486" t="s">
        <v>1703</v>
      </c>
      <c r="B1486" t="s">
        <v>4140</v>
      </c>
      <c r="C1486" s="7">
        <v>30303</v>
      </c>
      <c r="D1486" s="8" t="s">
        <v>3404</v>
      </c>
      <c r="E1486" s="8" t="s">
        <v>1118</v>
      </c>
      <c r="F1486" s="8" t="s">
        <v>1372</v>
      </c>
      <c r="G1486" s="8" t="s">
        <v>265</v>
      </c>
      <c r="I1486" t="s">
        <v>5141</v>
      </c>
      <c r="J1486" s="8" t="s">
        <v>1372</v>
      </c>
      <c r="K1486" s="8" t="s">
        <v>3616</v>
      </c>
      <c r="Q1486" s="8"/>
      <c r="S1486" s="7"/>
      <c r="T1486" s="8"/>
      <c r="U1486" s="6"/>
      <c r="V1486"/>
      <c r="X1486" s="6"/>
      <c r="Z1486" s="11"/>
      <c r="AA1486"/>
    </row>
    <row r="1487" spans="1:27" ht="12.75">
      <c r="A1487" t="s">
        <v>1703</v>
      </c>
      <c r="B1487" t="s">
        <v>1182</v>
      </c>
      <c r="C1487" s="7">
        <v>30328</v>
      </c>
      <c r="D1487" s="8" t="s">
        <v>83</v>
      </c>
      <c r="E1487" s="8" t="s">
        <v>1183</v>
      </c>
      <c r="F1487" s="8" t="s">
        <v>3554</v>
      </c>
      <c r="G1487" s="8" t="s">
        <v>954</v>
      </c>
      <c r="H1487" s="8" t="s">
        <v>3870</v>
      </c>
      <c r="L1487" s="8"/>
      <c r="N1487"/>
      <c r="O1487" s="8"/>
      <c r="P1487" s="5"/>
      <c r="Q1487"/>
      <c r="S1487" s="5"/>
      <c r="W1487"/>
      <c r="X1487" s="6"/>
      <c r="Z1487" s="10"/>
      <c r="AA1487"/>
    </row>
    <row r="1488" spans="1:27" ht="12.75">
      <c r="A1488" t="s">
        <v>1277</v>
      </c>
      <c r="B1488" t="s">
        <v>3537</v>
      </c>
      <c r="C1488" s="7">
        <v>30203</v>
      </c>
      <c r="D1488" s="8" t="s">
        <v>3404</v>
      </c>
      <c r="E1488" s="8" t="s">
        <v>4758</v>
      </c>
      <c r="I1488" t="s">
        <v>5141</v>
      </c>
      <c r="J1488" s="8" t="s">
        <v>1480</v>
      </c>
      <c r="K1488" s="8" t="s">
        <v>954</v>
      </c>
      <c r="Q1488" s="8"/>
      <c r="S1488" s="7"/>
      <c r="T1488" s="8"/>
      <c r="U1488" s="6"/>
      <c r="V1488"/>
      <c r="X1488" s="6"/>
      <c r="Z1488" s="11"/>
      <c r="AA1488"/>
    </row>
    <row r="1490" spans="1:20" ht="12.75">
      <c r="A1490" t="s">
        <v>1442</v>
      </c>
      <c r="B1490" t="s">
        <v>639</v>
      </c>
      <c r="C1490" s="7">
        <v>29773</v>
      </c>
      <c r="D1490" s="8" t="s">
        <v>3092</v>
      </c>
      <c r="E1490" s="8" t="s">
        <v>498</v>
      </c>
      <c r="F1490" s="8" t="s">
        <v>4789</v>
      </c>
      <c r="G1490" s="8" t="s">
        <v>309</v>
      </c>
      <c r="I1490" t="s">
        <v>1442</v>
      </c>
      <c r="J1490" s="8" t="s">
        <v>4789</v>
      </c>
      <c r="K1490" s="8" t="s">
        <v>309</v>
      </c>
      <c r="L1490" t="s">
        <v>1442</v>
      </c>
      <c r="M1490" s="8" t="s">
        <v>4789</v>
      </c>
      <c r="N1490" s="8" t="s">
        <v>354</v>
      </c>
      <c r="O1490" t="s">
        <v>353</v>
      </c>
      <c r="P1490" s="8" t="s">
        <v>4789</v>
      </c>
      <c r="Q1490" s="5" t="s">
        <v>354</v>
      </c>
      <c r="R1490" t="s">
        <v>353</v>
      </c>
      <c r="S1490" t="s">
        <v>4789</v>
      </c>
      <c r="T1490" s="5" t="s">
        <v>354</v>
      </c>
    </row>
    <row r="1491" spans="1:27" ht="12.75">
      <c r="A1491" t="s">
        <v>3025</v>
      </c>
      <c r="B1491" t="s">
        <v>5083</v>
      </c>
      <c r="C1491" s="7">
        <v>29911</v>
      </c>
      <c r="D1491" s="8" t="s">
        <v>1407</v>
      </c>
      <c r="E1491" s="8" t="s">
        <v>1110</v>
      </c>
      <c r="F1491" s="8" t="s">
        <v>964</v>
      </c>
      <c r="G1491" s="8" t="s">
        <v>2738</v>
      </c>
      <c r="I1491" t="s">
        <v>356</v>
      </c>
      <c r="J1491" s="8" t="s">
        <v>964</v>
      </c>
      <c r="K1491" s="8" t="s">
        <v>2738</v>
      </c>
      <c r="L1491" t="s">
        <v>356</v>
      </c>
      <c r="M1491" s="8" t="s">
        <v>964</v>
      </c>
      <c r="N1491" s="8" t="s">
        <v>2738</v>
      </c>
      <c r="O1491" t="s">
        <v>356</v>
      </c>
      <c r="P1491" s="8" t="s">
        <v>964</v>
      </c>
      <c r="Q1491" s="8" t="s">
        <v>3083</v>
      </c>
      <c r="S1491" s="7"/>
      <c r="T1491" s="8"/>
      <c r="U1491" s="6"/>
      <c r="V1491"/>
      <c r="X1491" s="6"/>
      <c r="Z1491" s="11"/>
      <c r="AA1491"/>
    </row>
    <row r="1492" spans="1:14" ht="12.75">
      <c r="A1492" t="s">
        <v>1442</v>
      </c>
      <c r="B1492" t="s">
        <v>2371</v>
      </c>
      <c r="C1492" s="7">
        <v>30004</v>
      </c>
      <c r="D1492" s="8" t="s">
        <v>2797</v>
      </c>
      <c r="E1492" s="8" t="s">
        <v>4757</v>
      </c>
      <c r="F1492" s="8" t="s">
        <v>3617</v>
      </c>
      <c r="G1492" s="8" t="s">
        <v>3083</v>
      </c>
      <c r="I1492" t="s">
        <v>353</v>
      </c>
      <c r="J1492" s="8" t="s">
        <v>3617</v>
      </c>
      <c r="K1492" s="8" t="s">
        <v>354</v>
      </c>
      <c r="L1492" t="s">
        <v>3082</v>
      </c>
      <c r="M1492" s="8" t="s">
        <v>3617</v>
      </c>
      <c r="N1492" s="8" t="s">
        <v>354</v>
      </c>
    </row>
    <row r="1493" spans="1:14" ht="12.75">
      <c r="A1493" t="s">
        <v>1442</v>
      </c>
      <c r="B1493" t="s">
        <v>1950</v>
      </c>
      <c r="C1493" s="7">
        <v>30520</v>
      </c>
      <c r="D1493" s="8" t="s">
        <v>2797</v>
      </c>
      <c r="E1493" s="8" t="s">
        <v>1109</v>
      </c>
      <c r="F1493" s="8" t="s">
        <v>1372</v>
      </c>
      <c r="G1493" s="8" t="s">
        <v>3083</v>
      </c>
      <c r="I1493" t="s">
        <v>353</v>
      </c>
      <c r="J1493" s="8" t="s">
        <v>1372</v>
      </c>
      <c r="K1493" s="8" t="s">
        <v>3083</v>
      </c>
      <c r="L1493" t="s">
        <v>353</v>
      </c>
      <c r="M1493" s="8" t="s">
        <v>1372</v>
      </c>
      <c r="N1493" s="8" t="s">
        <v>354</v>
      </c>
    </row>
    <row r="1494" spans="1:27" ht="12.75">
      <c r="A1494" t="s">
        <v>353</v>
      </c>
      <c r="B1494" t="s">
        <v>1828</v>
      </c>
      <c r="C1494" s="7">
        <v>30360</v>
      </c>
      <c r="D1494" s="8" t="s">
        <v>3405</v>
      </c>
      <c r="E1494" s="8" t="s">
        <v>1128</v>
      </c>
      <c r="F1494" s="8" t="s">
        <v>3610</v>
      </c>
      <c r="G1494" s="8" t="s">
        <v>3083</v>
      </c>
      <c r="I1494" t="s">
        <v>353</v>
      </c>
      <c r="J1494" s="8" t="s">
        <v>3610</v>
      </c>
      <c r="K1494" s="8" t="s">
        <v>354</v>
      </c>
      <c r="Q1494" s="8"/>
      <c r="S1494" s="7"/>
      <c r="T1494" s="8"/>
      <c r="U1494" s="6"/>
      <c r="V1494"/>
      <c r="X1494" s="6"/>
      <c r="Z1494" s="11"/>
      <c r="AA1494"/>
    </row>
    <row r="1495" spans="1:14" ht="12.75">
      <c r="A1495" t="s">
        <v>356</v>
      </c>
      <c r="B1495" t="s">
        <v>829</v>
      </c>
      <c r="C1495" s="7">
        <v>30201</v>
      </c>
      <c r="D1495" s="8" t="s">
        <v>2800</v>
      </c>
      <c r="E1495" s="8" t="s">
        <v>4756</v>
      </c>
      <c r="F1495" s="8" t="s">
        <v>964</v>
      </c>
      <c r="G1495" s="8" t="s">
        <v>354</v>
      </c>
      <c r="I1495" t="s">
        <v>353</v>
      </c>
      <c r="J1495" s="8" t="s">
        <v>964</v>
      </c>
      <c r="K1495" s="8" t="s">
        <v>354</v>
      </c>
      <c r="L1495" t="s">
        <v>353</v>
      </c>
      <c r="M1495" s="8" t="s">
        <v>964</v>
      </c>
      <c r="N1495" s="8" t="s">
        <v>354</v>
      </c>
    </row>
    <row r="1496" spans="1:27" ht="12.75">
      <c r="A1496" t="s">
        <v>353</v>
      </c>
      <c r="B1496" t="s">
        <v>878</v>
      </c>
      <c r="C1496" s="7">
        <v>30674</v>
      </c>
      <c r="D1496" s="8" t="s">
        <v>3403</v>
      </c>
      <c r="E1496" s="8" t="s">
        <v>1126</v>
      </c>
      <c r="F1496" s="8" t="s">
        <v>1372</v>
      </c>
      <c r="G1496" s="8" t="s">
        <v>354</v>
      </c>
      <c r="I1496" t="s">
        <v>353</v>
      </c>
      <c r="J1496" s="8" t="s">
        <v>1372</v>
      </c>
      <c r="K1496" s="8" t="s">
        <v>354</v>
      </c>
      <c r="Q1496" s="8"/>
      <c r="S1496" s="7"/>
      <c r="T1496" s="8"/>
      <c r="U1496" s="6"/>
      <c r="V1496"/>
      <c r="X1496" s="6"/>
      <c r="Z1496" s="11"/>
      <c r="AA1496"/>
    </row>
    <row r="1497" spans="1:27" ht="12.75">
      <c r="A1497" t="s">
        <v>353</v>
      </c>
      <c r="B1497" t="s">
        <v>1186</v>
      </c>
      <c r="C1497" s="7">
        <v>30695</v>
      </c>
      <c r="D1497" s="8" t="s">
        <v>1185</v>
      </c>
      <c r="E1497" s="8" t="s">
        <v>3480</v>
      </c>
      <c r="F1497" s="8" t="s">
        <v>3551</v>
      </c>
      <c r="G1497" s="8" t="s">
        <v>354</v>
      </c>
      <c r="H1497" s="8" t="s">
        <v>1184</v>
      </c>
      <c r="L1497" s="8"/>
      <c r="N1497"/>
      <c r="O1497" s="8"/>
      <c r="P1497" s="5"/>
      <c r="Q1497"/>
      <c r="S1497" s="5"/>
      <c r="W1497"/>
      <c r="X1497" s="6"/>
      <c r="Z1497" s="10"/>
      <c r="AA1497"/>
    </row>
    <row r="1498" spans="1:27" ht="12.75">
      <c r="A1498" t="s">
        <v>353</v>
      </c>
      <c r="B1498" t="s">
        <v>1191</v>
      </c>
      <c r="C1498" s="7">
        <v>30655</v>
      </c>
      <c r="D1498" s="8" t="s">
        <v>3490</v>
      </c>
      <c r="E1498" s="8" t="s">
        <v>2159</v>
      </c>
      <c r="F1498" s="8" t="s">
        <v>3380</v>
      </c>
      <c r="G1498" s="8" t="s">
        <v>354</v>
      </c>
      <c r="H1498" s="8" t="s">
        <v>1190</v>
      </c>
      <c r="L1498" s="8"/>
      <c r="N1498"/>
      <c r="O1498" s="8"/>
      <c r="P1498" s="5"/>
      <c r="Q1498"/>
      <c r="S1498" s="5"/>
      <c r="W1498"/>
      <c r="X1498" s="6"/>
      <c r="Z1498" s="10"/>
      <c r="AA1498"/>
    </row>
    <row r="1500" spans="1:23" ht="12.75">
      <c r="A1500" t="s">
        <v>3030</v>
      </c>
      <c r="B1500" t="s">
        <v>4256</v>
      </c>
      <c r="C1500" s="7">
        <v>27543</v>
      </c>
      <c r="E1500" s="8" t="s">
        <v>4759</v>
      </c>
      <c r="F1500" s="8" t="s">
        <v>2328</v>
      </c>
      <c r="G1500" s="8" t="s">
        <v>4740</v>
      </c>
      <c r="I1500" t="s">
        <v>3030</v>
      </c>
      <c r="J1500" s="8" t="s">
        <v>2328</v>
      </c>
      <c r="K1500" s="8" t="s">
        <v>5123</v>
      </c>
      <c r="L1500" t="s">
        <v>3030</v>
      </c>
      <c r="M1500" s="8" t="s">
        <v>2328</v>
      </c>
      <c r="N1500" s="8" t="s">
        <v>5090</v>
      </c>
      <c r="R1500" t="s">
        <v>3030</v>
      </c>
      <c r="S1500" t="s">
        <v>964</v>
      </c>
      <c r="T1500" s="5" t="s">
        <v>4257</v>
      </c>
      <c r="U1500" s="6" t="s">
        <v>3030</v>
      </c>
      <c r="V1500" t="s">
        <v>964</v>
      </c>
      <c r="W1500" s="5" t="s">
        <v>4258</v>
      </c>
    </row>
    <row r="1501" spans="1:26" ht="12.75">
      <c r="A1501" t="s">
        <v>3136</v>
      </c>
      <c r="B1501" t="s">
        <v>3775</v>
      </c>
      <c r="C1501" s="7">
        <v>29550</v>
      </c>
      <c r="D1501" s="8" t="s">
        <v>1011</v>
      </c>
      <c r="E1501" s="8" t="s">
        <v>4765</v>
      </c>
      <c r="F1501" s="8" t="s">
        <v>961</v>
      </c>
      <c r="G1501" s="8" t="s">
        <v>4741</v>
      </c>
      <c r="I1501" t="s">
        <v>3136</v>
      </c>
      <c r="J1501" s="8" t="s">
        <v>961</v>
      </c>
      <c r="K1501" s="8" t="s">
        <v>3664</v>
      </c>
      <c r="L1501" t="s">
        <v>3136</v>
      </c>
      <c r="M1501" s="8" t="s">
        <v>961</v>
      </c>
      <c r="N1501" s="8" t="s">
        <v>2189</v>
      </c>
      <c r="O1501" t="s">
        <v>3136</v>
      </c>
      <c r="P1501" s="8" t="s">
        <v>3615</v>
      </c>
      <c r="Q1501" s="5" t="s">
        <v>3776</v>
      </c>
      <c r="U1501" s="6"/>
      <c r="V1501"/>
      <c r="Y1501" s="15"/>
      <c r="Z1501" s="15"/>
    </row>
    <row r="1502" ht="12.75">
      <c r="I1502" s="6" t="s">
        <v>3578</v>
      </c>
    </row>
    <row r="1505" spans="1:27" ht="18">
      <c r="A1505" s="39" t="s">
        <v>2920</v>
      </c>
      <c r="C1505" s="7"/>
      <c r="I1505" s="39"/>
      <c r="Q1505" s="8"/>
      <c r="S1505" s="7"/>
      <c r="T1505" s="8"/>
      <c r="U1505"/>
      <c r="V1505"/>
      <c r="AA1505"/>
    </row>
    <row r="1506" spans="3:27" ht="12.75">
      <c r="C1506" s="7"/>
      <c r="I1506" s="6"/>
      <c r="Q1506" s="8"/>
      <c r="S1506" s="7"/>
      <c r="T1506" s="8"/>
      <c r="U1506"/>
      <c r="V1506"/>
      <c r="AA1506"/>
    </row>
    <row r="1507" ht="12.75">
      <c r="A1507" t="s">
        <v>891</v>
      </c>
    </row>
    <row r="1508" spans="1:17" ht="12.75">
      <c r="A1508" t="s">
        <v>633</v>
      </c>
      <c r="B1508" t="s">
        <v>3643</v>
      </c>
      <c r="C1508" s="7">
        <v>29762</v>
      </c>
      <c r="D1508" s="8" t="s">
        <v>3797</v>
      </c>
      <c r="E1508" s="8" t="s">
        <v>2673</v>
      </c>
      <c r="F1508" s="8" t="s">
        <v>1146</v>
      </c>
      <c r="G1508" s="8" t="s">
        <v>3959</v>
      </c>
      <c r="I1508" t="s">
        <v>633</v>
      </c>
      <c r="J1508" s="8" t="s">
        <v>4792</v>
      </c>
      <c r="K1508" s="8" t="s">
        <v>438</v>
      </c>
      <c r="L1508" t="s">
        <v>633</v>
      </c>
      <c r="M1508" s="8" t="s">
        <v>4792</v>
      </c>
      <c r="N1508" s="8" t="s">
        <v>2927</v>
      </c>
      <c r="O1508" t="s">
        <v>633</v>
      </c>
      <c r="P1508" s="8" t="s">
        <v>4792</v>
      </c>
      <c r="Q1508" s="5" t="s">
        <v>3644</v>
      </c>
    </row>
    <row r="1509" spans="1:27" ht="12.75" customHeight="1">
      <c r="A1509" t="s">
        <v>633</v>
      </c>
      <c r="B1509" t="s">
        <v>4896</v>
      </c>
      <c r="C1509" s="7">
        <v>26709</v>
      </c>
      <c r="E1509" s="8" t="s">
        <v>1111</v>
      </c>
      <c r="F1509" s="8" t="s">
        <v>1689</v>
      </c>
      <c r="G1509" s="8" t="s">
        <v>2504</v>
      </c>
      <c r="I1509" t="s">
        <v>633</v>
      </c>
      <c r="J1509" s="8" t="s">
        <v>1689</v>
      </c>
      <c r="K1509" s="8" t="s">
        <v>4092</v>
      </c>
      <c r="L1509" t="s">
        <v>633</v>
      </c>
      <c r="M1509" s="8" t="s">
        <v>3610</v>
      </c>
      <c r="N1509" s="8" t="s">
        <v>620</v>
      </c>
      <c r="O1509" t="s">
        <v>633</v>
      </c>
      <c r="P1509" s="8" t="s">
        <v>3610</v>
      </c>
      <c r="Q1509" s="8" t="s">
        <v>4897</v>
      </c>
      <c r="R1509" t="s">
        <v>633</v>
      </c>
      <c r="S1509" s="7" t="s">
        <v>3610</v>
      </c>
      <c r="T1509" s="8" t="s">
        <v>4898</v>
      </c>
      <c r="U1509" t="s">
        <v>633</v>
      </c>
      <c r="V1509" t="s">
        <v>3610</v>
      </c>
      <c r="W1509" s="5" t="s">
        <v>4899</v>
      </c>
      <c r="X1509" t="s">
        <v>633</v>
      </c>
      <c r="Y1509" s="6" t="s">
        <v>3610</v>
      </c>
      <c r="Z1509" s="6" t="s">
        <v>1504</v>
      </c>
      <c r="AA1509"/>
    </row>
    <row r="1510" spans="1:27" ht="12.75">
      <c r="A1510" t="s">
        <v>633</v>
      </c>
      <c r="B1510" t="s">
        <v>652</v>
      </c>
      <c r="C1510" s="7">
        <v>30427</v>
      </c>
      <c r="D1510" s="8" t="s">
        <v>3403</v>
      </c>
      <c r="E1510" s="8" t="s">
        <v>1116</v>
      </c>
      <c r="F1510" s="8" t="s">
        <v>3554</v>
      </c>
      <c r="G1510" s="8" t="s">
        <v>4742</v>
      </c>
      <c r="I1510" t="s">
        <v>633</v>
      </c>
      <c r="J1510" s="8" t="s">
        <v>3554</v>
      </c>
      <c r="K1510" s="8" t="s">
        <v>2953</v>
      </c>
      <c r="Q1510" s="8"/>
      <c r="S1510" s="7"/>
      <c r="T1510" s="8"/>
      <c r="U1510" s="6"/>
      <c r="V1510"/>
      <c r="X1510" s="6"/>
      <c r="Z1510" s="11"/>
      <c r="AA1510"/>
    </row>
    <row r="1511" spans="1:17" ht="12.75">
      <c r="A1511" t="s">
        <v>1277</v>
      </c>
      <c r="B1511" t="s">
        <v>5169</v>
      </c>
      <c r="C1511" s="7">
        <v>29462</v>
      </c>
      <c r="D1511" s="8" t="s">
        <v>3609</v>
      </c>
      <c r="E1511" s="8" t="s">
        <v>1129</v>
      </c>
      <c r="I1511" t="s">
        <v>633</v>
      </c>
      <c r="J1511" s="8" t="s">
        <v>2328</v>
      </c>
      <c r="K1511" s="8" t="s">
        <v>4646</v>
      </c>
      <c r="L1511" t="s">
        <v>633</v>
      </c>
      <c r="M1511" s="8" t="s">
        <v>2328</v>
      </c>
      <c r="N1511" s="8" t="s">
        <v>1805</v>
      </c>
      <c r="O1511" t="s">
        <v>633</v>
      </c>
      <c r="P1511" s="8" t="s">
        <v>2328</v>
      </c>
      <c r="Q1511" s="5" t="s">
        <v>3540</v>
      </c>
    </row>
    <row r="1513" spans="1:14" ht="12.75">
      <c r="A1513" t="s">
        <v>3607</v>
      </c>
      <c r="B1513" t="s">
        <v>992</v>
      </c>
      <c r="C1513" s="7">
        <v>30450</v>
      </c>
      <c r="D1513" s="8" t="s">
        <v>2799</v>
      </c>
      <c r="E1513" s="8" t="s">
        <v>2921</v>
      </c>
      <c r="F1513" s="8" t="s">
        <v>4668</v>
      </c>
      <c r="G1513" s="8" t="s">
        <v>2496</v>
      </c>
      <c r="I1513" t="s">
        <v>3607</v>
      </c>
      <c r="J1513" s="8" t="s">
        <v>4668</v>
      </c>
      <c r="K1513" s="8" t="s">
        <v>1281</v>
      </c>
      <c r="L1513" t="s">
        <v>3607</v>
      </c>
      <c r="M1513" s="8" t="s">
        <v>4668</v>
      </c>
      <c r="N1513" s="8" t="s">
        <v>1036</v>
      </c>
    </row>
    <row r="1514" spans="1:27" ht="12.75">
      <c r="A1514" t="s">
        <v>4669</v>
      </c>
      <c r="B1514" t="s">
        <v>3145</v>
      </c>
      <c r="C1514" s="7">
        <v>30353</v>
      </c>
      <c r="D1514" s="8" t="s">
        <v>3405</v>
      </c>
      <c r="E1514" s="8" t="s">
        <v>4757</v>
      </c>
      <c r="F1514" s="8" t="s">
        <v>4668</v>
      </c>
      <c r="G1514" s="8" t="s">
        <v>4744</v>
      </c>
      <c r="I1514" t="s">
        <v>3607</v>
      </c>
      <c r="J1514" s="8" t="s">
        <v>4668</v>
      </c>
      <c r="K1514" s="8" t="s">
        <v>2068</v>
      </c>
      <c r="Q1514" s="8"/>
      <c r="S1514" s="7"/>
      <c r="T1514" s="8"/>
      <c r="U1514" s="6"/>
      <c r="V1514"/>
      <c r="X1514" s="6"/>
      <c r="Z1514" s="11"/>
      <c r="AA1514"/>
    </row>
    <row r="1515" spans="1:27" ht="12.75">
      <c r="A1515" t="s">
        <v>4669</v>
      </c>
      <c r="B1515" t="s">
        <v>3125</v>
      </c>
      <c r="C1515" s="7">
        <v>26928</v>
      </c>
      <c r="E1515" s="8" t="s">
        <v>4767</v>
      </c>
      <c r="F1515" s="8" t="s">
        <v>1689</v>
      </c>
      <c r="G1515" s="8" t="s">
        <v>4743</v>
      </c>
      <c r="I1515" t="s">
        <v>3607</v>
      </c>
      <c r="J1515" s="8" t="s">
        <v>1689</v>
      </c>
      <c r="K1515" s="8" t="s">
        <v>658</v>
      </c>
      <c r="L1515" t="s">
        <v>3607</v>
      </c>
      <c r="M1515" s="8" t="s">
        <v>4883</v>
      </c>
      <c r="N1515" s="8" t="s">
        <v>4641</v>
      </c>
      <c r="Q1515" s="8"/>
      <c r="R1515" t="s">
        <v>4667</v>
      </c>
      <c r="S1515" s="7" t="s">
        <v>4883</v>
      </c>
      <c r="T1515" s="8" t="s">
        <v>3126</v>
      </c>
      <c r="U1515" t="s">
        <v>4667</v>
      </c>
      <c r="V1515" t="s">
        <v>4883</v>
      </c>
      <c r="W1515" s="5" t="s">
        <v>3127</v>
      </c>
      <c r="X1515" t="s">
        <v>3607</v>
      </c>
      <c r="Y1515" s="6" t="s">
        <v>4883</v>
      </c>
      <c r="Z1515" s="6" t="s">
        <v>880</v>
      </c>
      <c r="AA1515"/>
    </row>
    <row r="1516" spans="1:27" ht="12.75">
      <c r="A1516" t="s">
        <v>3607</v>
      </c>
      <c r="B1516" t="s">
        <v>358</v>
      </c>
      <c r="C1516" s="7">
        <v>30373</v>
      </c>
      <c r="D1516" s="8" t="s">
        <v>3406</v>
      </c>
      <c r="E1516" s="8" t="s">
        <v>4764</v>
      </c>
      <c r="F1516" s="8" t="s">
        <v>3615</v>
      </c>
      <c r="G1516" s="8" t="s">
        <v>4747</v>
      </c>
      <c r="I1516" t="s">
        <v>3607</v>
      </c>
      <c r="J1516" s="8" t="s">
        <v>3615</v>
      </c>
      <c r="K1516" s="8" t="s">
        <v>1604</v>
      </c>
      <c r="Q1516" s="8"/>
      <c r="S1516" s="7"/>
      <c r="T1516" s="8"/>
      <c r="U1516" s="6"/>
      <c r="V1516"/>
      <c r="X1516" s="6"/>
      <c r="Z1516" s="11"/>
      <c r="AA1516"/>
    </row>
    <row r="1517" spans="1:27" ht="12.75">
      <c r="A1517" t="s">
        <v>4667</v>
      </c>
      <c r="B1517" t="s">
        <v>1210</v>
      </c>
      <c r="C1517" s="7">
        <v>30217</v>
      </c>
      <c r="D1517" s="8" t="s">
        <v>2800</v>
      </c>
      <c r="E1517" s="8" t="s">
        <v>3490</v>
      </c>
      <c r="F1517" s="8" t="s">
        <v>1965</v>
      </c>
      <c r="G1517" s="8" t="s">
        <v>1209</v>
      </c>
      <c r="H1517" s="8" t="s">
        <v>1208</v>
      </c>
      <c r="L1517" t="s">
        <v>4667</v>
      </c>
      <c r="M1517" s="8" t="s">
        <v>1965</v>
      </c>
      <c r="N1517" s="8" t="s">
        <v>1207</v>
      </c>
      <c r="AA1517"/>
    </row>
    <row r="1518" spans="1:26" ht="12.75">
      <c r="A1518" t="s">
        <v>4667</v>
      </c>
      <c r="B1518" t="s">
        <v>4670</v>
      </c>
      <c r="C1518" s="7">
        <v>28854</v>
      </c>
      <c r="D1518" s="8" t="s">
        <v>3550</v>
      </c>
      <c r="E1518" s="8" t="s">
        <v>1120</v>
      </c>
      <c r="F1518" s="8" t="s">
        <v>3551</v>
      </c>
      <c r="G1518" s="8" t="s">
        <v>4746</v>
      </c>
      <c r="I1518" t="s">
        <v>4667</v>
      </c>
      <c r="J1518" s="8" t="s">
        <v>3551</v>
      </c>
      <c r="K1518" s="8" t="s">
        <v>4203</v>
      </c>
      <c r="L1518" t="s">
        <v>4667</v>
      </c>
      <c r="M1518" s="8" t="s">
        <v>3551</v>
      </c>
      <c r="N1518" s="8" t="s">
        <v>2121</v>
      </c>
      <c r="O1518" t="s">
        <v>4667</v>
      </c>
      <c r="P1518" s="8" t="s">
        <v>1965</v>
      </c>
      <c r="Q1518" s="5" t="s">
        <v>3552</v>
      </c>
      <c r="R1518" t="s">
        <v>4667</v>
      </c>
      <c r="S1518" t="s">
        <v>1965</v>
      </c>
      <c r="T1518" s="5" t="s">
        <v>3553</v>
      </c>
      <c r="U1518" t="s">
        <v>4667</v>
      </c>
      <c r="V1518" t="s">
        <v>1965</v>
      </c>
      <c r="W1518" s="5" t="s">
        <v>2480</v>
      </c>
      <c r="X1518" t="s">
        <v>4667</v>
      </c>
      <c r="Y1518" s="6" t="s">
        <v>1965</v>
      </c>
      <c r="Z1518" s="6" t="s">
        <v>2128</v>
      </c>
    </row>
    <row r="1519" spans="1:27" ht="12.75">
      <c r="A1519" t="s">
        <v>4667</v>
      </c>
      <c r="B1519" t="s">
        <v>863</v>
      </c>
      <c r="C1519" s="7">
        <v>29172</v>
      </c>
      <c r="D1519" s="8" t="s">
        <v>3409</v>
      </c>
      <c r="E1519" s="8" t="s">
        <v>4759</v>
      </c>
      <c r="F1519" s="8" t="s">
        <v>3610</v>
      </c>
      <c r="G1519" s="8" t="s">
        <v>4745</v>
      </c>
      <c r="I1519" t="s">
        <v>4667</v>
      </c>
      <c r="J1519" s="8" t="s">
        <v>3610</v>
      </c>
      <c r="K1519" s="8" t="s">
        <v>862</v>
      </c>
      <c r="Q1519" s="8"/>
      <c r="S1519" s="7"/>
      <c r="T1519" s="8"/>
      <c r="U1519" s="6"/>
      <c r="V1519"/>
      <c r="X1519" s="6"/>
      <c r="Z1519" s="11"/>
      <c r="AA1519"/>
    </row>
    <row r="1521" spans="1:27" ht="12.75">
      <c r="A1521" t="s">
        <v>2129</v>
      </c>
      <c r="B1521" t="s">
        <v>80</v>
      </c>
      <c r="C1521" s="7">
        <v>26671</v>
      </c>
      <c r="E1521" s="8" t="s">
        <v>1123</v>
      </c>
      <c r="F1521" s="8" t="s">
        <v>1965</v>
      </c>
      <c r="G1521" s="8" t="s">
        <v>4751</v>
      </c>
      <c r="I1521" t="s">
        <v>2129</v>
      </c>
      <c r="J1521" s="8" t="s">
        <v>1965</v>
      </c>
      <c r="K1521" s="8" t="s">
        <v>2784</v>
      </c>
      <c r="L1521" t="s">
        <v>1478</v>
      </c>
      <c r="M1521" s="8" t="s">
        <v>1965</v>
      </c>
      <c r="N1521" s="8" t="s">
        <v>255</v>
      </c>
      <c r="O1521" t="s">
        <v>81</v>
      </c>
      <c r="P1521" s="8" t="s">
        <v>1965</v>
      </c>
      <c r="Q1521" s="8" t="s">
        <v>1034</v>
      </c>
      <c r="R1521" t="s">
        <v>1035</v>
      </c>
      <c r="S1521" s="7" t="s">
        <v>1965</v>
      </c>
      <c r="T1521" s="8" t="s">
        <v>4407</v>
      </c>
      <c r="U1521" s="6" t="s">
        <v>1035</v>
      </c>
      <c r="V1521" t="s">
        <v>1965</v>
      </c>
      <c r="W1521" s="5" t="s">
        <v>4787</v>
      </c>
      <c r="X1521" t="s">
        <v>2129</v>
      </c>
      <c r="Y1521" s="6" t="s">
        <v>1965</v>
      </c>
      <c r="Z1521" s="11" t="s">
        <v>4788</v>
      </c>
      <c r="AA1521"/>
    </row>
    <row r="1522" spans="1:27" ht="12.75">
      <c r="A1522" t="s">
        <v>1478</v>
      </c>
      <c r="B1522" t="s">
        <v>4171</v>
      </c>
      <c r="C1522" s="7">
        <v>30744</v>
      </c>
      <c r="D1522" s="8" t="s">
        <v>4170</v>
      </c>
      <c r="E1522" s="8" t="s">
        <v>1105</v>
      </c>
      <c r="F1522" s="8" t="s">
        <v>4730</v>
      </c>
      <c r="G1522" s="8" t="s">
        <v>4749</v>
      </c>
      <c r="I1522" t="s">
        <v>2949</v>
      </c>
      <c r="J1522" s="8" t="s">
        <v>4730</v>
      </c>
      <c r="K1522" s="8" t="s">
        <v>4169</v>
      </c>
      <c r="Q1522" s="8"/>
      <c r="S1522" s="7"/>
      <c r="T1522" s="8"/>
      <c r="U1522" s="6"/>
      <c r="V1522"/>
      <c r="X1522" s="6"/>
      <c r="Z1522" s="11"/>
      <c r="AA1522"/>
    </row>
    <row r="1523" spans="1:27" ht="12.75">
      <c r="A1523" t="s">
        <v>2129</v>
      </c>
      <c r="B1523" t="s">
        <v>1799</v>
      </c>
      <c r="C1523" s="7">
        <v>29535</v>
      </c>
      <c r="D1523" s="8" t="s">
        <v>1800</v>
      </c>
      <c r="E1523" s="8" t="s">
        <v>1110</v>
      </c>
      <c r="F1523" s="8" t="s">
        <v>3551</v>
      </c>
      <c r="G1523" s="8" t="s">
        <v>4748</v>
      </c>
      <c r="I1523" t="s">
        <v>1478</v>
      </c>
      <c r="J1523" s="8" t="s">
        <v>2131</v>
      </c>
      <c r="K1523" s="8" t="s">
        <v>3428</v>
      </c>
      <c r="L1523" t="s">
        <v>1478</v>
      </c>
      <c r="M1523" s="8" t="s">
        <v>3024</v>
      </c>
      <c r="N1523" s="8" t="s">
        <v>2550</v>
      </c>
      <c r="O1523" t="s">
        <v>1478</v>
      </c>
      <c r="P1523" s="8" t="s">
        <v>3024</v>
      </c>
      <c r="Q1523" s="8" t="s">
        <v>1801</v>
      </c>
      <c r="R1523" t="s">
        <v>2129</v>
      </c>
      <c r="S1523" s="7" t="s">
        <v>3024</v>
      </c>
      <c r="T1523" s="8" t="s">
        <v>1002</v>
      </c>
      <c r="U1523" s="6" t="s">
        <v>2129</v>
      </c>
      <c r="V1523" t="s">
        <v>3024</v>
      </c>
      <c r="W1523" s="5" t="s">
        <v>1003</v>
      </c>
      <c r="AA1523"/>
    </row>
    <row r="1524" spans="1:27" ht="12.75">
      <c r="A1524" t="s">
        <v>2129</v>
      </c>
      <c r="B1524" t="s">
        <v>2151</v>
      </c>
      <c r="C1524" s="7">
        <v>30173</v>
      </c>
      <c r="D1524" s="8" t="s">
        <v>3409</v>
      </c>
      <c r="E1524" s="8" t="s">
        <v>4761</v>
      </c>
      <c r="F1524" s="8" t="s">
        <v>1480</v>
      </c>
      <c r="G1524" s="8" t="s">
        <v>4753</v>
      </c>
      <c r="I1524" t="s">
        <v>2129</v>
      </c>
      <c r="J1524" s="8" t="s">
        <v>1480</v>
      </c>
      <c r="K1524" s="8" t="s">
        <v>2150</v>
      </c>
      <c r="Q1524" s="8"/>
      <c r="S1524" s="7"/>
      <c r="T1524" s="8"/>
      <c r="U1524" s="6"/>
      <c r="V1524"/>
      <c r="X1524" s="6"/>
      <c r="Z1524" s="11"/>
      <c r="AA1524"/>
    </row>
    <row r="1525" spans="1:27" ht="12.75">
      <c r="A1525" t="s">
        <v>2129</v>
      </c>
      <c r="B1525" t="s">
        <v>3897</v>
      </c>
      <c r="C1525" s="7">
        <v>30619</v>
      </c>
      <c r="D1525" s="8" t="s">
        <v>3408</v>
      </c>
      <c r="E1525" s="8" t="s">
        <v>351</v>
      </c>
      <c r="F1525" s="8" t="s">
        <v>1965</v>
      </c>
      <c r="G1525" s="8" t="s">
        <v>3898</v>
      </c>
      <c r="H1525" s="8" t="s">
        <v>354</v>
      </c>
      <c r="L1525" s="8"/>
      <c r="N1525"/>
      <c r="O1525" s="8"/>
      <c r="P1525" s="5"/>
      <c r="Q1525"/>
      <c r="S1525" s="5"/>
      <c r="W1525"/>
      <c r="X1525" s="6"/>
      <c r="Z1525" s="10"/>
      <c r="AA1525"/>
    </row>
    <row r="1526" spans="1:14" ht="12.75">
      <c r="A1526" t="s">
        <v>2129</v>
      </c>
      <c r="B1526" t="s">
        <v>4097</v>
      </c>
      <c r="C1526" s="7">
        <v>29060</v>
      </c>
      <c r="D1526" s="8" t="s">
        <v>2800</v>
      </c>
      <c r="E1526" s="8" t="s">
        <v>4756</v>
      </c>
      <c r="F1526" s="8" t="s">
        <v>304</v>
      </c>
      <c r="G1526" s="8" t="s">
        <v>4752</v>
      </c>
      <c r="I1526" t="s">
        <v>1463</v>
      </c>
      <c r="J1526" s="8" t="s">
        <v>304</v>
      </c>
      <c r="K1526" s="8" t="s">
        <v>340</v>
      </c>
      <c r="L1526" t="s">
        <v>4778</v>
      </c>
      <c r="M1526" s="8" t="s">
        <v>304</v>
      </c>
      <c r="N1526" s="8" t="s">
        <v>4727</v>
      </c>
    </row>
    <row r="1527" spans="1:14" ht="12.75">
      <c r="A1527" t="s">
        <v>306</v>
      </c>
      <c r="B1527" t="s">
        <v>3638</v>
      </c>
      <c r="C1527" s="7">
        <v>30093</v>
      </c>
      <c r="D1527" s="8" t="s">
        <v>2799</v>
      </c>
      <c r="E1527" s="8" t="s">
        <v>1122</v>
      </c>
      <c r="F1527" s="8" t="s">
        <v>2328</v>
      </c>
      <c r="G1527" s="8" t="s">
        <v>4755</v>
      </c>
      <c r="I1527" t="s">
        <v>306</v>
      </c>
      <c r="J1527" s="8" t="s">
        <v>2328</v>
      </c>
      <c r="K1527" s="8" t="s">
        <v>4919</v>
      </c>
      <c r="L1527" t="s">
        <v>306</v>
      </c>
      <c r="M1527" s="8" t="s">
        <v>2328</v>
      </c>
      <c r="N1527" s="8" t="s">
        <v>1586</v>
      </c>
    </row>
    <row r="1528" spans="1:14" ht="12.75">
      <c r="A1528" t="s">
        <v>3309</v>
      </c>
      <c r="B1528" t="s">
        <v>793</v>
      </c>
      <c r="C1528" s="7">
        <v>28937</v>
      </c>
      <c r="D1528" s="8" t="s">
        <v>4731</v>
      </c>
      <c r="E1528" s="8" t="s">
        <v>4760</v>
      </c>
      <c r="F1528" s="8" t="s">
        <v>1372</v>
      </c>
      <c r="G1528" s="8" t="s">
        <v>4754</v>
      </c>
      <c r="I1528" t="s">
        <v>3309</v>
      </c>
      <c r="J1528" s="8" t="s">
        <v>1372</v>
      </c>
      <c r="K1528" s="8" t="s">
        <v>724</v>
      </c>
      <c r="L1528" t="s">
        <v>306</v>
      </c>
      <c r="M1528" s="8" t="s">
        <v>1372</v>
      </c>
      <c r="N1528" s="8" t="s">
        <v>4046</v>
      </c>
    </row>
    <row r="1530" spans="1:27" ht="12.75">
      <c r="A1530" t="s">
        <v>1138</v>
      </c>
      <c r="B1530" t="s">
        <v>945</v>
      </c>
      <c r="C1530" s="7">
        <v>27964</v>
      </c>
      <c r="D1530" s="8" t="s">
        <v>4859</v>
      </c>
      <c r="E1530" s="8" t="s">
        <v>1107</v>
      </c>
      <c r="F1530" s="8" t="s">
        <v>3554</v>
      </c>
      <c r="G1530" s="8" t="s">
        <v>3794</v>
      </c>
      <c r="I1530" t="s">
        <v>1138</v>
      </c>
      <c r="J1530" s="8" t="s">
        <v>3554</v>
      </c>
      <c r="K1530" s="8" t="s">
        <v>3794</v>
      </c>
      <c r="O1530" t="s">
        <v>1138</v>
      </c>
      <c r="P1530" s="8" t="s">
        <v>3554</v>
      </c>
      <c r="Q1530" s="8" t="s">
        <v>3377</v>
      </c>
      <c r="R1530" t="s">
        <v>1138</v>
      </c>
      <c r="S1530" s="7" t="s">
        <v>3554</v>
      </c>
      <c r="T1530" s="8" t="s">
        <v>4875</v>
      </c>
      <c r="U1530" s="6" t="s">
        <v>1138</v>
      </c>
      <c r="V1530" t="s">
        <v>3554</v>
      </c>
      <c r="W1530" s="12" t="s">
        <v>1898</v>
      </c>
      <c r="X1530" s="6" t="s">
        <v>1138</v>
      </c>
      <c r="Y1530" s="6" t="s">
        <v>3554</v>
      </c>
      <c r="Z1530" s="11" t="s">
        <v>3794</v>
      </c>
      <c r="AA1530"/>
    </row>
    <row r="1531" spans="1:27" ht="12.75">
      <c r="A1531" t="s">
        <v>2742</v>
      </c>
      <c r="B1531" t="s">
        <v>1144</v>
      </c>
      <c r="C1531" s="7">
        <v>29032</v>
      </c>
      <c r="D1531" s="8" t="s">
        <v>1145</v>
      </c>
      <c r="E1531" s="8" t="s">
        <v>1114</v>
      </c>
      <c r="F1531" s="8" t="s">
        <v>1146</v>
      </c>
      <c r="G1531" s="8" t="s">
        <v>3791</v>
      </c>
      <c r="I1531" t="s">
        <v>2742</v>
      </c>
      <c r="J1531" s="8" t="s">
        <v>1146</v>
      </c>
      <c r="K1531" s="8" t="s">
        <v>955</v>
      </c>
      <c r="L1531" t="s">
        <v>1143</v>
      </c>
      <c r="M1531" s="8" t="s">
        <v>1146</v>
      </c>
      <c r="N1531" s="8" t="s">
        <v>950</v>
      </c>
      <c r="O1531" t="s">
        <v>2742</v>
      </c>
      <c r="P1531" s="8" t="s">
        <v>1146</v>
      </c>
      <c r="Q1531" s="8" t="s">
        <v>4879</v>
      </c>
      <c r="R1531" t="s">
        <v>4873</v>
      </c>
      <c r="S1531" s="7" t="s">
        <v>1146</v>
      </c>
      <c r="T1531" s="8" t="s">
        <v>3611</v>
      </c>
      <c r="U1531" s="6" t="s">
        <v>4873</v>
      </c>
      <c r="V1531" t="s">
        <v>1146</v>
      </c>
      <c r="W1531" s="5" t="s">
        <v>3616</v>
      </c>
      <c r="AA1531"/>
    </row>
    <row r="1532" spans="1:27" ht="12.75">
      <c r="A1532" t="s">
        <v>2742</v>
      </c>
      <c r="B1532" t="s">
        <v>824</v>
      </c>
      <c r="C1532" s="7">
        <v>28944</v>
      </c>
      <c r="D1532" s="8" t="s">
        <v>1856</v>
      </c>
      <c r="E1532" s="8" t="s">
        <v>1124</v>
      </c>
      <c r="F1532" s="8" t="s">
        <v>964</v>
      </c>
      <c r="G1532" s="8" t="s">
        <v>263</v>
      </c>
      <c r="I1532" t="s">
        <v>1894</v>
      </c>
      <c r="J1532" s="8" t="s">
        <v>964</v>
      </c>
      <c r="K1532" s="8" t="s">
        <v>265</v>
      </c>
      <c r="L1532" t="s">
        <v>1897</v>
      </c>
      <c r="M1532" s="8" t="s">
        <v>964</v>
      </c>
      <c r="N1532" s="8" t="s">
        <v>956</v>
      </c>
      <c r="Q1532" s="8"/>
      <c r="S1532" s="7"/>
      <c r="T1532" s="8"/>
      <c r="U1532" s="6" t="s">
        <v>2742</v>
      </c>
      <c r="V1532" t="s">
        <v>964</v>
      </c>
      <c r="W1532" s="5" t="s">
        <v>4884</v>
      </c>
      <c r="X1532" s="6" t="s">
        <v>1897</v>
      </c>
      <c r="Y1532" s="6" t="s">
        <v>964</v>
      </c>
      <c r="Z1532" s="11" t="s">
        <v>1692</v>
      </c>
      <c r="AA1532"/>
    </row>
    <row r="1533" spans="1:14" ht="12.75">
      <c r="A1533" t="s">
        <v>4873</v>
      </c>
      <c r="B1533" t="s">
        <v>2788</v>
      </c>
      <c r="C1533" s="7">
        <v>30229</v>
      </c>
      <c r="D1533" s="8" t="s">
        <v>2797</v>
      </c>
      <c r="E1533" s="8" t="s">
        <v>1108</v>
      </c>
      <c r="F1533" s="8" t="s">
        <v>3610</v>
      </c>
      <c r="G1533" s="8" t="s">
        <v>4879</v>
      </c>
      <c r="I1533" t="s">
        <v>4873</v>
      </c>
      <c r="J1533" s="8" t="s">
        <v>3610</v>
      </c>
      <c r="K1533" s="8" t="s">
        <v>4876</v>
      </c>
      <c r="L1533" t="s">
        <v>4880</v>
      </c>
      <c r="M1533" s="8" t="s">
        <v>3610</v>
      </c>
      <c r="N1533" s="8" t="s">
        <v>3611</v>
      </c>
    </row>
    <row r="1534" spans="1:27" ht="12.75">
      <c r="A1534" t="s">
        <v>4873</v>
      </c>
      <c r="B1534" t="s">
        <v>1205</v>
      </c>
      <c r="C1534" s="7">
        <v>29725</v>
      </c>
      <c r="D1534" s="8" t="s">
        <v>3797</v>
      </c>
      <c r="E1534" s="8" t="s">
        <v>3480</v>
      </c>
      <c r="F1534" s="8" t="s">
        <v>1857</v>
      </c>
      <c r="G1534" s="8" t="s">
        <v>4879</v>
      </c>
      <c r="H1534" s="8" t="s">
        <v>1204</v>
      </c>
      <c r="I1534" s="8"/>
      <c r="L1534" t="s">
        <v>4873</v>
      </c>
      <c r="M1534" s="8" t="s">
        <v>1857</v>
      </c>
      <c r="N1534" s="8" t="s">
        <v>265</v>
      </c>
      <c r="O1534" t="s">
        <v>953</v>
      </c>
      <c r="P1534" s="8" t="s">
        <v>1857</v>
      </c>
      <c r="Q1534" s="8" t="s">
        <v>1692</v>
      </c>
      <c r="S1534" s="7"/>
      <c r="T1534" s="8"/>
      <c r="U1534" s="6"/>
      <c r="V1534"/>
      <c r="X1534" s="6"/>
      <c r="Y1534" s="11"/>
      <c r="Z1534"/>
      <c r="AA1534"/>
    </row>
    <row r="1535" spans="1:14" ht="12.75">
      <c r="A1535" t="s">
        <v>4877</v>
      </c>
      <c r="B1535" t="s">
        <v>3280</v>
      </c>
      <c r="C1535" s="7">
        <v>29386</v>
      </c>
      <c r="D1535" s="8" t="s">
        <v>4569</v>
      </c>
      <c r="E1535" s="8" t="s">
        <v>1127</v>
      </c>
      <c r="F1535" s="8" t="s">
        <v>3554</v>
      </c>
      <c r="G1535" s="8" t="s">
        <v>956</v>
      </c>
      <c r="I1535" t="s">
        <v>1897</v>
      </c>
      <c r="J1535" s="8" t="s">
        <v>3554</v>
      </c>
      <c r="K1535" s="8" t="s">
        <v>1692</v>
      </c>
      <c r="L1535" t="s">
        <v>4877</v>
      </c>
      <c r="M1535" s="8" t="s">
        <v>3554</v>
      </c>
      <c r="N1535" s="8" t="s">
        <v>1692</v>
      </c>
    </row>
    <row r="1536" spans="1:27" ht="12.75">
      <c r="A1536" t="s">
        <v>4873</v>
      </c>
      <c r="B1536" t="s">
        <v>3528</v>
      </c>
      <c r="C1536" s="7">
        <v>28858</v>
      </c>
      <c r="D1536" s="8" t="s">
        <v>3550</v>
      </c>
      <c r="E1536" s="8" t="s">
        <v>1125</v>
      </c>
      <c r="F1536" s="8" t="s">
        <v>2461</v>
      </c>
      <c r="G1536" s="8" t="s">
        <v>3611</v>
      </c>
      <c r="I1536" t="s">
        <v>951</v>
      </c>
      <c r="J1536" s="8" t="s">
        <v>5143</v>
      </c>
      <c r="K1536" s="8" t="s">
        <v>2466</v>
      </c>
      <c r="L1536" t="s">
        <v>4873</v>
      </c>
      <c r="M1536" s="8" t="s">
        <v>5143</v>
      </c>
      <c r="N1536" s="8" t="s">
        <v>1141</v>
      </c>
      <c r="Q1536" s="8"/>
      <c r="R1536" t="s">
        <v>4873</v>
      </c>
      <c r="S1536" s="7" t="s">
        <v>304</v>
      </c>
      <c r="T1536" s="8" t="s">
        <v>956</v>
      </c>
      <c r="U1536" s="6" t="s">
        <v>1143</v>
      </c>
      <c r="V1536" t="s">
        <v>304</v>
      </c>
      <c r="W1536" s="12" t="s">
        <v>3618</v>
      </c>
      <c r="X1536" s="6" t="s">
        <v>1897</v>
      </c>
      <c r="Y1536" s="6" t="s">
        <v>304</v>
      </c>
      <c r="Z1536" s="11" t="s">
        <v>1141</v>
      </c>
      <c r="AA1536"/>
    </row>
    <row r="1537" spans="1:26" ht="12.75">
      <c r="A1537" t="s">
        <v>4880</v>
      </c>
      <c r="B1537" t="s">
        <v>3384</v>
      </c>
      <c r="C1537" s="7">
        <v>27997</v>
      </c>
      <c r="D1537" s="8" t="s">
        <v>260</v>
      </c>
      <c r="E1537" s="8" t="s">
        <v>4769</v>
      </c>
      <c r="F1537" s="8" t="s">
        <v>4789</v>
      </c>
      <c r="G1537" s="8" t="s">
        <v>1692</v>
      </c>
      <c r="I1537" t="s">
        <v>1137</v>
      </c>
      <c r="J1537" s="8" t="s">
        <v>2328</v>
      </c>
      <c r="K1537" s="8" t="s">
        <v>1692</v>
      </c>
      <c r="L1537" t="s">
        <v>1137</v>
      </c>
      <c r="M1537" s="8" t="s">
        <v>4883</v>
      </c>
      <c r="N1537" s="8" t="s">
        <v>1692</v>
      </c>
      <c r="O1537" t="s">
        <v>1137</v>
      </c>
      <c r="P1537" s="8" t="s">
        <v>4883</v>
      </c>
      <c r="Q1537" s="5" t="s">
        <v>1692</v>
      </c>
      <c r="R1537" t="s">
        <v>953</v>
      </c>
      <c r="S1537" t="s">
        <v>2328</v>
      </c>
      <c r="T1537" s="5" t="s">
        <v>3611</v>
      </c>
      <c r="U1537" s="6" t="s">
        <v>1137</v>
      </c>
      <c r="V1537" t="s">
        <v>2328</v>
      </c>
      <c r="W1537" s="5" t="s">
        <v>1692</v>
      </c>
      <c r="X1537" s="6"/>
      <c r="Z1537" s="11"/>
    </row>
    <row r="1538" spans="1:27" ht="12.75">
      <c r="A1538" t="s">
        <v>1894</v>
      </c>
      <c r="B1538" t="s">
        <v>1214</v>
      </c>
      <c r="C1538" s="7">
        <v>30761</v>
      </c>
      <c r="D1538" s="8" t="s">
        <v>2159</v>
      </c>
      <c r="E1538" s="8" t="s">
        <v>3489</v>
      </c>
      <c r="F1538" s="8" t="s">
        <v>937</v>
      </c>
      <c r="G1538" s="8" t="s">
        <v>1692</v>
      </c>
      <c r="H1538" s="8" t="s">
        <v>3864</v>
      </c>
      <c r="L1538" s="8"/>
      <c r="N1538"/>
      <c r="O1538" s="8"/>
      <c r="P1538" s="5"/>
      <c r="Q1538"/>
      <c r="S1538" s="5"/>
      <c r="W1538"/>
      <c r="X1538" s="6"/>
      <c r="Z1538" s="10"/>
      <c r="AA1538"/>
    </row>
    <row r="1539" spans="1:27" ht="12.75">
      <c r="A1539" t="s">
        <v>1277</v>
      </c>
      <c r="B1539" t="s">
        <v>719</v>
      </c>
      <c r="C1539" s="7">
        <v>27787</v>
      </c>
      <c r="D1539" s="8" t="s">
        <v>3516</v>
      </c>
      <c r="E1539" s="8" t="s">
        <v>1115</v>
      </c>
      <c r="I1539" t="s">
        <v>4880</v>
      </c>
      <c r="J1539" s="8" t="s">
        <v>961</v>
      </c>
      <c r="K1539" s="8" t="s">
        <v>3791</v>
      </c>
      <c r="L1539" t="s">
        <v>4880</v>
      </c>
      <c r="M1539" s="8" t="s">
        <v>961</v>
      </c>
      <c r="N1539" s="8" t="s">
        <v>3791</v>
      </c>
      <c r="Q1539" s="8"/>
      <c r="R1539" t="s">
        <v>4880</v>
      </c>
      <c r="S1539" s="7" t="s">
        <v>961</v>
      </c>
      <c r="T1539" s="8" t="s">
        <v>1142</v>
      </c>
      <c r="U1539" s="6" t="s">
        <v>4880</v>
      </c>
      <c r="V1539" t="s">
        <v>961</v>
      </c>
      <c r="W1539" s="5" t="s">
        <v>3791</v>
      </c>
      <c r="X1539" s="6" t="s">
        <v>4880</v>
      </c>
      <c r="Y1539" s="6" t="s">
        <v>961</v>
      </c>
      <c r="Z1539" s="11" t="s">
        <v>263</v>
      </c>
      <c r="AA1539"/>
    </row>
    <row r="1540" spans="3:27" ht="12.75">
      <c r="C1540" s="7"/>
      <c r="Q1540" s="8"/>
      <c r="S1540" s="7"/>
      <c r="T1540" s="8"/>
      <c r="U1540" s="6"/>
      <c r="V1540"/>
      <c r="X1540" s="6"/>
      <c r="Z1540" s="11"/>
      <c r="AA1540"/>
    </row>
    <row r="1541" spans="1:27" ht="12.75">
      <c r="A1541" t="s">
        <v>965</v>
      </c>
      <c r="B1541" t="s">
        <v>2911</v>
      </c>
      <c r="C1541" s="7">
        <v>29189</v>
      </c>
      <c r="D1541" s="8" t="s">
        <v>1553</v>
      </c>
      <c r="E1541" s="8" t="s">
        <v>4275</v>
      </c>
      <c r="F1541" s="8" t="s">
        <v>1480</v>
      </c>
      <c r="G1541" s="8" t="s">
        <v>2913</v>
      </c>
      <c r="I1541" t="s">
        <v>965</v>
      </c>
      <c r="J1541" s="8" t="s">
        <v>1480</v>
      </c>
      <c r="K1541" s="8" t="s">
        <v>3535</v>
      </c>
      <c r="L1541" t="s">
        <v>965</v>
      </c>
      <c r="M1541" s="8" t="s">
        <v>1480</v>
      </c>
      <c r="N1541" s="8" t="s">
        <v>1084</v>
      </c>
      <c r="O1541" t="s">
        <v>965</v>
      </c>
      <c r="P1541" s="8" t="s">
        <v>1480</v>
      </c>
      <c r="Q1541" s="8" t="s">
        <v>3798</v>
      </c>
      <c r="R1541" t="s">
        <v>965</v>
      </c>
      <c r="S1541" s="7" t="s">
        <v>1480</v>
      </c>
      <c r="T1541" s="8" t="s">
        <v>956</v>
      </c>
      <c r="U1541" s="6" t="s">
        <v>1695</v>
      </c>
      <c r="V1541" t="s">
        <v>1480</v>
      </c>
      <c r="W1541" s="5" t="s">
        <v>956</v>
      </c>
      <c r="AA1541"/>
    </row>
    <row r="1542" spans="1:27" ht="12.75">
      <c r="A1542" t="s">
        <v>1691</v>
      </c>
      <c r="B1542" t="s">
        <v>4921</v>
      </c>
      <c r="C1542" s="7">
        <v>28371</v>
      </c>
      <c r="D1542" s="8" t="s">
        <v>4922</v>
      </c>
      <c r="E1542" s="8" t="s">
        <v>1103</v>
      </c>
      <c r="F1542" s="8" t="s">
        <v>4730</v>
      </c>
      <c r="G1542" s="8" t="s">
        <v>1490</v>
      </c>
      <c r="I1542" t="s">
        <v>1691</v>
      </c>
      <c r="J1542" s="8" t="s">
        <v>4730</v>
      </c>
      <c r="K1542" s="8" t="s">
        <v>4923</v>
      </c>
      <c r="L1542" t="s">
        <v>1691</v>
      </c>
      <c r="M1542" s="8" t="s">
        <v>4730</v>
      </c>
      <c r="N1542" s="8" t="s">
        <v>4923</v>
      </c>
      <c r="Q1542" s="8"/>
      <c r="R1542" t="s">
        <v>1691</v>
      </c>
      <c r="S1542" s="7" t="s">
        <v>4730</v>
      </c>
      <c r="T1542" s="8" t="s">
        <v>4525</v>
      </c>
      <c r="U1542" s="6" t="s">
        <v>1691</v>
      </c>
      <c r="V1542" t="s">
        <v>4730</v>
      </c>
      <c r="W1542" s="5" t="s">
        <v>3100</v>
      </c>
      <c r="X1542" s="6" t="s">
        <v>1691</v>
      </c>
      <c r="Y1542" s="6" t="s">
        <v>4730</v>
      </c>
      <c r="Z1542" s="11" t="s">
        <v>246</v>
      </c>
      <c r="AA1542"/>
    </row>
    <row r="1543" spans="1:27" ht="12.75">
      <c r="A1543" t="s">
        <v>965</v>
      </c>
      <c r="B1543" t="s">
        <v>2463</v>
      </c>
      <c r="C1543" s="7">
        <v>28346</v>
      </c>
      <c r="D1543" s="8" t="s">
        <v>1140</v>
      </c>
      <c r="E1543" s="8" t="s">
        <v>1109</v>
      </c>
      <c r="F1543" s="8" t="s">
        <v>304</v>
      </c>
      <c r="G1543" s="8" t="s">
        <v>1900</v>
      </c>
      <c r="I1543" t="s">
        <v>965</v>
      </c>
      <c r="J1543" s="8" t="s">
        <v>304</v>
      </c>
      <c r="K1543" s="8" t="s">
        <v>3791</v>
      </c>
      <c r="L1543" t="s">
        <v>965</v>
      </c>
      <c r="M1543" s="8" t="s">
        <v>304</v>
      </c>
      <c r="N1543" s="8" t="s">
        <v>2934</v>
      </c>
      <c r="O1543" t="s">
        <v>965</v>
      </c>
      <c r="P1543" s="8" t="s">
        <v>304</v>
      </c>
      <c r="Q1543" s="8" t="s">
        <v>3798</v>
      </c>
      <c r="R1543" t="s">
        <v>965</v>
      </c>
      <c r="S1543" s="7" t="s">
        <v>3790</v>
      </c>
      <c r="T1543" s="8" t="s">
        <v>1476</v>
      </c>
      <c r="U1543" s="6" t="s">
        <v>965</v>
      </c>
      <c r="V1543" t="s">
        <v>3790</v>
      </c>
      <c r="W1543" s="5" t="s">
        <v>1901</v>
      </c>
      <c r="X1543" s="6" t="s">
        <v>1695</v>
      </c>
      <c r="Y1543" s="6" t="s">
        <v>3790</v>
      </c>
      <c r="Z1543" s="11" t="s">
        <v>1692</v>
      </c>
      <c r="AA1543"/>
    </row>
    <row r="1544" spans="1:27" ht="12.75">
      <c r="A1544" t="s">
        <v>962</v>
      </c>
      <c r="B1544" t="s">
        <v>2467</v>
      </c>
      <c r="C1544" s="7">
        <v>29450</v>
      </c>
      <c r="D1544" s="8" t="s">
        <v>1559</v>
      </c>
      <c r="E1544" s="8" t="s">
        <v>1118</v>
      </c>
      <c r="F1544" s="8" t="s">
        <v>1480</v>
      </c>
      <c r="G1544" s="8" t="s">
        <v>4884</v>
      </c>
      <c r="I1544" t="s">
        <v>958</v>
      </c>
      <c r="J1544" s="8" t="s">
        <v>1480</v>
      </c>
      <c r="K1544" s="8" t="s">
        <v>4884</v>
      </c>
      <c r="L1544" t="s">
        <v>1698</v>
      </c>
      <c r="M1544" s="8" t="s">
        <v>1480</v>
      </c>
      <c r="N1544" s="8" t="s">
        <v>3618</v>
      </c>
      <c r="O1544" t="s">
        <v>1695</v>
      </c>
      <c r="P1544" s="8" t="s">
        <v>1480</v>
      </c>
      <c r="Q1544" s="8" t="s">
        <v>1692</v>
      </c>
      <c r="S1544" s="7"/>
      <c r="T1544" s="8"/>
      <c r="U1544" s="6"/>
      <c r="V1544"/>
      <c r="X1544" s="6"/>
      <c r="Z1544" s="11"/>
      <c r="AA1544"/>
    </row>
    <row r="1545" spans="1:20" ht="12.75">
      <c r="A1545" t="s">
        <v>1698</v>
      </c>
      <c r="B1545" t="s">
        <v>1296</v>
      </c>
      <c r="C1545" s="7">
        <v>29598</v>
      </c>
      <c r="D1545" s="8" t="s">
        <v>3614</v>
      </c>
      <c r="E1545" s="8" t="s">
        <v>350</v>
      </c>
      <c r="F1545" s="8" t="s">
        <v>1372</v>
      </c>
      <c r="G1545" s="8" t="s">
        <v>1141</v>
      </c>
      <c r="H1545" s="8" t="s">
        <v>1297</v>
      </c>
      <c r="I1545" t="s">
        <v>1698</v>
      </c>
      <c r="J1545" s="8" t="s">
        <v>1372</v>
      </c>
      <c r="K1545" s="8" t="s">
        <v>3616</v>
      </c>
      <c r="L1545" t="s">
        <v>1691</v>
      </c>
      <c r="M1545" s="8" t="s">
        <v>3551</v>
      </c>
      <c r="N1545" s="8" t="s">
        <v>1702</v>
      </c>
      <c r="O1545" t="s">
        <v>4103</v>
      </c>
      <c r="P1545" s="8" t="s">
        <v>3551</v>
      </c>
      <c r="Q1545" s="5" t="s">
        <v>3616</v>
      </c>
      <c r="R1545" t="s">
        <v>1298</v>
      </c>
      <c r="S1545" t="s">
        <v>3551</v>
      </c>
      <c r="T1545" s="5" t="s">
        <v>1692</v>
      </c>
    </row>
    <row r="1546" spans="1:27" ht="12.75">
      <c r="A1546" t="s">
        <v>1695</v>
      </c>
      <c r="B1546" t="s">
        <v>1218</v>
      </c>
      <c r="C1546" s="7">
        <v>29725</v>
      </c>
      <c r="D1546" s="8" t="s">
        <v>3408</v>
      </c>
      <c r="E1546" s="8" t="s">
        <v>2024</v>
      </c>
      <c r="F1546" s="8" t="s">
        <v>964</v>
      </c>
      <c r="G1546" s="8" t="s">
        <v>3616</v>
      </c>
      <c r="H1546" s="8" t="s">
        <v>1217</v>
      </c>
      <c r="L1546" s="8"/>
      <c r="N1546"/>
      <c r="O1546" s="8"/>
      <c r="P1546" s="5"/>
      <c r="Q1546"/>
      <c r="S1546" s="5"/>
      <c r="W1546"/>
      <c r="X1546" s="6"/>
      <c r="Z1546" s="10"/>
      <c r="AA1546"/>
    </row>
    <row r="1548" spans="1:27" ht="12.75">
      <c r="A1548" t="s">
        <v>5142</v>
      </c>
      <c r="B1548" t="s">
        <v>67</v>
      </c>
      <c r="C1548" s="7">
        <v>28635</v>
      </c>
      <c r="D1548" s="8" t="s">
        <v>68</v>
      </c>
      <c r="E1548" s="8" t="s">
        <v>1102</v>
      </c>
      <c r="F1548" s="8" t="s">
        <v>304</v>
      </c>
      <c r="G1548" s="8" t="s">
        <v>14</v>
      </c>
      <c r="I1548" t="s">
        <v>5142</v>
      </c>
      <c r="J1548" s="8" t="s">
        <v>304</v>
      </c>
      <c r="K1548" s="8" t="s">
        <v>4923</v>
      </c>
      <c r="L1548" t="s">
        <v>5142</v>
      </c>
      <c r="M1548" s="8" t="s">
        <v>304</v>
      </c>
      <c r="N1548" s="8" t="s">
        <v>69</v>
      </c>
      <c r="O1548" t="s">
        <v>5142</v>
      </c>
      <c r="P1548" s="8" t="s">
        <v>304</v>
      </c>
      <c r="Q1548" s="8" t="s">
        <v>2894</v>
      </c>
      <c r="R1548" t="s">
        <v>5142</v>
      </c>
      <c r="S1548" s="7" t="s">
        <v>304</v>
      </c>
      <c r="T1548" s="8" t="s">
        <v>2194</v>
      </c>
      <c r="U1548" s="6" t="s">
        <v>5142</v>
      </c>
      <c r="V1548" t="s">
        <v>304</v>
      </c>
      <c r="W1548" s="5" t="s">
        <v>4539</v>
      </c>
      <c r="X1548" s="6" t="s">
        <v>5142</v>
      </c>
      <c r="Y1548" s="6" t="s">
        <v>304</v>
      </c>
      <c r="Z1548" s="11" t="s">
        <v>14</v>
      </c>
      <c r="AA1548"/>
    </row>
    <row r="1549" spans="1:27" ht="12.75">
      <c r="A1549" t="s">
        <v>1703</v>
      </c>
      <c r="B1549" t="s">
        <v>2897</v>
      </c>
      <c r="C1549" s="7">
        <v>26772</v>
      </c>
      <c r="E1549" s="8" t="s">
        <v>1106</v>
      </c>
      <c r="F1549" s="8" t="s">
        <v>2328</v>
      </c>
      <c r="G1549" s="8" t="s">
        <v>950</v>
      </c>
      <c r="I1549" t="s">
        <v>1703</v>
      </c>
      <c r="J1549" s="8" t="s">
        <v>2328</v>
      </c>
      <c r="K1549" s="8" t="s">
        <v>4923</v>
      </c>
      <c r="L1549" t="s">
        <v>1703</v>
      </c>
      <c r="M1549" s="8" t="s">
        <v>2328</v>
      </c>
      <c r="N1549" s="8" t="s">
        <v>2898</v>
      </c>
      <c r="O1549" t="s">
        <v>1703</v>
      </c>
      <c r="P1549" s="8" t="s">
        <v>2328</v>
      </c>
      <c r="Q1549" s="8" t="s">
        <v>2899</v>
      </c>
      <c r="R1549" t="s">
        <v>1703</v>
      </c>
      <c r="S1549" s="7" t="s">
        <v>2328</v>
      </c>
      <c r="T1549" s="8" t="s">
        <v>2900</v>
      </c>
      <c r="U1549" s="6" t="s">
        <v>1703</v>
      </c>
      <c r="V1549" t="s">
        <v>2328</v>
      </c>
      <c r="W1549" s="5" t="s">
        <v>3819</v>
      </c>
      <c r="X1549" s="6" t="s">
        <v>1703</v>
      </c>
      <c r="Y1549" s="6" t="s">
        <v>2328</v>
      </c>
      <c r="Z1549" s="11" t="s">
        <v>4923</v>
      </c>
      <c r="AA1549"/>
    </row>
    <row r="1550" spans="1:27" ht="12.75">
      <c r="A1550" t="s">
        <v>5141</v>
      </c>
      <c r="B1550" t="s">
        <v>1213</v>
      </c>
      <c r="C1550" s="7">
        <v>30847</v>
      </c>
      <c r="D1550" s="8" t="s">
        <v>3405</v>
      </c>
      <c r="E1550" s="8" t="s">
        <v>3489</v>
      </c>
      <c r="F1550" s="8" t="s">
        <v>304</v>
      </c>
      <c r="G1550" s="8" t="s">
        <v>4879</v>
      </c>
      <c r="H1550" s="8" t="s">
        <v>2706</v>
      </c>
      <c r="L1550" s="8"/>
      <c r="N1550"/>
      <c r="O1550" s="8"/>
      <c r="P1550" s="5"/>
      <c r="Q1550"/>
      <c r="S1550" s="5"/>
      <c r="W1550"/>
      <c r="X1550" s="6"/>
      <c r="Z1550" s="10"/>
      <c r="AA1550"/>
    </row>
    <row r="1551" spans="1:27" ht="12.75">
      <c r="A1551" t="s">
        <v>2332</v>
      </c>
      <c r="B1551" t="s">
        <v>1212</v>
      </c>
      <c r="C1551" s="7">
        <v>28309</v>
      </c>
      <c r="D1551" s="8" t="s">
        <v>4666</v>
      </c>
      <c r="E1551" s="8" t="s">
        <v>2159</v>
      </c>
      <c r="F1551" s="8" t="s">
        <v>1496</v>
      </c>
      <c r="G1551" s="8" t="s">
        <v>1697</v>
      </c>
      <c r="H1551" s="8" t="s">
        <v>1211</v>
      </c>
      <c r="I1551" t="s">
        <v>1695</v>
      </c>
      <c r="J1551" s="8" t="s">
        <v>3790</v>
      </c>
      <c r="K1551" s="8" t="s">
        <v>1701</v>
      </c>
      <c r="L1551" t="s">
        <v>1695</v>
      </c>
      <c r="M1551" s="8" t="s">
        <v>3790</v>
      </c>
      <c r="N1551" s="8" t="s">
        <v>1697</v>
      </c>
      <c r="O1551" t="s">
        <v>965</v>
      </c>
      <c r="P1551" s="8" t="s">
        <v>3790</v>
      </c>
      <c r="Q1551" s="8" t="s">
        <v>1899</v>
      </c>
      <c r="R1551" t="s">
        <v>1695</v>
      </c>
      <c r="S1551" s="7" t="s">
        <v>3790</v>
      </c>
      <c r="T1551" s="8" t="s">
        <v>956</v>
      </c>
      <c r="U1551" s="6" t="s">
        <v>1695</v>
      </c>
      <c r="V1551" t="s">
        <v>3790</v>
      </c>
      <c r="W1551" s="5" t="s">
        <v>956</v>
      </c>
      <c r="X1551" s="6" t="s">
        <v>1695</v>
      </c>
      <c r="Y1551" s="6" t="s">
        <v>3790</v>
      </c>
      <c r="Z1551" s="11" t="s">
        <v>265</v>
      </c>
      <c r="AA1551"/>
    </row>
    <row r="1552" spans="1:27" ht="12.75">
      <c r="A1552" t="s">
        <v>5145</v>
      </c>
      <c r="B1552" t="s">
        <v>3361</v>
      </c>
      <c r="C1552" s="7">
        <v>30383</v>
      </c>
      <c r="D1552" s="8" t="s">
        <v>3360</v>
      </c>
      <c r="E1552" s="8" t="s">
        <v>1121</v>
      </c>
      <c r="F1552" s="8" t="s">
        <v>964</v>
      </c>
      <c r="G1552" s="8" t="s">
        <v>1697</v>
      </c>
      <c r="I1552" t="s">
        <v>1695</v>
      </c>
      <c r="J1552" s="8" t="s">
        <v>964</v>
      </c>
      <c r="K1552" s="8" t="s">
        <v>3611</v>
      </c>
      <c r="Q1552" s="8"/>
      <c r="S1552" s="7"/>
      <c r="T1552" s="8"/>
      <c r="U1552" s="6"/>
      <c r="V1552"/>
      <c r="X1552" s="6"/>
      <c r="Z1552" s="11"/>
      <c r="AA1552"/>
    </row>
    <row r="1553" spans="1:27" ht="12.75">
      <c r="A1553" t="s">
        <v>1703</v>
      </c>
      <c r="B1553" t="s">
        <v>1260</v>
      </c>
      <c r="C1553" s="7">
        <v>30718</v>
      </c>
      <c r="D1553" s="8" t="s">
        <v>3407</v>
      </c>
      <c r="E1553" s="8" t="s">
        <v>1128</v>
      </c>
      <c r="F1553" s="8" t="s">
        <v>5143</v>
      </c>
      <c r="G1553" s="8" t="s">
        <v>1141</v>
      </c>
      <c r="I1553" t="s">
        <v>5141</v>
      </c>
      <c r="J1553" s="8" t="s">
        <v>5143</v>
      </c>
      <c r="K1553" s="8" t="s">
        <v>3618</v>
      </c>
      <c r="Q1553" s="8"/>
      <c r="S1553" s="7"/>
      <c r="T1553" s="8"/>
      <c r="U1553" s="6"/>
      <c r="V1553"/>
      <c r="X1553" s="6"/>
      <c r="Z1553" s="11"/>
      <c r="AA1553"/>
    </row>
    <row r="1554" spans="1:27" ht="12.75">
      <c r="A1554" t="s">
        <v>5141</v>
      </c>
      <c r="B1554" t="s">
        <v>1220</v>
      </c>
      <c r="C1554" s="7">
        <v>30437</v>
      </c>
      <c r="D1554" s="8" t="s">
        <v>3490</v>
      </c>
      <c r="E1554" s="8" t="s">
        <v>2025</v>
      </c>
      <c r="F1554" s="8" t="s">
        <v>4792</v>
      </c>
      <c r="G1554" s="8" t="s">
        <v>1141</v>
      </c>
      <c r="H1554" s="8" t="s">
        <v>1219</v>
      </c>
      <c r="L1554" s="8"/>
      <c r="N1554"/>
      <c r="O1554" s="8"/>
      <c r="P1554" s="5"/>
      <c r="Q1554"/>
      <c r="S1554" s="5"/>
      <c r="W1554"/>
      <c r="X1554" s="6"/>
      <c r="Z1554" s="10"/>
      <c r="AA1554"/>
    </row>
    <row r="1555" spans="1:27" ht="12.75">
      <c r="A1555" t="s">
        <v>1277</v>
      </c>
      <c r="B1555" t="s">
        <v>2060</v>
      </c>
      <c r="C1555" s="7">
        <v>27412</v>
      </c>
      <c r="D1555" s="8" t="s">
        <v>4651</v>
      </c>
      <c r="E1555" s="8" t="s">
        <v>4768</v>
      </c>
      <c r="I1555" t="s">
        <v>5142</v>
      </c>
      <c r="J1555" s="8" t="s">
        <v>1372</v>
      </c>
      <c r="K1555" s="8" t="s">
        <v>954</v>
      </c>
      <c r="L1555" t="s">
        <v>5141</v>
      </c>
      <c r="M1555" s="8" t="s">
        <v>1372</v>
      </c>
      <c r="N1555" s="8" t="s">
        <v>954</v>
      </c>
      <c r="O1555" t="s">
        <v>5142</v>
      </c>
      <c r="P1555" s="8" t="s">
        <v>1372</v>
      </c>
      <c r="Q1555" s="8" t="s">
        <v>4876</v>
      </c>
      <c r="R1555" t="s">
        <v>5142</v>
      </c>
      <c r="S1555" s="7" t="s">
        <v>1372</v>
      </c>
      <c r="T1555" s="8" t="s">
        <v>954</v>
      </c>
      <c r="U1555" s="6" t="s">
        <v>5142</v>
      </c>
      <c r="V1555" t="s">
        <v>1372</v>
      </c>
      <c r="W1555" s="5" t="s">
        <v>3791</v>
      </c>
      <c r="X1555" s="6" t="s">
        <v>5142</v>
      </c>
      <c r="Y1555" s="6" t="s">
        <v>1372</v>
      </c>
      <c r="Z1555" s="11" t="s">
        <v>265</v>
      </c>
      <c r="AA1555"/>
    </row>
    <row r="1557" spans="1:27" ht="12.75">
      <c r="A1557" t="s">
        <v>1442</v>
      </c>
      <c r="B1557" t="s">
        <v>357</v>
      </c>
      <c r="C1557" s="7">
        <v>28707</v>
      </c>
      <c r="D1557" s="8" t="s">
        <v>638</v>
      </c>
      <c r="E1557" s="8" t="s">
        <v>1112</v>
      </c>
      <c r="F1557" s="8" t="s">
        <v>3790</v>
      </c>
      <c r="G1557" s="8" t="s">
        <v>2738</v>
      </c>
      <c r="I1557" t="s">
        <v>1442</v>
      </c>
      <c r="J1557" s="8" t="s">
        <v>3790</v>
      </c>
      <c r="K1557" s="8" t="s">
        <v>3083</v>
      </c>
      <c r="L1557" t="s">
        <v>1442</v>
      </c>
      <c r="M1557" s="8" t="s">
        <v>964</v>
      </c>
      <c r="N1557" s="8" t="s">
        <v>3083</v>
      </c>
      <c r="O1557" t="s">
        <v>1442</v>
      </c>
      <c r="P1557" s="8" t="s">
        <v>964</v>
      </c>
      <c r="Q1557" s="8" t="s">
        <v>3083</v>
      </c>
      <c r="R1557" t="s">
        <v>1442</v>
      </c>
      <c r="S1557" s="7" t="s">
        <v>964</v>
      </c>
      <c r="T1557" s="8" t="s">
        <v>2738</v>
      </c>
      <c r="U1557" s="6" t="s">
        <v>1442</v>
      </c>
      <c r="V1557" t="s">
        <v>964</v>
      </c>
      <c r="W1557" s="5" t="s">
        <v>2738</v>
      </c>
      <c r="X1557" s="6" t="s">
        <v>1442</v>
      </c>
      <c r="Y1557" s="6" t="s">
        <v>964</v>
      </c>
      <c r="Z1557" s="11" t="s">
        <v>354</v>
      </c>
      <c r="AA1557"/>
    </row>
    <row r="1558" spans="1:27" ht="12.75">
      <c r="A1558" t="s">
        <v>3082</v>
      </c>
      <c r="B1558" t="s">
        <v>1827</v>
      </c>
      <c r="C1558" s="7">
        <v>30714</v>
      </c>
      <c r="D1558" s="8" t="s">
        <v>3408</v>
      </c>
      <c r="E1558" s="8" t="s">
        <v>1119</v>
      </c>
      <c r="F1558" s="8" t="s">
        <v>3610</v>
      </c>
      <c r="G1558" s="8" t="s">
        <v>3083</v>
      </c>
      <c r="I1558" t="s">
        <v>353</v>
      </c>
      <c r="J1558" s="8" t="s">
        <v>3610</v>
      </c>
      <c r="K1558" s="8" t="s">
        <v>354</v>
      </c>
      <c r="Q1558" s="8"/>
      <c r="S1558" s="7"/>
      <c r="T1558" s="8"/>
      <c r="U1558" s="6"/>
      <c r="V1558"/>
      <c r="X1558" s="6"/>
      <c r="Z1558" s="11"/>
      <c r="AA1558"/>
    </row>
    <row r="1559" spans="1:14" ht="12.75">
      <c r="A1559" t="s">
        <v>3082</v>
      </c>
      <c r="B1559" t="s">
        <v>3156</v>
      </c>
      <c r="C1559" s="7">
        <v>30026</v>
      </c>
      <c r="D1559" s="8" t="s">
        <v>2799</v>
      </c>
      <c r="E1559" s="8" t="s">
        <v>1130</v>
      </c>
      <c r="F1559" s="8" t="s">
        <v>2461</v>
      </c>
      <c r="G1559" s="8" t="s">
        <v>3083</v>
      </c>
      <c r="I1559" t="s">
        <v>3082</v>
      </c>
      <c r="J1559" s="8" t="s">
        <v>2461</v>
      </c>
      <c r="K1559" s="8" t="s">
        <v>354</v>
      </c>
      <c r="L1559" t="s">
        <v>353</v>
      </c>
      <c r="M1559" s="8" t="s">
        <v>2461</v>
      </c>
      <c r="N1559" s="8" t="s">
        <v>354</v>
      </c>
    </row>
    <row r="1560" spans="1:27" ht="12.75">
      <c r="A1560" t="s">
        <v>356</v>
      </c>
      <c r="B1560" t="s">
        <v>3413</v>
      </c>
      <c r="C1560" s="7">
        <v>26648</v>
      </c>
      <c r="E1560" s="8" t="s">
        <v>1110</v>
      </c>
      <c r="F1560" s="8" t="s">
        <v>3551</v>
      </c>
      <c r="G1560" s="8" t="s">
        <v>3083</v>
      </c>
      <c r="I1560" t="s">
        <v>356</v>
      </c>
      <c r="J1560" s="8" t="s">
        <v>3551</v>
      </c>
      <c r="K1560" s="8" t="s">
        <v>309</v>
      </c>
      <c r="O1560" t="s">
        <v>356</v>
      </c>
      <c r="P1560" s="8" t="s">
        <v>3551</v>
      </c>
      <c r="Q1560" s="8" t="s">
        <v>309</v>
      </c>
      <c r="R1560" t="s">
        <v>356</v>
      </c>
      <c r="S1560" s="7" t="s">
        <v>3551</v>
      </c>
      <c r="T1560" s="8" t="s">
        <v>309</v>
      </c>
      <c r="U1560" s="6" t="s">
        <v>356</v>
      </c>
      <c r="V1560" t="s">
        <v>4026</v>
      </c>
      <c r="W1560" s="5" t="s">
        <v>2738</v>
      </c>
      <c r="X1560" s="6" t="s">
        <v>356</v>
      </c>
      <c r="Y1560" s="6" t="s">
        <v>4026</v>
      </c>
      <c r="Z1560" s="11" t="s">
        <v>309</v>
      </c>
      <c r="AA1560"/>
    </row>
    <row r="1561" spans="1:14" ht="12.75">
      <c r="A1561" t="s">
        <v>356</v>
      </c>
      <c r="B1561" t="s">
        <v>2081</v>
      </c>
      <c r="C1561" s="7">
        <v>30012</v>
      </c>
      <c r="D1561" s="8" t="s">
        <v>2050</v>
      </c>
      <c r="E1561" s="8" t="s">
        <v>1104</v>
      </c>
      <c r="F1561" s="8" t="s">
        <v>3615</v>
      </c>
      <c r="G1561" s="8" t="s">
        <v>3083</v>
      </c>
      <c r="I1561" t="s">
        <v>356</v>
      </c>
      <c r="J1561" s="8" t="s">
        <v>3615</v>
      </c>
      <c r="K1561" s="8" t="s">
        <v>309</v>
      </c>
      <c r="L1561" t="s">
        <v>353</v>
      </c>
      <c r="M1561" s="8" t="s">
        <v>3615</v>
      </c>
      <c r="N1561" s="8" t="s">
        <v>354</v>
      </c>
    </row>
    <row r="1562" spans="1:26" ht="12.75">
      <c r="A1562" t="s">
        <v>3082</v>
      </c>
      <c r="B1562" t="s">
        <v>4864</v>
      </c>
      <c r="C1562" s="7">
        <v>27645</v>
      </c>
      <c r="D1562" s="8" t="s">
        <v>857</v>
      </c>
      <c r="E1562" s="8" t="s">
        <v>1117</v>
      </c>
      <c r="F1562" s="8" t="s">
        <v>4730</v>
      </c>
      <c r="G1562" s="8" t="s">
        <v>3083</v>
      </c>
      <c r="I1562" t="s">
        <v>1442</v>
      </c>
      <c r="J1562" s="8" t="s">
        <v>4730</v>
      </c>
      <c r="K1562" s="8" t="s">
        <v>3083</v>
      </c>
      <c r="L1562" t="s">
        <v>3082</v>
      </c>
      <c r="M1562" s="8" t="s">
        <v>4730</v>
      </c>
      <c r="N1562" s="8" t="s">
        <v>3083</v>
      </c>
      <c r="O1562" t="s">
        <v>3082</v>
      </c>
      <c r="P1562" s="8" t="s">
        <v>4730</v>
      </c>
      <c r="Q1562" s="5" t="s">
        <v>2738</v>
      </c>
      <c r="R1562" t="s">
        <v>3082</v>
      </c>
      <c r="S1562" t="s">
        <v>4730</v>
      </c>
      <c r="T1562" s="5" t="s">
        <v>3083</v>
      </c>
      <c r="U1562" s="6" t="s">
        <v>353</v>
      </c>
      <c r="V1562" t="s">
        <v>4730</v>
      </c>
      <c r="W1562" s="5" t="s">
        <v>354</v>
      </c>
      <c r="X1562" s="6" t="s">
        <v>353</v>
      </c>
      <c r="Y1562" s="6" t="s">
        <v>4730</v>
      </c>
      <c r="Z1562" s="11" t="s">
        <v>3083</v>
      </c>
    </row>
    <row r="1563" spans="1:27" ht="12.75">
      <c r="A1563" t="s">
        <v>353</v>
      </c>
      <c r="B1563" t="s">
        <v>3293</v>
      </c>
      <c r="C1563" s="7">
        <v>28481</v>
      </c>
      <c r="D1563" s="8" t="s">
        <v>3307</v>
      </c>
      <c r="E1563" s="8" t="s">
        <v>4762</v>
      </c>
      <c r="F1563" s="8" t="s">
        <v>1496</v>
      </c>
      <c r="G1563" s="8" t="s">
        <v>354</v>
      </c>
      <c r="I1563" t="s">
        <v>353</v>
      </c>
      <c r="J1563" s="8" t="s">
        <v>1496</v>
      </c>
      <c r="K1563" s="8" t="s">
        <v>354</v>
      </c>
      <c r="L1563" t="s">
        <v>3082</v>
      </c>
      <c r="M1563" s="8" t="s">
        <v>1496</v>
      </c>
      <c r="N1563" s="8" t="s">
        <v>3083</v>
      </c>
      <c r="O1563" t="s">
        <v>3082</v>
      </c>
      <c r="P1563" s="8" t="s">
        <v>1496</v>
      </c>
      <c r="Q1563" s="8" t="s">
        <v>3083</v>
      </c>
      <c r="R1563" t="s">
        <v>3082</v>
      </c>
      <c r="S1563" s="7" t="s">
        <v>2461</v>
      </c>
      <c r="T1563" s="8" t="s">
        <v>3083</v>
      </c>
      <c r="U1563" s="6" t="s">
        <v>3082</v>
      </c>
      <c r="V1563" t="s">
        <v>2461</v>
      </c>
      <c r="W1563" s="5" t="s">
        <v>3083</v>
      </c>
      <c r="X1563" s="6" t="s">
        <v>353</v>
      </c>
      <c r="Y1563" s="6" t="s">
        <v>2461</v>
      </c>
      <c r="Z1563" s="11" t="s">
        <v>354</v>
      </c>
      <c r="AA1563"/>
    </row>
    <row r="1564" spans="1:27" ht="12.75">
      <c r="A1564" t="s">
        <v>353</v>
      </c>
      <c r="B1564" t="s">
        <v>2405</v>
      </c>
      <c r="C1564" s="7">
        <v>30943</v>
      </c>
      <c r="D1564" s="8" t="s">
        <v>3490</v>
      </c>
      <c r="E1564" s="8" t="s">
        <v>4701</v>
      </c>
      <c r="F1564" s="8" t="s">
        <v>4668</v>
      </c>
      <c r="G1564" s="8" t="s">
        <v>354</v>
      </c>
      <c r="H1564" s="8" t="s">
        <v>2406</v>
      </c>
      <c r="L1564" s="8"/>
      <c r="N1564"/>
      <c r="O1564" s="8"/>
      <c r="P1564" s="5"/>
      <c r="Q1564"/>
      <c r="S1564" s="5"/>
      <c r="W1564"/>
      <c r="X1564" s="6"/>
      <c r="Z1564" s="10"/>
      <c r="AA1564"/>
    </row>
    <row r="1566" spans="1:27" ht="12.75">
      <c r="A1566" t="s">
        <v>3029</v>
      </c>
      <c r="B1566" t="s">
        <v>3983</v>
      </c>
      <c r="C1566" s="7">
        <v>30493</v>
      </c>
      <c r="D1566" s="8" t="s">
        <v>2796</v>
      </c>
      <c r="E1566" s="8" t="s">
        <v>2023</v>
      </c>
      <c r="F1566" s="8" t="s">
        <v>1146</v>
      </c>
      <c r="G1566" s="8" t="s">
        <v>4089</v>
      </c>
      <c r="H1566" s="8" t="s">
        <v>354</v>
      </c>
      <c r="L1566" t="s">
        <v>1012</v>
      </c>
      <c r="M1566" s="8" t="s">
        <v>1146</v>
      </c>
      <c r="N1566" s="8" t="s">
        <v>1216</v>
      </c>
      <c r="X1566" s="6"/>
      <c r="Z1566" s="10"/>
      <c r="AA1566"/>
    </row>
    <row r="1567" spans="1:8" ht="12.75">
      <c r="A1567" t="s">
        <v>3029</v>
      </c>
      <c r="B1567" t="s">
        <v>4088</v>
      </c>
      <c r="C1567" s="7">
        <v>30963</v>
      </c>
      <c r="D1567" s="8" t="s">
        <v>3405</v>
      </c>
      <c r="E1567" s="8" t="s">
        <v>3492</v>
      </c>
      <c r="F1567" s="8" t="s">
        <v>964</v>
      </c>
      <c r="G1567" s="8" t="s">
        <v>4089</v>
      </c>
      <c r="H1567" s="8" t="s">
        <v>1206</v>
      </c>
    </row>
    <row r="1568" spans="1:8" ht="12.75">
      <c r="A1568" t="s">
        <v>143</v>
      </c>
      <c r="B1568" t="s">
        <v>1165</v>
      </c>
      <c r="C1568" s="7">
        <v>30704</v>
      </c>
      <c r="D1568" s="8" t="s">
        <v>3490</v>
      </c>
      <c r="E1568" s="8" t="s">
        <v>3481</v>
      </c>
      <c r="F1568" s="8" t="s">
        <v>3610</v>
      </c>
      <c r="G1568" s="8" t="s">
        <v>1166</v>
      </c>
      <c r="H1568" s="8" t="s">
        <v>1215</v>
      </c>
    </row>
    <row r="1569" spans="1:20" ht="12.75">
      <c r="A1569" t="s">
        <v>3030</v>
      </c>
      <c r="B1569" t="s">
        <v>2323</v>
      </c>
      <c r="C1569" s="7">
        <v>28974</v>
      </c>
      <c r="D1569" s="8" t="s">
        <v>1440</v>
      </c>
      <c r="E1569" s="8" t="s">
        <v>1126</v>
      </c>
      <c r="F1569" s="8" t="s">
        <v>1965</v>
      </c>
      <c r="G1569" s="8" t="s">
        <v>1449</v>
      </c>
      <c r="I1569" t="s">
        <v>3030</v>
      </c>
      <c r="J1569" s="8" t="s">
        <v>1965</v>
      </c>
      <c r="K1569" s="8" t="s">
        <v>132</v>
      </c>
      <c r="L1569" t="s">
        <v>3030</v>
      </c>
      <c r="M1569" s="8" t="s">
        <v>1965</v>
      </c>
      <c r="N1569" s="8" t="s">
        <v>1065</v>
      </c>
      <c r="O1569" t="s">
        <v>3030</v>
      </c>
      <c r="P1569" s="8" t="s">
        <v>1965</v>
      </c>
      <c r="Q1569" s="5" t="s">
        <v>4410</v>
      </c>
      <c r="R1569" s="6" t="s">
        <v>3030</v>
      </c>
      <c r="S1569" s="5" t="s">
        <v>1965</v>
      </c>
      <c r="T1569" s="5" t="s">
        <v>493</v>
      </c>
    </row>
    <row r="1570" spans="1:27" ht="12.75" customHeight="1">
      <c r="A1570" t="s">
        <v>3136</v>
      </c>
      <c r="B1570" t="s">
        <v>1661</v>
      </c>
      <c r="C1570" s="7">
        <v>28627</v>
      </c>
      <c r="E1570" s="8" t="s">
        <v>4765</v>
      </c>
      <c r="F1570" s="8" t="s">
        <v>1857</v>
      </c>
      <c r="G1570" s="8" t="s">
        <v>1450</v>
      </c>
      <c r="I1570" t="s">
        <v>3136</v>
      </c>
      <c r="J1570" s="8" t="s">
        <v>1857</v>
      </c>
      <c r="K1570" s="8" t="s">
        <v>1909</v>
      </c>
      <c r="L1570" t="s">
        <v>3136</v>
      </c>
      <c r="M1570" s="8" t="s">
        <v>1857</v>
      </c>
      <c r="N1570" s="8" t="s">
        <v>3300</v>
      </c>
      <c r="R1570" s="6"/>
      <c r="X1570" t="s">
        <v>3136</v>
      </c>
      <c r="Y1570" s="6" t="s">
        <v>4668</v>
      </c>
      <c r="Z1570" s="6" t="s">
        <v>4274</v>
      </c>
      <c r="AA1570"/>
    </row>
    <row r="1571" ht="12.75">
      <c r="I1571" s="6" t="s">
        <v>3579</v>
      </c>
    </row>
    <row r="1574" spans="1:9" ht="18">
      <c r="A1574" s="39" t="s">
        <v>3549</v>
      </c>
      <c r="I1574" s="39"/>
    </row>
    <row r="1575" spans="1:9" ht="12.75">
      <c r="A1575" t="s">
        <v>4404</v>
      </c>
      <c r="I1575" s="6"/>
    </row>
    <row r="1576" ht="12.75">
      <c r="A1576" t="s">
        <v>3936</v>
      </c>
    </row>
    <row r="1577" spans="1:17" ht="12.75">
      <c r="A1577" t="s">
        <v>633</v>
      </c>
      <c r="B1577" t="s">
        <v>4943</v>
      </c>
      <c r="C1577" s="7">
        <v>29657</v>
      </c>
      <c r="D1577" s="8" t="s">
        <v>4944</v>
      </c>
      <c r="E1577" s="8" t="s">
        <v>1106</v>
      </c>
      <c r="F1577" s="8" t="s">
        <v>5143</v>
      </c>
      <c r="G1577" s="8" t="s">
        <v>2511</v>
      </c>
      <c r="I1577" t="s">
        <v>633</v>
      </c>
      <c r="J1577" s="8" t="s">
        <v>5143</v>
      </c>
      <c r="K1577" s="8" t="s">
        <v>1521</v>
      </c>
      <c r="L1577" t="s">
        <v>633</v>
      </c>
      <c r="M1577" s="8" t="s">
        <v>5143</v>
      </c>
      <c r="N1577" s="8" t="s">
        <v>4131</v>
      </c>
      <c r="O1577" t="s">
        <v>633</v>
      </c>
      <c r="P1577" s="8" t="s">
        <v>5143</v>
      </c>
      <c r="Q1577" s="5" t="s">
        <v>4945</v>
      </c>
    </row>
    <row r="1578" spans="1:8" ht="12.75">
      <c r="A1578" t="s">
        <v>633</v>
      </c>
      <c r="B1578" t="s">
        <v>2770</v>
      </c>
      <c r="C1578" s="7">
        <v>30619</v>
      </c>
      <c r="D1578" s="8" t="s">
        <v>3492</v>
      </c>
      <c r="E1578" s="8" t="s">
        <v>1225</v>
      </c>
      <c r="F1578" s="8" t="s">
        <v>5143</v>
      </c>
      <c r="G1578" s="8" t="s">
        <v>2513</v>
      </c>
      <c r="H1578" s="8" t="s">
        <v>1224</v>
      </c>
    </row>
    <row r="1579" spans="1:27" ht="12.75">
      <c r="A1579" t="s">
        <v>633</v>
      </c>
      <c r="B1579" t="s">
        <v>1043</v>
      </c>
      <c r="C1579" s="7">
        <v>29057</v>
      </c>
      <c r="D1579" s="8" t="s">
        <v>1044</v>
      </c>
      <c r="E1579" s="8" t="s">
        <v>1124</v>
      </c>
      <c r="F1579" s="8" t="s">
        <v>1857</v>
      </c>
      <c r="G1579" s="8" t="s">
        <v>707</v>
      </c>
      <c r="I1579" t="s">
        <v>633</v>
      </c>
      <c r="J1579" s="8" t="s">
        <v>1146</v>
      </c>
      <c r="K1579" s="8" t="s">
        <v>4961</v>
      </c>
      <c r="L1579" t="s">
        <v>633</v>
      </c>
      <c r="M1579" s="8" t="s">
        <v>1146</v>
      </c>
      <c r="N1579" s="8" t="s">
        <v>2970</v>
      </c>
      <c r="O1579" t="s">
        <v>633</v>
      </c>
      <c r="P1579" s="8" t="s">
        <v>1146</v>
      </c>
      <c r="Q1579" s="8" t="s">
        <v>1045</v>
      </c>
      <c r="R1579" t="s">
        <v>633</v>
      </c>
      <c r="S1579" s="7" t="s">
        <v>1146</v>
      </c>
      <c r="T1579" s="8" t="s">
        <v>2483</v>
      </c>
      <c r="U1579" t="s">
        <v>633</v>
      </c>
      <c r="V1579" t="s">
        <v>1146</v>
      </c>
      <c r="W1579" s="5" t="s">
        <v>2484</v>
      </c>
      <c r="AA1579"/>
    </row>
    <row r="1581" spans="1:26" ht="12.75">
      <c r="A1581" t="s">
        <v>4937</v>
      </c>
      <c r="B1581" t="s">
        <v>3174</v>
      </c>
      <c r="C1581" s="7">
        <v>28769</v>
      </c>
      <c r="D1581" s="8" t="s">
        <v>4735</v>
      </c>
      <c r="E1581" s="8" t="s">
        <v>1122</v>
      </c>
      <c r="F1581" s="8" t="s">
        <v>2131</v>
      </c>
      <c r="G1581" s="8" t="s">
        <v>710</v>
      </c>
      <c r="I1581" t="s">
        <v>4669</v>
      </c>
      <c r="J1581" s="8" t="s">
        <v>2131</v>
      </c>
      <c r="K1581" s="8" t="s">
        <v>430</v>
      </c>
      <c r="R1581" t="s">
        <v>4669</v>
      </c>
      <c r="S1581" t="s">
        <v>2131</v>
      </c>
      <c r="T1581" s="5" t="s">
        <v>3175</v>
      </c>
      <c r="X1581" t="s">
        <v>3607</v>
      </c>
      <c r="Y1581" s="6" t="s">
        <v>2131</v>
      </c>
      <c r="Z1581" s="6" t="s">
        <v>3176</v>
      </c>
    </row>
    <row r="1582" spans="1:27" ht="12.75">
      <c r="A1582" t="s">
        <v>4667</v>
      </c>
      <c r="B1582" t="s">
        <v>2682</v>
      </c>
      <c r="C1582" s="7">
        <v>30715</v>
      </c>
      <c r="D1582" s="8" t="s">
        <v>3480</v>
      </c>
      <c r="E1582" s="8" t="s">
        <v>2159</v>
      </c>
      <c r="F1582" s="8" t="s">
        <v>3617</v>
      </c>
      <c r="G1582" s="8" t="s">
        <v>1326</v>
      </c>
      <c r="H1582" s="8" t="s">
        <v>3677</v>
      </c>
      <c r="L1582" s="8"/>
      <c r="N1582"/>
      <c r="O1582" s="8"/>
      <c r="P1582" s="5"/>
      <c r="Q1582"/>
      <c r="S1582" s="5"/>
      <c r="W1582"/>
      <c r="X1582" s="6"/>
      <c r="Z1582" s="10"/>
      <c r="AA1582"/>
    </row>
    <row r="1583" spans="1:27" ht="12.75">
      <c r="A1583" t="s">
        <v>3607</v>
      </c>
      <c r="B1583" t="s">
        <v>1579</v>
      </c>
      <c r="C1583" s="7">
        <v>27399</v>
      </c>
      <c r="E1583" s="8" t="s">
        <v>1108</v>
      </c>
      <c r="F1583" s="8" t="s">
        <v>4792</v>
      </c>
      <c r="G1583" s="8" t="s">
        <v>709</v>
      </c>
      <c r="I1583" t="s">
        <v>3607</v>
      </c>
      <c r="J1583" s="8" t="s">
        <v>4792</v>
      </c>
      <c r="K1583" s="8" t="s">
        <v>323</v>
      </c>
      <c r="L1583" t="s">
        <v>3607</v>
      </c>
      <c r="M1583" s="8" t="s">
        <v>4792</v>
      </c>
      <c r="N1583" s="8" t="s">
        <v>389</v>
      </c>
      <c r="O1583" t="s">
        <v>3607</v>
      </c>
      <c r="P1583" s="8" t="s">
        <v>4792</v>
      </c>
      <c r="Q1583" s="8" t="s">
        <v>1580</v>
      </c>
      <c r="R1583" t="s">
        <v>3607</v>
      </c>
      <c r="S1583" s="7" t="s">
        <v>4792</v>
      </c>
      <c r="T1583" s="8" t="s">
        <v>4351</v>
      </c>
      <c r="U1583" t="s">
        <v>3607</v>
      </c>
      <c r="V1583" t="s">
        <v>4792</v>
      </c>
      <c r="W1583" s="5" t="s">
        <v>4352</v>
      </c>
      <c r="X1583" t="s">
        <v>3607</v>
      </c>
      <c r="Y1583" s="6" t="s">
        <v>2328</v>
      </c>
      <c r="Z1583" s="6" t="s">
        <v>4353</v>
      </c>
      <c r="AA1583"/>
    </row>
    <row r="1584" spans="1:27" ht="12.75">
      <c r="A1584" t="s">
        <v>3607</v>
      </c>
      <c r="B1584" t="s">
        <v>4654</v>
      </c>
      <c r="C1584" s="7">
        <v>29647</v>
      </c>
      <c r="D1584" s="8" t="s">
        <v>2050</v>
      </c>
      <c r="E1584" s="8" t="s">
        <v>1119</v>
      </c>
      <c r="F1584" s="8" t="s">
        <v>3027</v>
      </c>
      <c r="G1584" s="8" t="s">
        <v>708</v>
      </c>
      <c r="I1584" t="s">
        <v>3607</v>
      </c>
      <c r="J1584" s="8" t="s">
        <v>4883</v>
      </c>
      <c r="K1584" s="8" t="s">
        <v>238</v>
      </c>
      <c r="L1584" t="s">
        <v>3607</v>
      </c>
      <c r="M1584" s="8" t="s">
        <v>4883</v>
      </c>
      <c r="N1584" s="8" t="s">
        <v>4132</v>
      </c>
      <c r="O1584" t="s">
        <v>3607</v>
      </c>
      <c r="P1584" s="8" t="s">
        <v>4883</v>
      </c>
      <c r="Q1584" s="8" t="s">
        <v>4655</v>
      </c>
      <c r="S1584" s="7"/>
      <c r="T1584" s="8"/>
      <c r="U1584" s="6"/>
      <c r="V1584"/>
      <c r="X1584" s="6"/>
      <c r="Z1584" s="11"/>
      <c r="AA1584"/>
    </row>
    <row r="1585" spans="1:27" ht="12.75">
      <c r="A1585" t="s">
        <v>4669</v>
      </c>
      <c r="B1585" t="s">
        <v>3203</v>
      </c>
      <c r="C1585" s="7">
        <v>28436</v>
      </c>
      <c r="D1585" s="8" t="s">
        <v>4720</v>
      </c>
      <c r="E1585" s="8" t="s">
        <v>4764</v>
      </c>
      <c r="F1585" s="8" t="s">
        <v>5143</v>
      </c>
      <c r="G1585" s="8" t="s">
        <v>711</v>
      </c>
      <c r="I1585" t="s">
        <v>4669</v>
      </c>
      <c r="J1585" s="8" t="s">
        <v>5143</v>
      </c>
      <c r="K1585" s="8" t="s">
        <v>4964</v>
      </c>
      <c r="L1585" t="s">
        <v>4669</v>
      </c>
      <c r="M1585" s="8" t="s">
        <v>3024</v>
      </c>
      <c r="N1585" s="8" t="s">
        <v>3395</v>
      </c>
      <c r="O1585" t="s">
        <v>4669</v>
      </c>
      <c r="P1585" s="8" t="s">
        <v>304</v>
      </c>
      <c r="Q1585" s="8" t="s">
        <v>346</v>
      </c>
      <c r="R1585" t="s">
        <v>3607</v>
      </c>
      <c r="S1585" s="7" t="s">
        <v>304</v>
      </c>
      <c r="T1585" s="8" t="s">
        <v>347</v>
      </c>
      <c r="U1585" t="s">
        <v>3607</v>
      </c>
      <c r="V1585" t="s">
        <v>304</v>
      </c>
      <c r="W1585" s="5" t="s">
        <v>348</v>
      </c>
      <c r="X1585" t="s">
        <v>3607</v>
      </c>
      <c r="Y1585" s="6" t="s">
        <v>304</v>
      </c>
      <c r="Z1585" s="6" t="s">
        <v>2307</v>
      </c>
      <c r="AA1585"/>
    </row>
    <row r="1586" spans="1:27" ht="12.75">
      <c r="A1586" t="s">
        <v>4667</v>
      </c>
      <c r="B1586" t="s">
        <v>3689</v>
      </c>
      <c r="C1586" s="7">
        <v>30869</v>
      </c>
      <c r="D1586" s="8" t="s">
        <v>3489</v>
      </c>
      <c r="E1586" s="8" t="s">
        <v>2025</v>
      </c>
      <c r="F1586" s="8" t="s">
        <v>3790</v>
      </c>
      <c r="G1586" s="8" t="s">
        <v>3688</v>
      </c>
      <c r="H1586" s="8" t="s">
        <v>3687</v>
      </c>
      <c r="L1586" s="8"/>
      <c r="N1586"/>
      <c r="O1586" s="8"/>
      <c r="P1586" s="5"/>
      <c r="Q1586"/>
      <c r="S1586" s="5"/>
      <c r="W1586"/>
      <c r="X1586" s="6"/>
      <c r="Z1586" s="10"/>
      <c r="AA1586"/>
    </row>
    <row r="1588" spans="1:20" ht="12.75">
      <c r="A1588" t="s">
        <v>2129</v>
      </c>
      <c r="B1588" t="s">
        <v>3526</v>
      </c>
      <c r="C1588" s="7">
        <v>28257</v>
      </c>
      <c r="D1588" s="8" t="s">
        <v>1140</v>
      </c>
      <c r="E1588" s="8" t="s">
        <v>1111</v>
      </c>
      <c r="F1588" s="8" t="s">
        <v>3027</v>
      </c>
      <c r="G1588" s="8" t="s">
        <v>712</v>
      </c>
      <c r="I1588" t="s">
        <v>2135</v>
      </c>
      <c r="J1588" s="8" t="s">
        <v>3027</v>
      </c>
      <c r="K1588" s="8" t="s">
        <v>4555</v>
      </c>
      <c r="L1588" t="s">
        <v>3025</v>
      </c>
      <c r="M1588" s="8" t="s">
        <v>3617</v>
      </c>
      <c r="N1588" s="8" t="s">
        <v>354</v>
      </c>
      <c r="R1588" t="s">
        <v>1012</v>
      </c>
      <c r="S1588" t="s">
        <v>3617</v>
      </c>
      <c r="T1588" s="5" t="s">
        <v>3527</v>
      </c>
    </row>
    <row r="1589" spans="1:14" ht="12.75">
      <c r="A1589" t="s">
        <v>2129</v>
      </c>
      <c r="B1589" t="s">
        <v>383</v>
      </c>
      <c r="C1589" s="7">
        <v>29798</v>
      </c>
      <c r="D1589" s="8" t="s">
        <v>1407</v>
      </c>
      <c r="E1589" s="8" t="s">
        <v>1126</v>
      </c>
      <c r="F1589" s="8" t="s">
        <v>1965</v>
      </c>
      <c r="G1589" s="8" t="s">
        <v>713</v>
      </c>
      <c r="I1589" t="s">
        <v>2129</v>
      </c>
      <c r="J1589" s="8" t="s">
        <v>1965</v>
      </c>
      <c r="K1589" s="8" t="s">
        <v>2956</v>
      </c>
      <c r="L1589" t="s">
        <v>2129</v>
      </c>
      <c r="M1589" s="8" t="s">
        <v>1965</v>
      </c>
      <c r="N1589" s="8" t="s">
        <v>257</v>
      </c>
    </row>
    <row r="1590" spans="1:26" ht="12.75">
      <c r="A1590" t="s">
        <v>1478</v>
      </c>
      <c r="B1590" t="s">
        <v>241</v>
      </c>
      <c r="C1590" s="7">
        <v>27386</v>
      </c>
      <c r="E1590" s="8" t="s">
        <v>1127</v>
      </c>
      <c r="F1590" s="8" t="s">
        <v>3615</v>
      </c>
      <c r="G1590" s="8" t="s">
        <v>4278</v>
      </c>
      <c r="I1590" t="s">
        <v>1478</v>
      </c>
      <c r="J1590" s="8" t="s">
        <v>3615</v>
      </c>
      <c r="K1590" s="8" t="s">
        <v>3443</v>
      </c>
      <c r="L1590" t="s">
        <v>2129</v>
      </c>
      <c r="M1590" s="8" t="s">
        <v>1965</v>
      </c>
      <c r="N1590" s="8" t="s">
        <v>2697</v>
      </c>
      <c r="O1590" t="s">
        <v>2129</v>
      </c>
      <c r="P1590" s="8" t="s">
        <v>2328</v>
      </c>
      <c r="Q1590" s="8" t="s">
        <v>242</v>
      </c>
      <c r="R1590" t="s">
        <v>2129</v>
      </c>
      <c r="S1590" s="7" t="s">
        <v>2328</v>
      </c>
      <c r="T1590" s="8" t="s">
        <v>1913</v>
      </c>
      <c r="U1590" s="6" t="s">
        <v>2129</v>
      </c>
      <c r="V1590" t="s">
        <v>2328</v>
      </c>
      <c r="W1590" s="5" t="s">
        <v>1914</v>
      </c>
      <c r="X1590" t="s">
        <v>2129</v>
      </c>
      <c r="Y1590" s="6" t="s">
        <v>964</v>
      </c>
      <c r="Z1590" s="11" t="s">
        <v>1915</v>
      </c>
    </row>
    <row r="1591" spans="1:27" ht="12.75">
      <c r="A1591" t="s">
        <v>2129</v>
      </c>
      <c r="B1591" t="s">
        <v>1958</v>
      </c>
      <c r="C1591" s="7">
        <v>28841</v>
      </c>
      <c r="D1591" s="8" t="s">
        <v>1959</v>
      </c>
      <c r="E1591" s="8" t="s">
        <v>4767</v>
      </c>
      <c r="F1591" s="8" t="s">
        <v>4730</v>
      </c>
      <c r="G1591" s="8" t="s">
        <v>4277</v>
      </c>
      <c r="I1591" t="s">
        <v>2129</v>
      </c>
      <c r="J1591" s="8" t="s">
        <v>4730</v>
      </c>
      <c r="K1591" s="8" t="s">
        <v>3431</v>
      </c>
      <c r="L1591" t="s">
        <v>2129</v>
      </c>
      <c r="M1591" s="8" t="s">
        <v>4730</v>
      </c>
      <c r="N1591" s="8" t="s">
        <v>1517</v>
      </c>
      <c r="O1591" t="s">
        <v>1478</v>
      </c>
      <c r="P1591" s="8" t="s">
        <v>4668</v>
      </c>
      <c r="Q1591" s="8" t="s">
        <v>1960</v>
      </c>
      <c r="R1591" t="s">
        <v>1463</v>
      </c>
      <c r="S1591" s="7" t="s">
        <v>4668</v>
      </c>
      <c r="T1591" s="8" t="s">
        <v>1961</v>
      </c>
      <c r="U1591" s="6" t="s">
        <v>81</v>
      </c>
      <c r="V1591" t="s">
        <v>4668</v>
      </c>
      <c r="W1591" s="5" t="s">
        <v>1962</v>
      </c>
      <c r="AA1591"/>
    </row>
    <row r="1592" spans="1:27" ht="12.75">
      <c r="A1592" t="s">
        <v>2129</v>
      </c>
      <c r="B1592" t="s">
        <v>4018</v>
      </c>
      <c r="C1592" s="7">
        <v>28942</v>
      </c>
      <c r="D1592" s="8" t="s">
        <v>1145</v>
      </c>
      <c r="E1592" s="8" t="s">
        <v>4763</v>
      </c>
      <c r="F1592" s="8" t="s">
        <v>961</v>
      </c>
      <c r="G1592" s="8" t="s">
        <v>4276</v>
      </c>
      <c r="I1592" t="s">
        <v>1478</v>
      </c>
      <c r="J1592" s="8" t="s">
        <v>3551</v>
      </c>
      <c r="K1592" s="8" t="s">
        <v>852</v>
      </c>
      <c r="L1592" t="s">
        <v>2129</v>
      </c>
      <c r="M1592" s="8" t="s">
        <v>4026</v>
      </c>
      <c r="N1592" s="8" t="s">
        <v>1519</v>
      </c>
      <c r="O1592" t="s">
        <v>2129</v>
      </c>
      <c r="P1592" s="8" t="s">
        <v>4026</v>
      </c>
      <c r="Q1592" s="8" t="s">
        <v>4019</v>
      </c>
      <c r="R1592" t="s">
        <v>2129</v>
      </c>
      <c r="S1592" s="7" t="s">
        <v>4026</v>
      </c>
      <c r="T1592" s="8" t="s">
        <v>4020</v>
      </c>
      <c r="U1592" s="6" t="s">
        <v>2129</v>
      </c>
      <c r="V1592" t="s">
        <v>4026</v>
      </c>
      <c r="W1592" s="5" t="s">
        <v>4021</v>
      </c>
      <c r="X1592" s="6"/>
      <c r="Z1592" s="11"/>
      <c r="AA1592"/>
    </row>
    <row r="1593" spans="2:27" ht="12.75">
      <c r="B1593" t="s">
        <v>3169</v>
      </c>
      <c r="C1593" s="7">
        <v>29050</v>
      </c>
      <c r="D1593" s="8" t="s">
        <v>305</v>
      </c>
      <c r="E1593" s="8" t="s">
        <v>1130</v>
      </c>
      <c r="I1593" t="s">
        <v>3170</v>
      </c>
      <c r="J1593" s="8" t="s">
        <v>4026</v>
      </c>
      <c r="K1593" s="8" t="s">
        <v>3433</v>
      </c>
      <c r="L1593" t="s">
        <v>1153</v>
      </c>
      <c r="M1593" s="8" t="s">
        <v>4026</v>
      </c>
      <c r="N1593" s="8" t="s">
        <v>3749</v>
      </c>
      <c r="O1593" t="s">
        <v>3170</v>
      </c>
      <c r="P1593" s="8" t="s">
        <v>4026</v>
      </c>
      <c r="Q1593" s="8" t="s">
        <v>3171</v>
      </c>
      <c r="R1593" t="s">
        <v>1465</v>
      </c>
      <c r="S1593" s="7" t="s">
        <v>4026</v>
      </c>
      <c r="T1593" s="8" t="s">
        <v>4238</v>
      </c>
      <c r="U1593" s="6" t="s">
        <v>2129</v>
      </c>
      <c r="V1593" t="s">
        <v>4026</v>
      </c>
      <c r="W1593" s="5" t="s">
        <v>4239</v>
      </c>
      <c r="AA1593"/>
    </row>
    <row r="1594" spans="1:27" ht="12.75">
      <c r="A1594" t="s">
        <v>306</v>
      </c>
      <c r="B1594" t="s">
        <v>983</v>
      </c>
      <c r="C1594" s="7">
        <v>30362</v>
      </c>
      <c r="D1594" s="8" t="s">
        <v>3403</v>
      </c>
      <c r="E1594" s="8" t="s">
        <v>1109</v>
      </c>
      <c r="F1594" s="8" t="s">
        <v>4883</v>
      </c>
      <c r="G1594" s="8" t="s">
        <v>3188</v>
      </c>
      <c r="I1594" t="s">
        <v>306</v>
      </c>
      <c r="J1594" s="8" t="s">
        <v>4883</v>
      </c>
      <c r="K1594" s="8" t="s">
        <v>3268</v>
      </c>
      <c r="Q1594" s="8"/>
      <c r="S1594" s="7"/>
      <c r="T1594" s="8"/>
      <c r="U1594" s="6"/>
      <c r="V1594"/>
      <c r="X1594" s="6"/>
      <c r="Z1594" s="11"/>
      <c r="AA1594"/>
    </row>
    <row r="1595" spans="1:27" ht="12.75">
      <c r="A1595" t="s">
        <v>306</v>
      </c>
      <c r="B1595" t="s">
        <v>4095</v>
      </c>
      <c r="C1595" s="7">
        <v>29034</v>
      </c>
      <c r="D1595" s="8" t="s">
        <v>4025</v>
      </c>
      <c r="E1595" s="8" t="s">
        <v>1123</v>
      </c>
      <c r="F1595" s="8" t="s">
        <v>3617</v>
      </c>
      <c r="G1595" s="8" t="s">
        <v>4279</v>
      </c>
      <c r="I1595" t="s">
        <v>306</v>
      </c>
      <c r="J1595" s="8" t="s">
        <v>3790</v>
      </c>
      <c r="K1595" s="8" t="s">
        <v>978</v>
      </c>
      <c r="L1595" t="s">
        <v>306</v>
      </c>
      <c r="M1595" s="8" t="s">
        <v>3790</v>
      </c>
      <c r="N1595" s="8" t="s">
        <v>4703</v>
      </c>
      <c r="O1595" t="s">
        <v>306</v>
      </c>
      <c r="P1595" s="8" t="s">
        <v>3790</v>
      </c>
      <c r="Q1595" s="8" t="s">
        <v>3128</v>
      </c>
      <c r="R1595" t="s">
        <v>306</v>
      </c>
      <c r="S1595" s="7" t="s">
        <v>3790</v>
      </c>
      <c r="T1595" s="8" t="s">
        <v>3129</v>
      </c>
      <c r="U1595" s="6" t="s">
        <v>306</v>
      </c>
      <c r="V1595" t="s">
        <v>3790</v>
      </c>
      <c r="W1595" s="5" t="s">
        <v>3130</v>
      </c>
      <c r="AA1595"/>
    </row>
    <row r="1596" spans="1:27" ht="12.75">
      <c r="A1596" t="s">
        <v>306</v>
      </c>
      <c r="B1596" t="s">
        <v>2925</v>
      </c>
      <c r="C1596" s="7">
        <v>29177</v>
      </c>
      <c r="D1596" s="8" t="s">
        <v>2139</v>
      </c>
      <c r="E1596" s="8" t="s">
        <v>1125</v>
      </c>
      <c r="F1596" s="8" t="s">
        <v>1496</v>
      </c>
      <c r="G1596" s="8" t="s">
        <v>4280</v>
      </c>
      <c r="I1596" t="s">
        <v>306</v>
      </c>
      <c r="J1596" s="8" t="s">
        <v>1496</v>
      </c>
      <c r="K1596" s="8" t="s">
        <v>2448</v>
      </c>
      <c r="L1596" t="s">
        <v>306</v>
      </c>
      <c r="M1596" s="8" t="s">
        <v>1496</v>
      </c>
      <c r="N1596" s="8" t="s">
        <v>1576</v>
      </c>
      <c r="O1596" t="s">
        <v>306</v>
      </c>
      <c r="P1596" s="8" t="s">
        <v>1496</v>
      </c>
      <c r="Q1596" s="8" t="s">
        <v>4182</v>
      </c>
      <c r="R1596" t="s">
        <v>306</v>
      </c>
      <c r="S1596" s="7" t="s">
        <v>1496</v>
      </c>
      <c r="T1596" s="8" t="s">
        <v>4183</v>
      </c>
      <c r="U1596" s="6" t="s">
        <v>306</v>
      </c>
      <c r="V1596" t="s">
        <v>1496</v>
      </c>
      <c r="W1596" s="5" t="s">
        <v>4184</v>
      </c>
      <c r="AA1596"/>
    </row>
    <row r="1597" spans="2:26" ht="12.75">
      <c r="B1597" t="s">
        <v>2608</v>
      </c>
      <c r="C1597" s="7">
        <v>27412</v>
      </c>
      <c r="D1597" s="8" t="s">
        <v>260</v>
      </c>
      <c r="E1597" s="8" t="s">
        <v>1128</v>
      </c>
      <c r="I1597" t="s">
        <v>306</v>
      </c>
      <c r="J1597" s="8" t="s">
        <v>3554</v>
      </c>
      <c r="K1597" s="8" t="s">
        <v>977</v>
      </c>
      <c r="L1597" t="s">
        <v>3523</v>
      </c>
      <c r="M1597" s="8" t="s">
        <v>3554</v>
      </c>
      <c r="N1597" s="8" t="s">
        <v>4704</v>
      </c>
      <c r="O1597" t="s">
        <v>3523</v>
      </c>
      <c r="P1597" s="8" t="s">
        <v>3554</v>
      </c>
      <c r="Q1597" s="5" t="s">
        <v>2609</v>
      </c>
      <c r="R1597" s="6" t="s">
        <v>306</v>
      </c>
      <c r="S1597" t="s">
        <v>1857</v>
      </c>
      <c r="T1597" s="5" t="s">
        <v>2610</v>
      </c>
      <c r="X1597" t="s">
        <v>306</v>
      </c>
      <c r="Y1597" s="6" t="s">
        <v>3551</v>
      </c>
      <c r="Z1597" s="11" t="s">
        <v>2611</v>
      </c>
    </row>
    <row r="1599" spans="1:14" ht="12.75">
      <c r="A1599" t="s">
        <v>1894</v>
      </c>
      <c r="B1599" t="s">
        <v>794</v>
      </c>
      <c r="C1599" s="7">
        <v>30018</v>
      </c>
      <c r="D1599" s="8" t="s">
        <v>2796</v>
      </c>
      <c r="E1599" s="8" t="s">
        <v>1118</v>
      </c>
      <c r="F1599" s="8" t="s">
        <v>1372</v>
      </c>
      <c r="G1599" s="8" t="s">
        <v>954</v>
      </c>
      <c r="I1599" t="s">
        <v>264</v>
      </c>
      <c r="J1599" s="8" t="s">
        <v>1372</v>
      </c>
      <c r="K1599" s="8" t="s">
        <v>2196</v>
      </c>
      <c r="L1599" t="s">
        <v>1894</v>
      </c>
      <c r="M1599" s="8" t="s">
        <v>1372</v>
      </c>
      <c r="N1599" s="8" t="s">
        <v>1141</v>
      </c>
    </row>
    <row r="1600" spans="1:27" ht="12.75">
      <c r="A1600" t="s">
        <v>4880</v>
      </c>
      <c r="B1600" t="s">
        <v>3681</v>
      </c>
      <c r="C1600" s="7">
        <v>30697</v>
      </c>
      <c r="D1600" s="8" t="s">
        <v>3478</v>
      </c>
      <c r="E1600" s="8" t="s">
        <v>3481</v>
      </c>
      <c r="F1600" s="8" t="s">
        <v>961</v>
      </c>
      <c r="G1600" s="8" t="s">
        <v>3618</v>
      </c>
      <c r="H1600" s="8" t="s">
        <v>3680</v>
      </c>
      <c r="L1600" s="8"/>
      <c r="N1600"/>
      <c r="O1600" s="8"/>
      <c r="P1600" s="5"/>
      <c r="Q1600"/>
      <c r="S1600" s="5"/>
      <c r="W1600"/>
      <c r="X1600" s="6"/>
      <c r="Z1600" s="10"/>
      <c r="AA1600"/>
    </row>
    <row r="1601" spans="1:27" ht="12.75">
      <c r="A1601" t="s">
        <v>1405</v>
      </c>
      <c r="B1601" t="s">
        <v>4926</v>
      </c>
      <c r="C1601" s="7">
        <v>25738</v>
      </c>
      <c r="E1601" s="8" t="s">
        <v>4766</v>
      </c>
      <c r="F1601" s="8" t="s">
        <v>1965</v>
      </c>
      <c r="G1601" s="8" t="s">
        <v>1141</v>
      </c>
      <c r="I1601" t="s">
        <v>4877</v>
      </c>
      <c r="J1601" s="8" t="s">
        <v>1965</v>
      </c>
      <c r="K1601" s="8" t="s">
        <v>1141</v>
      </c>
      <c r="L1601" t="s">
        <v>4877</v>
      </c>
      <c r="M1601" s="8" t="s">
        <v>1965</v>
      </c>
      <c r="N1601" s="8" t="s">
        <v>956</v>
      </c>
      <c r="O1601" t="s">
        <v>4877</v>
      </c>
      <c r="P1601" s="8" t="s">
        <v>1965</v>
      </c>
      <c r="Q1601" s="8" t="s">
        <v>956</v>
      </c>
      <c r="R1601" t="s">
        <v>4877</v>
      </c>
      <c r="S1601" s="7" t="s">
        <v>1965</v>
      </c>
      <c r="T1601" s="8" t="s">
        <v>956</v>
      </c>
      <c r="U1601" s="6" t="s">
        <v>264</v>
      </c>
      <c r="V1601" t="s">
        <v>1965</v>
      </c>
      <c r="W1601" s="5" t="s">
        <v>3618</v>
      </c>
      <c r="X1601" s="6" t="s">
        <v>4927</v>
      </c>
      <c r="Y1601" s="6" t="s">
        <v>1965</v>
      </c>
      <c r="Z1601" s="11" t="s">
        <v>1141</v>
      </c>
      <c r="AA1601"/>
    </row>
    <row r="1602" spans="1:27" ht="12.75">
      <c r="A1602" t="s">
        <v>953</v>
      </c>
      <c r="B1602" t="s">
        <v>4188</v>
      </c>
      <c r="C1602" s="7">
        <v>29307</v>
      </c>
      <c r="D1602" s="8" t="s">
        <v>1011</v>
      </c>
      <c r="E1602" s="8" t="s">
        <v>1117</v>
      </c>
      <c r="F1602" s="8" t="s">
        <v>2328</v>
      </c>
      <c r="G1602" s="8" t="s">
        <v>1692</v>
      </c>
      <c r="I1602" t="s">
        <v>4873</v>
      </c>
      <c r="J1602" s="8" t="s">
        <v>2328</v>
      </c>
      <c r="K1602" s="8" t="s">
        <v>4876</v>
      </c>
      <c r="L1602" t="s">
        <v>4873</v>
      </c>
      <c r="M1602" s="8" t="s">
        <v>2328</v>
      </c>
      <c r="N1602" s="8" t="s">
        <v>3100</v>
      </c>
      <c r="O1602" t="s">
        <v>1137</v>
      </c>
      <c r="P1602" s="8" t="s">
        <v>2328</v>
      </c>
      <c r="Q1602" s="8" t="s">
        <v>954</v>
      </c>
      <c r="S1602" s="7"/>
      <c r="T1602" s="8"/>
      <c r="U1602" s="6"/>
      <c r="V1602"/>
      <c r="X1602" s="6"/>
      <c r="Z1602" s="11"/>
      <c r="AA1602"/>
    </row>
    <row r="1603" spans="1:26" ht="12.75">
      <c r="A1603" t="s">
        <v>4880</v>
      </c>
      <c r="B1603" t="s">
        <v>3661</v>
      </c>
      <c r="C1603" s="7">
        <v>27860</v>
      </c>
      <c r="D1603" s="8" t="s">
        <v>4101</v>
      </c>
      <c r="E1603" s="8" t="s">
        <v>4761</v>
      </c>
      <c r="F1603" s="8" t="s">
        <v>1496</v>
      </c>
      <c r="G1603" s="8" t="s">
        <v>3616</v>
      </c>
      <c r="I1603" t="s">
        <v>4880</v>
      </c>
      <c r="J1603" s="8" t="s">
        <v>1496</v>
      </c>
      <c r="K1603" s="8" t="s">
        <v>3618</v>
      </c>
      <c r="L1603" t="s">
        <v>1137</v>
      </c>
      <c r="M1603" s="8" t="s">
        <v>4668</v>
      </c>
      <c r="N1603" s="8" t="s">
        <v>3616</v>
      </c>
      <c r="O1603" t="s">
        <v>1137</v>
      </c>
      <c r="P1603" s="8" t="s">
        <v>2461</v>
      </c>
      <c r="Q1603" s="5" t="s">
        <v>4879</v>
      </c>
      <c r="R1603" s="6" t="s">
        <v>4880</v>
      </c>
      <c r="S1603" t="s">
        <v>2461</v>
      </c>
      <c r="T1603" s="5" t="s">
        <v>956</v>
      </c>
      <c r="X1603" s="6" t="s">
        <v>4880</v>
      </c>
      <c r="Y1603" s="6" t="s">
        <v>2461</v>
      </c>
      <c r="Z1603" s="11" t="s">
        <v>4876</v>
      </c>
    </row>
    <row r="1604" spans="1:27" ht="12.75">
      <c r="A1604" t="s">
        <v>1894</v>
      </c>
      <c r="B1604" t="s">
        <v>3676</v>
      </c>
      <c r="C1604" s="7">
        <v>30839</v>
      </c>
      <c r="D1604" s="8" t="s">
        <v>3490</v>
      </c>
      <c r="E1604" s="8" t="s">
        <v>3490</v>
      </c>
      <c r="F1604" s="8" t="s">
        <v>3610</v>
      </c>
      <c r="G1604" s="8" t="s">
        <v>3616</v>
      </c>
      <c r="H1604" s="8" t="s">
        <v>4421</v>
      </c>
      <c r="L1604" s="8"/>
      <c r="N1604"/>
      <c r="O1604" s="8"/>
      <c r="P1604" s="5"/>
      <c r="Q1604"/>
      <c r="S1604" s="5"/>
      <c r="W1604"/>
      <c r="X1604" s="6"/>
      <c r="Z1604" s="10"/>
      <c r="AA1604"/>
    </row>
    <row r="1605" spans="1:27" ht="12.75">
      <c r="A1605" t="s">
        <v>1137</v>
      </c>
      <c r="B1605" t="s">
        <v>3679</v>
      </c>
      <c r="C1605" s="7">
        <v>30984</v>
      </c>
      <c r="D1605" s="8" t="s">
        <v>3492</v>
      </c>
      <c r="E1605" s="8" t="s">
        <v>3489</v>
      </c>
      <c r="F1605" s="8" t="s">
        <v>4789</v>
      </c>
      <c r="G1605" s="8" t="s">
        <v>3616</v>
      </c>
      <c r="H1605" s="8" t="s">
        <v>3678</v>
      </c>
      <c r="L1605" s="8"/>
      <c r="N1605"/>
      <c r="O1605" s="8"/>
      <c r="P1605" s="5"/>
      <c r="Q1605"/>
      <c r="S1605" s="5"/>
      <c r="W1605"/>
      <c r="X1605" s="6"/>
      <c r="Z1605" s="10"/>
      <c r="AA1605"/>
    </row>
    <row r="1606" spans="1:27" ht="12.75">
      <c r="A1606" t="s">
        <v>1897</v>
      </c>
      <c r="B1606" t="s">
        <v>5012</v>
      </c>
      <c r="C1606" s="7">
        <v>30366</v>
      </c>
      <c r="D1606" s="8" t="s">
        <v>3490</v>
      </c>
      <c r="E1606" s="8" t="s">
        <v>350</v>
      </c>
      <c r="F1606" s="8" t="s">
        <v>3027</v>
      </c>
      <c r="G1606" s="8" t="s">
        <v>3616</v>
      </c>
      <c r="H1606" s="8" t="s">
        <v>5013</v>
      </c>
      <c r="L1606" s="8"/>
      <c r="N1606"/>
      <c r="O1606" s="8"/>
      <c r="P1606" s="5"/>
      <c r="Q1606"/>
      <c r="S1606" s="5"/>
      <c r="W1606"/>
      <c r="X1606" s="6"/>
      <c r="Z1606" s="10"/>
      <c r="AA1606"/>
    </row>
    <row r="1608" spans="1:27" ht="12.75">
      <c r="A1608" t="s">
        <v>962</v>
      </c>
      <c r="B1608" t="s">
        <v>1231</v>
      </c>
      <c r="C1608" s="7">
        <v>30808</v>
      </c>
      <c r="D1608" s="8" t="s">
        <v>1230</v>
      </c>
      <c r="E1608" s="8" t="s">
        <v>3492</v>
      </c>
      <c r="F1608" s="8" t="s">
        <v>3617</v>
      </c>
      <c r="G1608" s="8" t="s">
        <v>1142</v>
      </c>
      <c r="H1608" s="8" t="s">
        <v>1229</v>
      </c>
      <c r="L1608" s="8"/>
      <c r="N1608"/>
      <c r="O1608" s="8"/>
      <c r="P1608" s="5"/>
      <c r="Q1608"/>
      <c r="S1608" s="5"/>
      <c r="W1608"/>
      <c r="X1608" s="6"/>
      <c r="Z1608" s="10"/>
      <c r="AA1608"/>
    </row>
    <row r="1609" spans="1:27" ht="12.75">
      <c r="A1609" t="s">
        <v>958</v>
      </c>
      <c r="B1609" t="s">
        <v>1228</v>
      </c>
      <c r="C1609" s="7">
        <v>31938</v>
      </c>
      <c r="D1609" s="8" t="s">
        <v>1227</v>
      </c>
      <c r="E1609" s="8" t="s">
        <v>3480</v>
      </c>
      <c r="F1609" s="8" t="s">
        <v>1146</v>
      </c>
      <c r="G1609" s="8" t="s">
        <v>263</v>
      </c>
      <c r="H1609" s="8" t="s">
        <v>1226</v>
      </c>
      <c r="L1609" s="8"/>
      <c r="N1609"/>
      <c r="O1609" s="8"/>
      <c r="P1609" s="5"/>
      <c r="Q1609"/>
      <c r="S1609" s="5"/>
      <c r="W1609"/>
      <c r="X1609" s="6"/>
      <c r="Z1609" s="10"/>
      <c r="AA1609"/>
    </row>
    <row r="1610" spans="1:27" ht="12.75">
      <c r="A1610" t="s">
        <v>965</v>
      </c>
      <c r="B1610" t="s">
        <v>4395</v>
      </c>
      <c r="C1610" s="7">
        <v>29238</v>
      </c>
      <c r="D1610" s="8" t="s">
        <v>4396</v>
      </c>
      <c r="E1610" s="8" t="s">
        <v>1102</v>
      </c>
      <c r="F1610" s="8" t="s">
        <v>1857</v>
      </c>
      <c r="G1610" s="8" t="s">
        <v>1142</v>
      </c>
      <c r="I1610" t="s">
        <v>965</v>
      </c>
      <c r="J1610" s="8" t="s">
        <v>1857</v>
      </c>
      <c r="K1610" s="8" t="s">
        <v>2913</v>
      </c>
      <c r="L1610" t="s">
        <v>965</v>
      </c>
      <c r="M1610" s="8" t="s">
        <v>1857</v>
      </c>
      <c r="N1610" s="8" t="s">
        <v>4397</v>
      </c>
      <c r="O1610" t="s">
        <v>965</v>
      </c>
      <c r="P1610" s="8" t="s">
        <v>1857</v>
      </c>
      <c r="Q1610" s="8" t="s">
        <v>4397</v>
      </c>
      <c r="R1610" t="s">
        <v>965</v>
      </c>
      <c r="S1610" s="7" t="s">
        <v>1857</v>
      </c>
      <c r="T1610" s="8" t="s">
        <v>4884</v>
      </c>
      <c r="U1610" s="6" t="s">
        <v>965</v>
      </c>
      <c r="V1610" t="s">
        <v>1857</v>
      </c>
      <c r="W1610" s="5" t="s">
        <v>4398</v>
      </c>
      <c r="AA1610"/>
    </row>
    <row r="1611" spans="1:27" ht="12.75">
      <c r="A1611" t="s">
        <v>1695</v>
      </c>
      <c r="B1611" t="s">
        <v>2620</v>
      </c>
      <c r="C1611" s="7">
        <v>27253</v>
      </c>
      <c r="D1611" s="8" t="s">
        <v>1089</v>
      </c>
      <c r="E1611" s="8" t="s">
        <v>4760</v>
      </c>
      <c r="F1611" s="8" t="s">
        <v>2328</v>
      </c>
      <c r="G1611" s="8" t="s">
        <v>3611</v>
      </c>
      <c r="I1611" t="s">
        <v>965</v>
      </c>
      <c r="J1611" s="8" t="s">
        <v>2328</v>
      </c>
      <c r="K1611" s="8" t="s">
        <v>3798</v>
      </c>
      <c r="L1611" t="s">
        <v>965</v>
      </c>
      <c r="M1611" s="8" t="s">
        <v>2328</v>
      </c>
      <c r="N1611" s="8" t="s">
        <v>4876</v>
      </c>
      <c r="O1611" t="s">
        <v>965</v>
      </c>
      <c r="P1611" s="8" t="s">
        <v>2328</v>
      </c>
      <c r="Q1611" s="8" t="s">
        <v>1901</v>
      </c>
      <c r="R1611" t="s">
        <v>965</v>
      </c>
      <c r="S1611" s="7" t="s">
        <v>2328</v>
      </c>
      <c r="T1611" s="8" t="s">
        <v>3798</v>
      </c>
      <c r="U1611" s="6" t="s">
        <v>965</v>
      </c>
      <c r="V1611" t="s">
        <v>2328</v>
      </c>
      <c r="W1611" s="5" t="s">
        <v>955</v>
      </c>
      <c r="X1611" s="6" t="s">
        <v>1695</v>
      </c>
      <c r="Y1611" s="6" t="s">
        <v>3615</v>
      </c>
      <c r="Z1611" s="11" t="s">
        <v>1701</v>
      </c>
      <c r="AA1611"/>
    </row>
    <row r="1612" spans="1:27" ht="12.75">
      <c r="A1612" t="s">
        <v>962</v>
      </c>
      <c r="B1612" t="s">
        <v>1337</v>
      </c>
      <c r="C1612" s="7">
        <v>28314</v>
      </c>
      <c r="D1612" s="8" t="s">
        <v>612</v>
      </c>
      <c r="E1612" s="8" t="s">
        <v>4757</v>
      </c>
      <c r="F1612" s="8" t="s">
        <v>3024</v>
      </c>
      <c r="G1612" s="8" t="s">
        <v>3618</v>
      </c>
      <c r="I1612" t="s">
        <v>958</v>
      </c>
      <c r="J1612" s="8" t="s">
        <v>3024</v>
      </c>
      <c r="K1612" s="8" t="s">
        <v>4884</v>
      </c>
      <c r="L1612" t="s">
        <v>958</v>
      </c>
      <c r="M1612" s="8" t="s">
        <v>3024</v>
      </c>
      <c r="N1612" s="8" t="s">
        <v>954</v>
      </c>
      <c r="O1612" t="s">
        <v>962</v>
      </c>
      <c r="P1612" s="8" t="s">
        <v>3024</v>
      </c>
      <c r="Q1612" s="8" t="s">
        <v>1141</v>
      </c>
      <c r="R1612" t="s">
        <v>958</v>
      </c>
      <c r="S1612" s="7" t="s">
        <v>3617</v>
      </c>
      <c r="T1612" s="8" t="s">
        <v>1142</v>
      </c>
      <c r="U1612" s="6" t="s">
        <v>1698</v>
      </c>
      <c r="V1612" t="s">
        <v>3617</v>
      </c>
      <c r="W1612" s="5" t="s">
        <v>3618</v>
      </c>
      <c r="X1612" s="6" t="s">
        <v>958</v>
      </c>
      <c r="Y1612" s="6" t="s">
        <v>3617</v>
      </c>
      <c r="Z1612" s="11" t="s">
        <v>4884</v>
      </c>
      <c r="AA1612"/>
    </row>
    <row r="1613" spans="1:27" ht="12.75">
      <c r="A1613" t="s">
        <v>1700</v>
      </c>
      <c r="B1613" t="s">
        <v>2375</v>
      </c>
      <c r="C1613" s="7">
        <v>29101</v>
      </c>
      <c r="D1613" s="8" t="s">
        <v>1856</v>
      </c>
      <c r="E1613" s="8" t="s">
        <v>4701</v>
      </c>
      <c r="F1613" s="8" t="s">
        <v>961</v>
      </c>
      <c r="G1613" s="8" t="s">
        <v>1702</v>
      </c>
      <c r="H1613" s="8" t="s">
        <v>2376</v>
      </c>
      <c r="I1613" t="s">
        <v>1700</v>
      </c>
      <c r="J1613" s="8" t="s">
        <v>961</v>
      </c>
      <c r="K1613" s="8" t="s">
        <v>1141</v>
      </c>
      <c r="L1613" t="s">
        <v>1700</v>
      </c>
      <c r="M1613" s="8" t="s">
        <v>961</v>
      </c>
      <c r="N1613" s="8" t="s">
        <v>1141</v>
      </c>
      <c r="O1613" t="s">
        <v>1693</v>
      </c>
      <c r="P1613" s="8" t="s">
        <v>961</v>
      </c>
      <c r="Q1613" s="8" t="s">
        <v>4879</v>
      </c>
      <c r="S1613" s="7"/>
      <c r="T1613" s="8"/>
      <c r="U1613" s="6" t="s">
        <v>1695</v>
      </c>
      <c r="V1613" t="s">
        <v>4874</v>
      </c>
      <c r="W1613" s="5" t="s">
        <v>3616</v>
      </c>
      <c r="X1613" s="6" t="s">
        <v>1695</v>
      </c>
      <c r="Y1613" s="6" t="s">
        <v>4874</v>
      </c>
      <c r="Z1613" s="11" t="s">
        <v>1692</v>
      </c>
      <c r="AA1613"/>
    </row>
    <row r="1614" spans="2:27" ht="12.75">
      <c r="B1614" t="s">
        <v>1721</v>
      </c>
      <c r="C1614" s="7">
        <v>27846</v>
      </c>
      <c r="D1614" s="8" t="s">
        <v>4</v>
      </c>
      <c r="E1614" s="8" t="s">
        <v>4770</v>
      </c>
      <c r="I1614" t="s">
        <v>965</v>
      </c>
      <c r="J1614" s="8" t="s">
        <v>2461</v>
      </c>
      <c r="K1614" s="8" t="s">
        <v>3673</v>
      </c>
      <c r="L1614" t="s">
        <v>965</v>
      </c>
      <c r="M1614" s="8" t="s">
        <v>2461</v>
      </c>
      <c r="N1614" s="8" t="s">
        <v>1694</v>
      </c>
      <c r="O1614" t="s">
        <v>965</v>
      </c>
      <c r="P1614" s="8" t="s">
        <v>1965</v>
      </c>
      <c r="Q1614" s="8" t="s">
        <v>1901</v>
      </c>
      <c r="R1614" t="s">
        <v>1693</v>
      </c>
      <c r="S1614" s="7" t="s">
        <v>1965</v>
      </c>
      <c r="T1614" s="8" t="s">
        <v>1084</v>
      </c>
      <c r="U1614" s="6" t="s">
        <v>965</v>
      </c>
      <c r="V1614" t="s">
        <v>4668</v>
      </c>
      <c r="W1614" s="5" t="s">
        <v>3798</v>
      </c>
      <c r="X1614" s="6" t="s">
        <v>1695</v>
      </c>
      <c r="Y1614" s="6" t="s">
        <v>4668</v>
      </c>
      <c r="Z1614" s="11" t="s">
        <v>265</v>
      </c>
      <c r="AA1614"/>
    </row>
    <row r="1616" spans="1:27" ht="12.75">
      <c r="A1616" t="s">
        <v>2332</v>
      </c>
      <c r="B1616" t="s">
        <v>1222</v>
      </c>
      <c r="C1616" s="7">
        <v>30989</v>
      </c>
      <c r="D1616" s="8" t="s">
        <v>3480</v>
      </c>
      <c r="E1616" s="8" t="s">
        <v>1223</v>
      </c>
      <c r="F1616" s="8" t="s">
        <v>4730</v>
      </c>
      <c r="G1616" s="8" t="s">
        <v>4884</v>
      </c>
      <c r="H1616" s="8" t="s">
        <v>1221</v>
      </c>
      <c r="L1616" s="8"/>
      <c r="N1616"/>
      <c r="O1616" s="8"/>
      <c r="P1616" s="5"/>
      <c r="Q1616"/>
      <c r="S1616" s="5"/>
      <c r="W1616"/>
      <c r="X1616" s="6"/>
      <c r="Z1616" s="10"/>
      <c r="AA1616"/>
    </row>
    <row r="1617" spans="1:27" ht="12.75">
      <c r="A1617" t="s">
        <v>2332</v>
      </c>
      <c r="B1617" t="s">
        <v>3683</v>
      </c>
      <c r="C1617" s="7">
        <v>30974</v>
      </c>
      <c r="D1617" s="8" t="s">
        <v>3490</v>
      </c>
      <c r="E1617" s="8" t="s">
        <v>2023</v>
      </c>
      <c r="F1617" s="8" t="s">
        <v>1689</v>
      </c>
      <c r="G1617" s="8" t="s">
        <v>1701</v>
      </c>
      <c r="H1617" s="8" t="s">
        <v>3682</v>
      </c>
      <c r="L1617" s="8"/>
      <c r="N1617"/>
      <c r="O1617" s="8"/>
      <c r="P1617" s="5"/>
      <c r="Q1617"/>
      <c r="S1617" s="5"/>
      <c r="W1617"/>
      <c r="X1617" s="6"/>
      <c r="Z1617" s="10"/>
      <c r="AA1617"/>
    </row>
    <row r="1618" spans="1:27" ht="12.75">
      <c r="A1618" t="s">
        <v>5168</v>
      </c>
      <c r="B1618" t="s">
        <v>1233</v>
      </c>
      <c r="C1618" s="7">
        <v>30705</v>
      </c>
      <c r="D1618" s="8" t="s">
        <v>3406</v>
      </c>
      <c r="E1618" s="8" t="s">
        <v>3492</v>
      </c>
      <c r="F1618" s="8" t="s">
        <v>4668</v>
      </c>
      <c r="G1618" s="8" t="s">
        <v>1701</v>
      </c>
      <c r="H1618" s="8" t="s">
        <v>1232</v>
      </c>
      <c r="L1618" s="8"/>
      <c r="N1618"/>
      <c r="O1618" s="8"/>
      <c r="P1618" s="5"/>
      <c r="Q1618"/>
      <c r="S1618" s="5"/>
      <c r="W1618"/>
      <c r="X1618" s="6"/>
      <c r="Z1618" s="10"/>
      <c r="AA1618"/>
    </row>
    <row r="1619" spans="1:27" ht="12.75">
      <c r="A1619" t="s">
        <v>4103</v>
      </c>
      <c r="B1619" t="s">
        <v>3694</v>
      </c>
      <c r="C1619" s="7">
        <v>29181</v>
      </c>
      <c r="D1619" s="8" t="s">
        <v>4671</v>
      </c>
      <c r="E1619" s="8" t="s">
        <v>351</v>
      </c>
      <c r="F1619" s="8" t="s">
        <v>3615</v>
      </c>
      <c r="G1619" s="8" t="s">
        <v>3618</v>
      </c>
      <c r="H1619" s="8" t="s">
        <v>354</v>
      </c>
      <c r="I1619" t="s">
        <v>5141</v>
      </c>
      <c r="J1619" s="8" t="s">
        <v>3790</v>
      </c>
      <c r="K1619" s="8" t="s">
        <v>3616</v>
      </c>
      <c r="L1619" t="s">
        <v>1703</v>
      </c>
      <c r="M1619" s="8" t="s">
        <v>2131</v>
      </c>
      <c r="N1619" s="8" t="s">
        <v>3616</v>
      </c>
      <c r="O1619" t="s">
        <v>5141</v>
      </c>
      <c r="P1619" s="8" t="s">
        <v>2131</v>
      </c>
      <c r="Q1619" s="8" t="s">
        <v>954</v>
      </c>
      <c r="R1619" t="s">
        <v>5141</v>
      </c>
      <c r="S1619" s="7" t="s">
        <v>2131</v>
      </c>
      <c r="T1619" s="8" t="s">
        <v>3616</v>
      </c>
      <c r="U1619" s="6" t="s">
        <v>5141</v>
      </c>
      <c r="V1619" t="s">
        <v>4874</v>
      </c>
      <c r="W1619" s="5" t="s">
        <v>954</v>
      </c>
      <c r="X1619" s="6" t="s">
        <v>5141</v>
      </c>
      <c r="Y1619" s="6" t="s">
        <v>4874</v>
      </c>
      <c r="Z1619" s="11" t="s">
        <v>3616</v>
      </c>
      <c r="AA1619"/>
    </row>
    <row r="1620" spans="1:27" ht="12.75">
      <c r="A1620" t="s">
        <v>4103</v>
      </c>
      <c r="B1620" t="s">
        <v>1367</v>
      </c>
      <c r="C1620" s="7">
        <v>28144</v>
      </c>
      <c r="D1620" s="8" t="s">
        <v>4124</v>
      </c>
      <c r="E1620" s="8" t="s">
        <v>350</v>
      </c>
      <c r="F1620" s="8" t="s">
        <v>4668</v>
      </c>
      <c r="G1620" s="8" t="s">
        <v>3618</v>
      </c>
      <c r="H1620" s="8" t="s">
        <v>354</v>
      </c>
      <c r="I1620" t="s">
        <v>5141</v>
      </c>
      <c r="J1620" s="8" t="s">
        <v>4668</v>
      </c>
      <c r="K1620" s="8" t="s">
        <v>3616</v>
      </c>
      <c r="L1620" t="s">
        <v>5141</v>
      </c>
      <c r="M1620" s="8" t="s">
        <v>3380</v>
      </c>
      <c r="N1620" s="8" t="s">
        <v>3616</v>
      </c>
      <c r="O1620" t="s">
        <v>5145</v>
      </c>
      <c r="P1620" s="8" t="s">
        <v>1480</v>
      </c>
      <c r="Q1620" s="8" t="s">
        <v>1692</v>
      </c>
      <c r="R1620" t="s">
        <v>5145</v>
      </c>
      <c r="S1620" s="7" t="s">
        <v>1480</v>
      </c>
      <c r="T1620" s="8" t="s">
        <v>265</v>
      </c>
      <c r="U1620" s="6" t="s">
        <v>1703</v>
      </c>
      <c r="V1620" t="s">
        <v>1857</v>
      </c>
      <c r="W1620" s="5" t="s">
        <v>954</v>
      </c>
      <c r="Z1620" s="11"/>
      <c r="AA1620"/>
    </row>
    <row r="1621" spans="1:27" ht="12.75">
      <c r="A1621" t="s">
        <v>2332</v>
      </c>
      <c r="B1621" t="s">
        <v>1740</v>
      </c>
      <c r="C1621" s="7">
        <v>28178</v>
      </c>
      <c r="D1621" s="8" t="s">
        <v>4735</v>
      </c>
      <c r="E1621" s="8" t="s">
        <v>4756</v>
      </c>
      <c r="F1621" s="8" t="s">
        <v>4026</v>
      </c>
      <c r="G1621" s="8" t="s">
        <v>3618</v>
      </c>
      <c r="I1621" t="s">
        <v>2332</v>
      </c>
      <c r="J1621" s="8" t="s">
        <v>4026</v>
      </c>
      <c r="K1621" s="8" t="s">
        <v>4879</v>
      </c>
      <c r="R1621" t="s">
        <v>5141</v>
      </c>
      <c r="S1621" t="s">
        <v>4026</v>
      </c>
      <c r="T1621" s="5" t="s">
        <v>3616</v>
      </c>
      <c r="U1621" s="6" t="s">
        <v>5141</v>
      </c>
      <c r="V1621" t="s">
        <v>4026</v>
      </c>
      <c r="W1621" s="5" t="s">
        <v>1692</v>
      </c>
      <c r="AA1621"/>
    </row>
    <row r="1622" spans="1:27" ht="12.75">
      <c r="A1622" t="s">
        <v>5141</v>
      </c>
      <c r="B1622" t="s">
        <v>3925</v>
      </c>
      <c r="C1622" s="7">
        <v>29849</v>
      </c>
      <c r="D1622" s="8" t="s">
        <v>2798</v>
      </c>
      <c r="E1622" s="8" t="s">
        <v>351</v>
      </c>
      <c r="F1622" s="8" t="s">
        <v>3615</v>
      </c>
      <c r="G1622" s="8" t="s">
        <v>3616</v>
      </c>
      <c r="H1622" s="8" t="s">
        <v>354</v>
      </c>
      <c r="I1622" t="s">
        <v>2332</v>
      </c>
      <c r="J1622" s="8" t="s">
        <v>3615</v>
      </c>
      <c r="K1622" s="8" t="s">
        <v>3616</v>
      </c>
      <c r="Q1622" s="8"/>
      <c r="S1622" s="7"/>
      <c r="T1622" s="8"/>
      <c r="U1622" s="6"/>
      <c r="V1622"/>
      <c r="X1622" s="6"/>
      <c r="Z1622" s="11"/>
      <c r="AA1622"/>
    </row>
    <row r="1623" spans="2:27" ht="12.75">
      <c r="B1623" t="s">
        <v>2890</v>
      </c>
      <c r="C1623" s="7">
        <v>28637</v>
      </c>
      <c r="D1623" s="8" t="s">
        <v>4735</v>
      </c>
      <c r="E1623" s="8" t="s">
        <v>4762</v>
      </c>
      <c r="I1623" t="s">
        <v>5142</v>
      </c>
      <c r="J1623" s="8" t="s">
        <v>4792</v>
      </c>
      <c r="K1623" s="8" t="s">
        <v>4879</v>
      </c>
      <c r="O1623" t="s">
        <v>3571</v>
      </c>
      <c r="P1623" s="8" t="s">
        <v>1689</v>
      </c>
      <c r="Q1623" s="8" t="s">
        <v>950</v>
      </c>
      <c r="R1623" t="s">
        <v>3571</v>
      </c>
      <c r="S1623" s="7" t="s">
        <v>1689</v>
      </c>
      <c r="T1623" s="8" t="s">
        <v>2036</v>
      </c>
      <c r="U1623" s="6" t="s">
        <v>3571</v>
      </c>
      <c r="V1623" t="s">
        <v>1689</v>
      </c>
      <c r="W1623" s="5" t="s">
        <v>263</v>
      </c>
      <c r="X1623" s="6" t="s">
        <v>5141</v>
      </c>
      <c r="Y1623" s="6" t="s">
        <v>1689</v>
      </c>
      <c r="Z1623" s="11" t="s">
        <v>3616</v>
      </c>
      <c r="AA1623"/>
    </row>
    <row r="1624" spans="2:23" ht="12.75">
      <c r="B1624" t="s">
        <v>4718</v>
      </c>
      <c r="C1624" s="7">
        <v>28111</v>
      </c>
      <c r="D1624" s="8" t="s">
        <v>260</v>
      </c>
      <c r="E1624" s="8" t="s">
        <v>4765</v>
      </c>
      <c r="I1624" t="s">
        <v>5142</v>
      </c>
      <c r="J1624" s="8" t="s">
        <v>961</v>
      </c>
      <c r="K1624" s="8" t="s">
        <v>3611</v>
      </c>
      <c r="L1624" t="s">
        <v>5142</v>
      </c>
      <c r="M1624" s="8" t="s">
        <v>961</v>
      </c>
      <c r="N1624" s="8" t="s">
        <v>955</v>
      </c>
      <c r="O1624" t="s">
        <v>1703</v>
      </c>
      <c r="P1624" s="8" t="s">
        <v>961</v>
      </c>
      <c r="Q1624" s="5" t="s">
        <v>955</v>
      </c>
      <c r="R1624" t="s">
        <v>5141</v>
      </c>
      <c r="S1624" t="s">
        <v>961</v>
      </c>
      <c r="T1624" s="5" t="s">
        <v>3618</v>
      </c>
      <c r="U1624" s="6" t="s">
        <v>5141</v>
      </c>
      <c r="V1624" t="s">
        <v>961</v>
      </c>
      <c r="W1624" s="5" t="s">
        <v>3616</v>
      </c>
    </row>
    <row r="1626" spans="1:20" ht="12.75">
      <c r="A1626" t="s">
        <v>356</v>
      </c>
      <c r="B1626" t="s">
        <v>2030</v>
      </c>
      <c r="C1626" s="7">
        <v>29695</v>
      </c>
      <c r="D1626" s="8" t="s">
        <v>4609</v>
      </c>
      <c r="E1626" s="8" t="s">
        <v>498</v>
      </c>
      <c r="F1626" s="8" t="s">
        <v>4730</v>
      </c>
      <c r="G1626" s="8" t="s">
        <v>309</v>
      </c>
      <c r="I1626" t="s">
        <v>356</v>
      </c>
      <c r="J1626" s="8" t="s">
        <v>4730</v>
      </c>
      <c r="K1626" s="8" t="s">
        <v>309</v>
      </c>
      <c r="L1626" t="s">
        <v>356</v>
      </c>
      <c r="M1626" s="8" t="s">
        <v>4730</v>
      </c>
      <c r="N1626" s="8" t="s">
        <v>1445</v>
      </c>
      <c r="O1626" t="s">
        <v>356</v>
      </c>
      <c r="P1626" s="8" t="s">
        <v>4730</v>
      </c>
      <c r="Q1626" s="5" t="s">
        <v>1445</v>
      </c>
      <c r="R1626" t="s">
        <v>353</v>
      </c>
      <c r="S1626" t="s">
        <v>4730</v>
      </c>
      <c r="T1626" s="5" t="s">
        <v>354</v>
      </c>
    </row>
    <row r="1627" spans="1:27" ht="12.75" customHeight="1">
      <c r="A1627" t="s">
        <v>353</v>
      </c>
      <c r="B1627" t="s">
        <v>2273</v>
      </c>
      <c r="C1627" s="7">
        <v>28854</v>
      </c>
      <c r="D1627" s="8" t="s">
        <v>305</v>
      </c>
      <c r="E1627" s="8" t="s">
        <v>4701</v>
      </c>
      <c r="F1627" s="8" t="s">
        <v>4874</v>
      </c>
      <c r="G1627" s="8" t="s">
        <v>354</v>
      </c>
      <c r="H1627" s="8" t="s">
        <v>3963</v>
      </c>
      <c r="I1627" t="s">
        <v>353</v>
      </c>
      <c r="J1627" s="8" t="s">
        <v>4874</v>
      </c>
      <c r="K1627" s="8" t="s">
        <v>354</v>
      </c>
      <c r="L1627" t="s">
        <v>3025</v>
      </c>
      <c r="M1627" s="8" t="s">
        <v>4874</v>
      </c>
      <c r="N1627" s="8" t="s">
        <v>354</v>
      </c>
      <c r="O1627" t="s">
        <v>353</v>
      </c>
      <c r="P1627" s="8" t="s">
        <v>4874</v>
      </c>
      <c r="Q1627" s="5" t="s">
        <v>354</v>
      </c>
      <c r="U1627" s="6" t="s">
        <v>353</v>
      </c>
      <c r="V1627" t="s">
        <v>4874</v>
      </c>
      <c r="W1627" s="5" t="s">
        <v>354</v>
      </c>
      <c r="AA1627"/>
    </row>
    <row r="1628" spans="1:27" ht="12.75">
      <c r="A1628" t="s">
        <v>353</v>
      </c>
      <c r="B1628" t="s">
        <v>2138</v>
      </c>
      <c r="C1628" s="7">
        <v>28713</v>
      </c>
      <c r="D1628" s="8" t="s">
        <v>2139</v>
      </c>
      <c r="E1628" s="8" t="s">
        <v>4769</v>
      </c>
      <c r="F1628" s="8" t="s">
        <v>3790</v>
      </c>
      <c r="G1628" s="8" t="s">
        <v>354</v>
      </c>
      <c r="I1628" t="s">
        <v>3082</v>
      </c>
      <c r="J1628" s="8" t="s">
        <v>3790</v>
      </c>
      <c r="K1628" s="8" t="s">
        <v>354</v>
      </c>
      <c r="L1628" t="s">
        <v>353</v>
      </c>
      <c r="M1628" s="8" t="s">
        <v>3027</v>
      </c>
      <c r="N1628" s="8" t="s">
        <v>354</v>
      </c>
      <c r="O1628" t="s">
        <v>353</v>
      </c>
      <c r="P1628" s="8" t="s">
        <v>3027</v>
      </c>
      <c r="Q1628" s="8" t="s">
        <v>354</v>
      </c>
      <c r="S1628" s="7"/>
      <c r="T1628" s="8"/>
      <c r="U1628" s="6" t="s">
        <v>353</v>
      </c>
      <c r="V1628" t="s">
        <v>3027</v>
      </c>
      <c r="W1628" s="5" t="s">
        <v>354</v>
      </c>
      <c r="AA1628"/>
    </row>
    <row r="1629" spans="1:27" ht="12.75">
      <c r="A1629" t="s">
        <v>353</v>
      </c>
      <c r="B1629" t="s">
        <v>3686</v>
      </c>
      <c r="C1629" s="7">
        <v>29123</v>
      </c>
      <c r="D1629" s="8" t="s">
        <v>1440</v>
      </c>
      <c r="E1629" s="8" t="s">
        <v>2024</v>
      </c>
      <c r="F1629" s="8" t="s">
        <v>4789</v>
      </c>
      <c r="G1629" s="8" t="s">
        <v>354</v>
      </c>
      <c r="H1629" s="8" t="s">
        <v>3685</v>
      </c>
      <c r="L1629" t="s">
        <v>4778</v>
      </c>
      <c r="M1629" s="8" t="s">
        <v>3617</v>
      </c>
      <c r="N1629" s="8" t="s">
        <v>3684</v>
      </c>
      <c r="W1629"/>
      <c r="X1629" s="6"/>
      <c r="Z1629" s="10"/>
      <c r="AA1629"/>
    </row>
    <row r="1630" spans="1:26" ht="12.75">
      <c r="A1630" t="s">
        <v>353</v>
      </c>
      <c r="B1630" t="s">
        <v>2185</v>
      </c>
      <c r="C1630" s="7">
        <v>27998</v>
      </c>
      <c r="D1630" s="8" t="s">
        <v>1856</v>
      </c>
      <c r="E1630" s="8" t="s">
        <v>4758</v>
      </c>
      <c r="F1630" s="8" t="s">
        <v>3024</v>
      </c>
      <c r="G1630" s="8" t="s">
        <v>354</v>
      </c>
      <c r="I1630" t="s">
        <v>353</v>
      </c>
      <c r="J1630" s="8" t="s">
        <v>3380</v>
      </c>
      <c r="K1630" s="8" t="s">
        <v>3083</v>
      </c>
      <c r="L1630" t="s">
        <v>3025</v>
      </c>
      <c r="M1630" s="8" t="s">
        <v>3380</v>
      </c>
      <c r="N1630" s="8" t="s">
        <v>354</v>
      </c>
      <c r="O1630" t="s">
        <v>353</v>
      </c>
      <c r="P1630" s="8" t="s">
        <v>3380</v>
      </c>
      <c r="Q1630" s="5" t="s">
        <v>3083</v>
      </c>
      <c r="R1630" t="s">
        <v>353</v>
      </c>
      <c r="S1630" t="s">
        <v>3380</v>
      </c>
      <c r="T1630" s="5" t="s">
        <v>354</v>
      </c>
      <c r="U1630" s="6" t="s">
        <v>353</v>
      </c>
      <c r="V1630" t="s">
        <v>3380</v>
      </c>
      <c r="W1630" s="5" t="s">
        <v>354</v>
      </c>
      <c r="X1630" s="6" t="s">
        <v>353</v>
      </c>
      <c r="Y1630" s="6" t="s">
        <v>3380</v>
      </c>
      <c r="Z1630" s="11" t="s">
        <v>354</v>
      </c>
    </row>
    <row r="1631" spans="1:27" ht="12.75">
      <c r="A1631" t="s">
        <v>356</v>
      </c>
      <c r="B1631" t="s">
        <v>3922</v>
      </c>
      <c r="C1631" s="7">
        <v>30575</v>
      </c>
      <c r="D1631" s="8" t="s">
        <v>2800</v>
      </c>
      <c r="E1631" s="8" t="s">
        <v>4701</v>
      </c>
      <c r="F1631" s="8" t="s">
        <v>304</v>
      </c>
      <c r="G1631" s="8" t="s">
        <v>354</v>
      </c>
      <c r="H1631" s="8" t="s">
        <v>3923</v>
      </c>
      <c r="L1631" t="s">
        <v>353</v>
      </c>
      <c r="M1631" s="8" t="s">
        <v>304</v>
      </c>
      <c r="N1631" s="8" t="s">
        <v>354</v>
      </c>
      <c r="AA1631"/>
    </row>
    <row r="1632" spans="1:27" ht="12.75">
      <c r="A1632" t="s">
        <v>4778</v>
      </c>
      <c r="B1632" t="s">
        <v>2985</v>
      </c>
      <c r="C1632" s="7">
        <v>30391</v>
      </c>
      <c r="D1632" s="8" t="s">
        <v>3478</v>
      </c>
      <c r="E1632" s="8" t="s">
        <v>3490</v>
      </c>
      <c r="F1632" s="8" t="s">
        <v>1480</v>
      </c>
      <c r="G1632" s="8" t="s">
        <v>1234</v>
      </c>
      <c r="H1632" s="8" t="s">
        <v>3963</v>
      </c>
      <c r="L1632" s="8"/>
      <c r="N1632"/>
      <c r="O1632" s="8"/>
      <c r="P1632" s="5"/>
      <c r="Q1632"/>
      <c r="S1632" s="5"/>
      <c r="W1632"/>
      <c r="X1632" s="6"/>
      <c r="Z1632" s="10"/>
      <c r="AA1632"/>
    </row>
    <row r="1633" spans="1:23" ht="12.75">
      <c r="A1633" t="s">
        <v>1277</v>
      </c>
      <c r="B1633" t="s">
        <v>3295</v>
      </c>
      <c r="C1633" s="7">
        <v>27207</v>
      </c>
      <c r="D1633" s="8" t="s">
        <v>3296</v>
      </c>
      <c r="E1633" s="8" t="s">
        <v>1120</v>
      </c>
      <c r="I1633" t="s">
        <v>1442</v>
      </c>
      <c r="J1633" s="8" t="s">
        <v>2328</v>
      </c>
      <c r="K1633" s="8" t="s">
        <v>3083</v>
      </c>
      <c r="L1633" t="s">
        <v>353</v>
      </c>
      <c r="M1633" s="8" t="s">
        <v>2328</v>
      </c>
      <c r="N1633" s="8" t="s">
        <v>354</v>
      </c>
      <c r="O1633" t="s">
        <v>353</v>
      </c>
      <c r="P1633" s="8" t="s">
        <v>937</v>
      </c>
      <c r="Q1633" s="5" t="s">
        <v>354</v>
      </c>
      <c r="R1633" t="s">
        <v>1442</v>
      </c>
      <c r="S1633" t="s">
        <v>4792</v>
      </c>
      <c r="T1633" s="5" t="s">
        <v>3083</v>
      </c>
      <c r="U1633" s="6" t="s">
        <v>353</v>
      </c>
      <c r="V1633" t="s">
        <v>4792</v>
      </c>
      <c r="W1633" s="5" t="s">
        <v>354</v>
      </c>
    </row>
    <row r="1634" spans="1:27" ht="12.75">
      <c r="A1634" t="s">
        <v>1277</v>
      </c>
      <c r="B1634" t="s">
        <v>4568</v>
      </c>
      <c r="C1634" s="7">
        <v>28806</v>
      </c>
      <c r="D1634" s="8" t="s">
        <v>4671</v>
      </c>
      <c r="E1634" s="8" t="s">
        <v>4768</v>
      </c>
      <c r="I1634" t="s">
        <v>3025</v>
      </c>
      <c r="J1634" s="8" t="s">
        <v>3790</v>
      </c>
      <c r="K1634" s="8" t="s">
        <v>354</v>
      </c>
      <c r="L1634" t="s">
        <v>353</v>
      </c>
      <c r="M1634" s="8" t="s">
        <v>4789</v>
      </c>
      <c r="N1634" s="8" t="s">
        <v>354</v>
      </c>
      <c r="O1634" t="s">
        <v>1442</v>
      </c>
      <c r="P1634" s="8" t="s">
        <v>2461</v>
      </c>
      <c r="Q1634" s="8" t="s">
        <v>2738</v>
      </c>
      <c r="R1634" t="s">
        <v>1442</v>
      </c>
      <c r="S1634" s="7" t="s">
        <v>2461</v>
      </c>
      <c r="T1634" s="8" t="s">
        <v>3083</v>
      </c>
      <c r="U1634" s="6" t="s">
        <v>353</v>
      </c>
      <c r="V1634" t="s">
        <v>2461</v>
      </c>
      <c r="W1634" s="5" t="s">
        <v>354</v>
      </c>
      <c r="X1634" s="6" t="s">
        <v>353</v>
      </c>
      <c r="Y1634" s="6" t="s">
        <v>2461</v>
      </c>
      <c r="Z1634" s="11" t="s">
        <v>354</v>
      </c>
      <c r="AA1634"/>
    </row>
    <row r="1636" spans="1:20" ht="12.75">
      <c r="A1636" t="s">
        <v>143</v>
      </c>
      <c r="B1636" t="s">
        <v>721</v>
      </c>
      <c r="C1636" s="7">
        <v>29375</v>
      </c>
      <c r="D1636" s="8" t="s">
        <v>1011</v>
      </c>
      <c r="E1636" s="8" t="s">
        <v>4759</v>
      </c>
      <c r="F1636" s="8" t="s">
        <v>2131</v>
      </c>
      <c r="G1636" s="8" t="s">
        <v>4281</v>
      </c>
      <c r="I1636" t="s">
        <v>2750</v>
      </c>
      <c r="J1636" s="8" t="s">
        <v>2131</v>
      </c>
      <c r="K1636" s="8" t="s">
        <v>3369</v>
      </c>
      <c r="L1636" t="s">
        <v>3011</v>
      </c>
      <c r="M1636" s="8" t="s">
        <v>2131</v>
      </c>
      <c r="N1636" s="8" t="s">
        <v>365</v>
      </c>
      <c r="O1636" t="s">
        <v>3517</v>
      </c>
      <c r="P1636" s="8" t="s">
        <v>2131</v>
      </c>
      <c r="Q1636" s="5" t="s">
        <v>722</v>
      </c>
      <c r="R1636" t="s">
        <v>3011</v>
      </c>
      <c r="S1636" t="s">
        <v>2131</v>
      </c>
      <c r="T1636" s="5" t="s">
        <v>1834</v>
      </c>
    </row>
    <row r="1637" spans="1:27" ht="12.75">
      <c r="A1637" t="s">
        <v>3030</v>
      </c>
      <c r="B1637" t="s">
        <v>1503</v>
      </c>
      <c r="C1637" s="7">
        <v>26661</v>
      </c>
      <c r="E1637" s="8" t="s">
        <v>1121</v>
      </c>
      <c r="F1637" s="8" t="s">
        <v>1372</v>
      </c>
      <c r="G1637" s="8" t="s">
        <v>4282</v>
      </c>
      <c r="I1637" t="s">
        <v>3030</v>
      </c>
      <c r="J1637" s="8" t="s">
        <v>1372</v>
      </c>
      <c r="K1637" s="8" t="s">
        <v>94</v>
      </c>
      <c r="L1637" t="s">
        <v>3030</v>
      </c>
      <c r="M1637" s="8" t="s">
        <v>3551</v>
      </c>
      <c r="N1637" s="8" t="s">
        <v>2324</v>
      </c>
      <c r="O1637" t="s">
        <v>3030</v>
      </c>
      <c r="P1637" s="8" t="s">
        <v>3551</v>
      </c>
      <c r="Q1637" s="8" t="s">
        <v>200</v>
      </c>
      <c r="R1637" t="s">
        <v>3030</v>
      </c>
      <c r="S1637" s="7" t="s">
        <v>3551</v>
      </c>
      <c r="T1637" s="8" t="s">
        <v>201</v>
      </c>
      <c r="U1637" s="6" t="s">
        <v>3030</v>
      </c>
      <c r="V1637" t="s">
        <v>3551</v>
      </c>
      <c r="W1637" s="5" t="s">
        <v>202</v>
      </c>
      <c r="X1637" t="s">
        <v>3030</v>
      </c>
      <c r="Y1637" s="6" t="s">
        <v>3551</v>
      </c>
      <c r="Z1637" s="6" t="s">
        <v>203</v>
      </c>
      <c r="AA1637"/>
    </row>
    <row r="1638" spans="1:26" ht="12.75">
      <c r="A1638" t="s">
        <v>3136</v>
      </c>
      <c r="B1638" t="s">
        <v>2342</v>
      </c>
      <c r="C1638" s="7">
        <v>28694</v>
      </c>
      <c r="D1638" s="8" t="s">
        <v>4735</v>
      </c>
      <c r="E1638" s="8" t="s">
        <v>1129</v>
      </c>
      <c r="F1638" s="8" t="s">
        <v>3027</v>
      </c>
      <c r="G1638" s="8" t="s">
        <v>4283</v>
      </c>
      <c r="I1638" t="s">
        <v>3136</v>
      </c>
      <c r="J1638" s="8" t="s">
        <v>3027</v>
      </c>
      <c r="K1638" s="8" t="s">
        <v>92</v>
      </c>
      <c r="L1638" t="s">
        <v>3136</v>
      </c>
      <c r="M1638" s="8" t="s">
        <v>3027</v>
      </c>
      <c r="N1638" s="8" t="s">
        <v>2045</v>
      </c>
      <c r="O1638" t="s">
        <v>3136</v>
      </c>
      <c r="P1638" s="8" t="s">
        <v>3027</v>
      </c>
      <c r="Q1638" s="5" t="s">
        <v>2343</v>
      </c>
      <c r="R1638" t="s">
        <v>3136</v>
      </c>
      <c r="S1638" t="s">
        <v>3027</v>
      </c>
      <c r="T1638" s="5" t="s">
        <v>2344</v>
      </c>
      <c r="U1638" s="6" t="s">
        <v>3136</v>
      </c>
      <c r="V1638" t="s">
        <v>3380</v>
      </c>
      <c r="W1638" s="5" t="s">
        <v>2345</v>
      </c>
      <c r="X1638" t="s">
        <v>3136</v>
      </c>
      <c r="Y1638" s="6" t="s">
        <v>3380</v>
      </c>
      <c r="Z1638" s="6" t="s">
        <v>1893</v>
      </c>
    </row>
    <row r="1639" ht="12.75">
      <c r="I1639" s="6" t="s">
        <v>429</v>
      </c>
    </row>
  </sheetData>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2:AA301"/>
  <sheetViews>
    <sheetView zoomScale="75" zoomScaleNormal="75" workbookViewId="0" topLeftCell="A1">
      <selection activeCell="A2" sqref="A2"/>
    </sheetView>
  </sheetViews>
  <sheetFormatPr defaultColWidth="9.140625" defaultRowHeight="12.75"/>
  <cols>
    <col min="1" max="1" width="11.140625" style="0" customWidth="1"/>
    <col min="2" max="2" width="20.8515625" style="0" customWidth="1"/>
    <col min="3" max="3" width="10.140625" style="6" bestFit="1" customWidth="1"/>
    <col min="4" max="4" width="9.140625" style="8" customWidth="1"/>
    <col min="5" max="5" width="7.57421875" style="8" bestFit="1" customWidth="1"/>
    <col min="6" max="6" width="9.140625" style="8" customWidth="1"/>
    <col min="7" max="7" width="45.28125" style="8" customWidth="1"/>
    <col min="8" max="8" width="47.28125" style="8" customWidth="1"/>
    <col min="9" max="9" width="11.140625" style="0" customWidth="1"/>
    <col min="10" max="10" width="9.140625" style="8" customWidth="1"/>
    <col min="11" max="11" width="45.28125" style="8" customWidth="1"/>
    <col min="12" max="12" width="11.28125" style="0" customWidth="1"/>
    <col min="13" max="13" width="9.140625" style="8" customWidth="1"/>
    <col min="14" max="14" width="45.421875" style="8" customWidth="1"/>
    <col min="15" max="15" width="10.421875" style="0" customWidth="1"/>
    <col min="16" max="16" width="7.7109375" style="8" bestFit="1" customWidth="1"/>
    <col min="17" max="17" width="37.7109375" style="5" customWidth="1"/>
    <col min="18" max="18" width="11.140625" style="0" customWidth="1"/>
    <col min="19" max="19" width="7.7109375" style="0" bestFit="1" customWidth="1"/>
    <col min="20" max="20" width="46.7109375" style="5" customWidth="1"/>
    <col min="21" max="21" width="8.8515625" style="5" bestFit="1" customWidth="1"/>
    <col min="22" max="22" width="7.7109375" style="5" bestFit="1" customWidth="1"/>
    <col min="23" max="23" width="46.8515625" style="5" bestFit="1" customWidth="1"/>
    <col min="24" max="24" width="10.28125" style="0" bestFit="1" customWidth="1"/>
    <col min="25" max="25" width="7.57421875" style="6" bestFit="1" customWidth="1"/>
    <col min="26" max="26" width="40.7109375" style="6" customWidth="1"/>
    <col min="27" max="27" width="9.140625" style="10" customWidth="1"/>
  </cols>
  <sheetData>
    <row r="2" spans="1:26" ht="12.75">
      <c r="A2" s="1" t="s">
        <v>1910</v>
      </c>
      <c r="B2" s="2" t="s">
        <v>4344</v>
      </c>
      <c r="C2" s="3" t="s">
        <v>4345</v>
      </c>
      <c r="D2" s="4" t="s">
        <v>4346</v>
      </c>
      <c r="E2" s="4" t="s">
        <v>419</v>
      </c>
      <c r="F2" s="3" t="s">
        <v>1911</v>
      </c>
      <c r="G2" s="24" t="s">
        <v>1912</v>
      </c>
      <c r="H2" s="24" t="s">
        <v>1591</v>
      </c>
      <c r="I2" s="1" t="s">
        <v>3067</v>
      </c>
      <c r="J2" s="3" t="s">
        <v>1501</v>
      </c>
      <c r="K2" s="24" t="s">
        <v>1502</v>
      </c>
      <c r="L2" s="1" t="s">
        <v>4343</v>
      </c>
      <c r="M2" s="3" t="s">
        <v>4347</v>
      </c>
      <c r="N2" s="24" t="s">
        <v>1860</v>
      </c>
      <c r="O2" s="2" t="s">
        <v>1861</v>
      </c>
      <c r="P2" s="3" t="s">
        <v>1862</v>
      </c>
      <c r="Q2" s="24" t="s">
        <v>1863</v>
      </c>
      <c r="R2" s="2" t="s">
        <v>1864</v>
      </c>
      <c r="S2" s="2" t="s">
        <v>1865</v>
      </c>
      <c r="T2" s="24" t="s">
        <v>624</v>
      </c>
      <c r="U2" s="3" t="s">
        <v>625</v>
      </c>
      <c r="V2" s="3" t="s">
        <v>626</v>
      </c>
      <c r="W2" s="3" t="s">
        <v>627</v>
      </c>
      <c r="X2" s="3" t="s">
        <v>628</v>
      </c>
      <c r="Y2" s="3" t="s">
        <v>629</v>
      </c>
      <c r="Z2" s="3" t="s">
        <v>630</v>
      </c>
    </row>
    <row r="3" ht="12.75">
      <c r="H3" s="8" t="s">
        <v>3690</v>
      </c>
    </row>
    <row r="4" ht="12.75">
      <c r="H4" s="8" t="s">
        <v>3691</v>
      </c>
    </row>
    <row r="5" ht="12.75">
      <c r="H5" s="8" t="s">
        <v>3692</v>
      </c>
    </row>
    <row r="7" spans="1:14" ht="12.75">
      <c r="A7" t="s">
        <v>353</v>
      </c>
      <c r="B7" t="s">
        <v>3693</v>
      </c>
      <c r="C7" s="7">
        <v>29143</v>
      </c>
      <c r="D7" s="8" t="s">
        <v>1440</v>
      </c>
      <c r="F7" s="8" t="s">
        <v>3380</v>
      </c>
      <c r="G7" s="8" t="s">
        <v>354</v>
      </c>
      <c r="H7" s="8" t="s">
        <v>354</v>
      </c>
      <c r="I7" t="s">
        <v>353</v>
      </c>
      <c r="J7" s="8" t="s">
        <v>2328</v>
      </c>
      <c r="K7" s="8" t="s">
        <v>354</v>
      </c>
      <c r="L7" t="s">
        <v>353</v>
      </c>
      <c r="M7" s="8" t="s">
        <v>2328</v>
      </c>
      <c r="N7" s="8" t="s">
        <v>354</v>
      </c>
    </row>
    <row r="8" spans="1:27" ht="12.75">
      <c r="A8" t="s">
        <v>353</v>
      </c>
      <c r="B8" t="s">
        <v>3695</v>
      </c>
      <c r="C8" s="7">
        <v>29669</v>
      </c>
      <c r="D8" s="8" t="s">
        <v>4569</v>
      </c>
      <c r="F8" s="8" t="s">
        <v>3615</v>
      </c>
      <c r="G8" s="8" t="s">
        <v>354</v>
      </c>
      <c r="H8" s="8" t="s">
        <v>3696</v>
      </c>
      <c r="I8" t="s">
        <v>353</v>
      </c>
      <c r="J8" s="8" t="s">
        <v>4668</v>
      </c>
      <c r="K8" s="8" t="s">
        <v>354</v>
      </c>
      <c r="L8" t="s">
        <v>3025</v>
      </c>
      <c r="M8" s="8" t="s">
        <v>4668</v>
      </c>
      <c r="N8" s="8" t="s">
        <v>354</v>
      </c>
      <c r="O8" t="s">
        <v>353</v>
      </c>
      <c r="P8" s="8" t="s">
        <v>4668</v>
      </c>
      <c r="Q8" s="8" t="s">
        <v>354</v>
      </c>
      <c r="S8" s="7"/>
      <c r="T8" s="8"/>
      <c r="U8" s="6"/>
      <c r="V8"/>
      <c r="X8" s="6"/>
      <c r="Z8" s="11"/>
      <c r="AA8"/>
    </row>
    <row r="9" spans="1:27" ht="12.75">
      <c r="A9" t="s">
        <v>958</v>
      </c>
      <c r="B9" t="s">
        <v>2830</v>
      </c>
      <c r="C9" s="7">
        <v>26828</v>
      </c>
      <c r="E9" s="8" t="s">
        <v>4767</v>
      </c>
      <c r="F9" s="8" t="s">
        <v>4883</v>
      </c>
      <c r="G9" s="8" t="s">
        <v>3616</v>
      </c>
      <c r="I9" t="s">
        <v>958</v>
      </c>
      <c r="J9" s="8" t="s">
        <v>3380</v>
      </c>
      <c r="K9" s="8" t="s">
        <v>1142</v>
      </c>
      <c r="L9" t="s">
        <v>958</v>
      </c>
      <c r="M9" s="8" t="s">
        <v>5143</v>
      </c>
      <c r="N9" s="8" t="s">
        <v>4879</v>
      </c>
      <c r="O9" t="s">
        <v>958</v>
      </c>
      <c r="P9" s="8" t="s">
        <v>5143</v>
      </c>
      <c r="Q9" s="8" t="s">
        <v>2898</v>
      </c>
      <c r="R9" t="s">
        <v>958</v>
      </c>
      <c r="S9" s="7" t="s">
        <v>5143</v>
      </c>
      <c r="T9" s="8" t="s">
        <v>263</v>
      </c>
      <c r="U9" s="6" t="s">
        <v>958</v>
      </c>
      <c r="V9" t="s">
        <v>4789</v>
      </c>
      <c r="W9" s="5" t="s">
        <v>1142</v>
      </c>
      <c r="X9" s="6" t="s">
        <v>958</v>
      </c>
      <c r="Y9" s="6" t="s">
        <v>1689</v>
      </c>
      <c r="Z9" s="11" t="s">
        <v>5140</v>
      </c>
      <c r="AA9"/>
    </row>
    <row r="10" spans="1:14" ht="12.75">
      <c r="A10" t="s">
        <v>1137</v>
      </c>
      <c r="B10" t="s">
        <v>3697</v>
      </c>
      <c r="C10" s="7">
        <v>29633</v>
      </c>
      <c r="D10" s="8" t="s">
        <v>2798</v>
      </c>
      <c r="F10" s="8" t="s">
        <v>3790</v>
      </c>
      <c r="G10" s="8" t="s">
        <v>3616</v>
      </c>
      <c r="H10" s="8" t="s">
        <v>354</v>
      </c>
      <c r="I10" t="s">
        <v>1137</v>
      </c>
      <c r="J10" s="8" t="s">
        <v>3790</v>
      </c>
      <c r="K10" s="8" t="s">
        <v>3616</v>
      </c>
      <c r="L10" t="s">
        <v>1137</v>
      </c>
      <c r="M10" s="8" t="s">
        <v>3790</v>
      </c>
      <c r="N10" s="8" t="s">
        <v>1141</v>
      </c>
    </row>
    <row r="11" spans="1:27" ht="12.75">
      <c r="A11" t="s">
        <v>4103</v>
      </c>
      <c r="B11" t="s">
        <v>3698</v>
      </c>
      <c r="C11" s="7">
        <v>29990</v>
      </c>
      <c r="D11" s="8" t="s">
        <v>2800</v>
      </c>
      <c r="F11" s="8" t="s">
        <v>3551</v>
      </c>
      <c r="G11" s="8" t="s">
        <v>3616</v>
      </c>
      <c r="H11" s="8" t="s">
        <v>3699</v>
      </c>
      <c r="I11" t="s">
        <v>4103</v>
      </c>
      <c r="J11" s="8" t="s">
        <v>3551</v>
      </c>
      <c r="K11" s="8" t="s">
        <v>3616</v>
      </c>
      <c r="Q11" s="8"/>
      <c r="S11" s="7"/>
      <c r="T11" s="8"/>
      <c r="U11" s="6"/>
      <c r="V11"/>
      <c r="X11" s="6"/>
      <c r="Z11" s="11"/>
      <c r="AA11"/>
    </row>
    <row r="12" spans="1:27" ht="12.75">
      <c r="A12" t="s">
        <v>3700</v>
      </c>
      <c r="B12" t="s">
        <v>3701</v>
      </c>
      <c r="C12" s="7">
        <v>30467</v>
      </c>
      <c r="D12" s="8" t="s">
        <v>3478</v>
      </c>
      <c r="F12" s="8" t="s">
        <v>961</v>
      </c>
      <c r="G12" s="8" t="s">
        <v>3616</v>
      </c>
      <c r="H12" s="8" t="s">
        <v>1596</v>
      </c>
      <c r="L12" s="8"/>
      <c r="N12"/>
      <c r="O12" s="8"/>
      <c r="P12" s="5"/>
      <c r="Q12"/>
      <c r="S12" s="5"/>
      <c r="W12"/>
      <c r="X12" s="6"/>
      <c r="Z12" s="10"/>
      <c r="AA12"/>
    </row>
    <row r="13" spans="1:27" ht="12.75">
      <c r="A13" t="s">
        <v>1894</v>
      </c>
      <c r="B13" t="s">
        <v>3702</v>
      </c>
      <c r="C13" s="7">
        <v>28847</v>
      </c>
      <c r="F13" s="8" t="s">
        <v>4883</v>
      </c>
      <c r="G13" s="8" t="s">
        <v>1692</v>
      </c>
      <c r="H13" s="8" t="s">
        <v>354</v>
      </c>
      <c r="O13" t="s">
        <v>1897</v>
      </c>
      <c r="P13" s="8" t="s">
        <v>4883</v>
      </c>
      <c r="Q13" s="8" t="s">
        <v>3616</v>
      </c>
      <c r="S13" s="7"/>
      <c r="T13" s="8"/>
      <c r="U13" s="6"/>
      <c r="V13"/>
      <c r="X13" s="6"/>
      <c r="Z13" s="11"/>
      <c r="AA13"/>
    </row>
    <row r="14" spans="1:27" ht="12.75">
      <c r="A14" t="s">
        <v>5141</v>
      </c>
      <c r="B14" t="s">
        <v>3703</v>
      </c>
      <c r="C14" s="7">
        <v>30421</v>
      </c>
      <c r="D14" s="8" t="s">
        <v>3478</v>
      </c>
      <c r="F14" s="8" t="s">
        <v>3610</v>
      </c>
      <c r="G14" s="8" t="s">
        <v>3616</v>
      </c>
      <c r="H14" s="8" t="s">
        <v>3704</v>
      </c>
      <c r="L14" s="8"/>
      <c r="N14"/>
      <c r="O14" s="8"/>
      <c r="P14" s="5"/>
      <c r="Q14"/>
      <c r="S14" s="5"/>
      <c r="W14"/>
      <c r="X14" s="6"/>
      <c r="Z14" s="10"/>
      <c r="AA14"/>
    </row>
    <row r="15" spans="1:27" ht="12.75">
      <c r="A15" t="s">
        <v>1698</v>
      </c>
      <c r="B15" t="s">
        <v>3707</v>
      </c>
      <c r="C15" s="7">
        <v>29547</v>
      </c>
      <c r="D15" s="8" t="s">
        <v>3797</v>
      </c>
      <c r="F15" s="8" t="s">
        <v>4792</v>
      </c>
      <c r="G15" s="8" t="s">
        <v>3616</v>
      </c>
      <c r="H15" s="8" t="s">
        <v>354</v>
      </c>
      <c r="I15" t="s">
        <v>1698</v>
      </c>
      <c r="J15" s="8" t="s">
        <v>5143</v>
      </c>
      <c r="K15" s="8" t="s">
        <v>3616</v>
      </c>
      <c r="L15" t="s">
        <v>962</v>
      </c>
      <c r="M15" s="8" t="s">
        <v>5143</v>
      </c>
      <c r="N15" s="8" t="s">
        <v>956</v>
      </c>
      <c r="O15" t="s">
        <v>1700</v>
      </c>
      <c r="P15" s="8" t="s">
        <v>5143</v>
      </c>
      <c r="Q15" s="8" t="s">
        <v>3616</v>
      </c>
      <c r="S15" s="7"/>
      <c r="T15" s="8"/>
      <c r="U15" s="6"/>
      <c r="V15"/>
      <c r="X15" s="6"/>
      <c r="Z15" s="11"/>
      <c r="AA15"/>
    </row>
    <row r="16" spans="1:27" ht="12.75">
      <c r="A16" t="s">
        <v>353</v>
      </c>
      <c r="B16" t="s">
        <v>266</v>
      </c>
      <c r="C16" s="7">
        <v>28456</v>
      </c>
      <c r="D16" s="8" t="s">
        <v>267</v>
      </c>
      <c r="E16" s="8" t="s">
        <v>4758</v>
      </c>
      <c r="F16" s="8" t="s">
        <v>304</v>
      </c>
      <c r="G16" s="8" t="s">
        <v>354</v>
      </c>
      <c r="I16" t="s">
        <v>353</v>
      </c>
      <c r="J16" s="8" t="s">
        <v>961</v>
      </c>
      <c r="K16" s="8" t="s">
        <v>354</v>
      </c>
      <c r="L16" t="s">
        <v>356</v>
      </c>
      <c r="M16" s="8" t="s">
        <v>3617</v>
      </c>
      <c r="N16" s="8" t="s">
        <v>3083</v>
      </c>
      <c r="O16" t="s">
        <v>356</v>
      </c>
      <c r="P16" s="8" t="s">
        <v>3617</v>
      </c>
      <c r="Q16" s="8" t="s">
        <v>2738</v>
      </c>
      <c r="R16" t="s">
        <v>356</v>
      </c>
      <c r="S16" s="7" t="s">
        <v>3617</v>
      </c>
      <c r="T16" s="8" t="s">
        <v>309</v>
      </c>
      <c r="U16" s="6" t="s">
        <v>268</v>
      </c>
      <c r="V16" t="s">
        <v>3617</v>
      </c>
      <c r="W16" s="5" t="s">
        <v>269</v>
      </c>
      <c r="X16" s="6" t="s">
        <v>356</v>
      </c>
      <c r="Y16" s="6" t="s">
        <v>3617</v>
      </c>
      <c r="Z16" s="11" t="s">
        <v>3083</v>
      </c>
      <c r="AA16"/>
    </row>
    <row r="17" spans="1:27" ht="12.75">
      <c r="A17" t="s">
        <v>2129</v>
      </c>
      <c r="B17" t="s">
        <v>3708</v>
      </c>
      <c r="C17" s="7">
        <v>30825</v>
      </c>
      <c r="D17" s="8" t="s">
        <v>3408</v>
      </c>
      <c r="F17" s="8" t="s">
        <v>1372</v>
      </c>
      <c r="G17" s="8" t="s">
        <v>3709</v>
      </c>
      <c r="H17" s="8" t="s">
        <v>3710</v>
      </c>
      <c r="L17" s="8"/>
      <c r="N17"/>
      <c r="O17" s="8"/>
      <c r="P17" s="5"/>
      <c r="Q17"/>
      <c r="S17" s="5"/>
      <c r="W17"/>
      <c r="X17" s="6"/>
      <c r="Z17" s="10"/>
      <c r="AA17"/>
    </row>
    <row r="18" spans="1:27" ht="12.75">
      <c r="A18" t="s">
        <v>1691</v>
      </c>
      <c r="B18" t="s">
        <v>3714</v>
      </c>
      <c r="C18" s="7">
        <v>30428</v>
      </c>
      <c r="D18" s="8" t="s">
        <v>3478</v>
      </c>
      <c r="F18" s="8" t="s">
        <v>4874</v>
      </c>
      <c r="G18" s="8" t="s">
        <v>3616</v>
      </c>
      <c r="H18" s="8" t="s">
        <v>1601</v>
      </c>
      <c r="L18" s="8"/>
      <c r="N18"/>
      <c r="O18" s="8"/>
      <c r="P18" s="5"/>
      <c r="Q18"/>
      <c r="S18" s="5"/>
      <c r="W18"/>
      <c r="X18" s="6"/>
      <c r="Z18" s="10"/>
      <c r="AA18"/>
    </row>
    <row r="19" spans="1:27" ht="12.75">
      <c r="A19" t="s">
        <v>1698</v>
      </c>
      <c r="B19" t="s">
        <v>3715</v>
      </c>
      <c r="C19" s="7">
        <v>29135</v>
      </c>
      <c r="D19" s="8" t="s">
        <v>1959</v>
      </c>
      <c r="F19" s="8" t="s">
        <v>2461</v>
      </c>
      <c r="G19" s="8" t="s">
        <v>3616</v>
      </c>
      <c r="H19" s="8" t="s">
        <v>354</v>
      </c>
      <c r="I19" t="s">
        <v>1695</v>
      </c>
      <c r="J19" s="8" t="s">
        <v>4730</v>
      </c>
      <c r="K19" s="8" t="s">
        <v>3616</v>
      </c>
      <c r="L19" t="s">
        <v>1700</v>
      </c>
      <c r="M19" s="8" t="s">
        <v>1965</v>
      </c>
      <c r="N19" s="8" t="s">
        <v>3616</v>
      </c>
      <c r="Q19" s="8"/>
      <c r="R19" t="s">
        <v>1695</v>
      </c>
      <c r="S19" s="7" t="s">
        <v>4730</v>
      </c>
      <c r="T19" s="8" t="s">
        <v>1141</v>
      </c>
      <c r="U19" s="6" t="s">
        <v>1695</v>
      </c>
      <c r="V19" t="s">
        <v>4730</v>
      </c>
      <c r="W19" s="5" t="s">
        <v>3611</v>
      </c>
      <c r="X19" s="6" t="s">
        <v>1695</v>
      </c>
      <c r="Y19" s="6" t="s">
        <v>4730</v>
      </c>
      <c r="Z19" s="11" t="s">
        <v>1692</v>
      </c>
      <c r="AA19"/>
    </row>
    <row r="20" spans="1:27" ht="12.75">
      <c r="A20" t="s">
        <v>353</v>
      </c>
      <c r="B20" t="s">
        <v>3717</v>
      </c>
      <c r="C20" s="7">
        <v>28831</v>
      </c>
      <c r="D20" s="8" t="s">
        <v>4720</v>
      </c>
      <c r="F20" s="8" t="s">
        <v>3027</v>
      </c>
      <c r="G20" s="8" t="s">
        <v>354</v>
      </c>
      <c r="H20" s="8" t="s">
        <v>354</v>
      </c>
      <c r="L20" t="s">
        <v>353</v>
      </c>
      <c r="M20" s="8" t="s">
        <v>1857</v>
      </c>
      <c r="N20" s="8" t="s">
        <v>354</v>
      </c>
      <c r="O20" t="s">
        <v>3025</v>
      </c>
      <c r="P20" s="8" t="s">
        <v>1372</v>
      </c>
      <c r="Q20" s="8" t="s">
        <v>3083</v>
      </c>
      <c r="R20" t="s">
        <v>3025</v>
      </c>
      <c r="S20" s="7" t="s">
        <v>1372</v>
      </c>
      <c r="T20" s="8" t="s">
        <v>2738</v>
      </c>
      <c r="U20" s="6" t="s">
        <v>3025</v>
      </c>
      <c r="V20" t="s">
        <v>1372</v>
      </c>
      <c r="W20" s="5" t="s">
        <v>354</v>
      </c>
      <c r="X20" s="6" t="s">
        <v>3025</v>
      </c>
      <c r="Y20" s="6" t="s">
        <v>1372</v>
      </c>
      <c r="Z20" s="11" t="s">
        <v>354</v>
      </c>
      <c r="AA20"/>
    </row>
    <row r="21" spans="1:26" ht="12.75">
      <c r="A21" t="s">
        <v>633</v>
      </c>
      <c r="B21" t="s">
        <v>3718</v>
      </c>
      <c r="C21" s="7">
        <v>27368</v>
      </c>
      <c r="E21" s="8" t="s">
        <v>4769</v>
      </c>
      <c r="F21" s="8" t="s">
        <v>4730</v>
      </c>
      <c r="G21" s="8" t="s">
        <v>948</v>
      </c>
      <c r="I21" t="s">
        <v>633</v>
      </c>
      <c r="J21" s="8" t="s">
        <v>4730</v>
      </c>
      <c r="K21" s="8" t="s">
        <v>3719</v>
      </c>
      <c r="L21" t="s">
        <v>633</v>
      </c>
      <c r="M21" s="8" t="s">
        <v>4730</v>
      </c>
      <c r="N21" s="8" t="s">
        <v>948</v>
      </c>
      <c r="R21" t="s">
        <v>633</v>
      </c>
      <c r="S21" t="s">
        <v>4730</v>
      </c>
      <c r="T21" s="5" t="s">
        <v>1966</v>
      </c>
      <c r="X21" t="s">
        <v>633</v>
      </c>
      <c r="Y21" s="6" t="s">
        <v>3027</v>
      </c>
      <c r="Z21" s="6" t="s">
        <v>3720</v>
      </c>
    </row>
    <row r="22" spans="1:27" ht="12.75">
      <c r="A22" t="s">
        <v>1897</v>
      </c>
      <c r="B22" t="s">
        <v>3721</v>
      </c>
      <c r="C22" s="7">
        <v>29674</v>
      </c>
      <c r="D22" s="8" t="s">
        <v>3409</v>
      </c>
      <c r="F22" s="8" t="s">
        <v>4792</v>
      </c>
      <c r="G22" s="8" t="s">
        <v>3616</v>
      </c>
      <c r="H22" s="8" t="s">
        <v>3722</v>
      </c>
      <c r="I22" t="s">
        <v>1897</v>
      </c>
      <c r="J22" s="8" t="s">
        <v>1857</v>
      </c>
      <c r="K22" s="8" t="s">
        <v>3616</v>
      </c>
      <c r="Q22" s="8"/>
      <c r="S22" s="7"/>
      <c r="T22" s="8"/>
      <c r="U22" s="6"/>
      <c r="V22"/>
      <c r="X22" s="6"/>
      <c r="Z22" s="11"/>
      <c r="AA22"/>
    </row>
    <row r="23" spans="1:27" ht="12.75">
      <c r="A23" t="s">
        <v>5141</v>
      </c>
      <c r="B23" t="s">
        <v>3726</v>
      </c>
      <c r="C23" s="7">
        <v>30424</v>
      </c>
      <c r="D23" s="8" t="s">
        <v>2799</v>
      </c>
      <c r="F23" s="8" t="s">
        <v>4883</v>
      </c>
      <c r="G23" s="8" t="s">
        <v>3616</v>
      </c>
      <c r="H23" s="8" t="s">
        <v>354</v>
      </c>
      <c r="I23" t="s">
        <v>5141</v>
      </c>
      <c r="J23" s="8" t="s">
        <v>4792</v>
      </c>
      <c r="K23" s="8" t="s">
        <v>3616</v>
      </c>
      <c r="Q23" s="8"/>
      <c r="S23" s="7"/>
      <c r="T23" s="8"/>
      <c r="U23" s="6"/>
      <c r="V23"/>
      <c r="X23" s="6"/>
      <c r="Z23" s="11"/>
      <c r="AA23"/>
    </row>
    <row r="24" spans="1:27" ht="12.75">
      <c r="A24" t="s">
        <v>5141</v>
      </c>
      <c r="B24" t="s">
        <v>3727</v>
      </c>
      <c r="C24" s="7">
        <v>28722</v>
      </c>
      <c r="D24" s="8" t="s">
        <v>4735</v>
      </c>
      <c r="F24" s="8" t="s">
        <v>2461</v>
      </c>
      <c r="G24" s="8" t="s">
        <v>3616</v>
      </c>
      <c r="H24" s="8" t="s">
        <v>2706</v>
      </c>
      <c r="I24" t="s">
        <v>5141</v>
      </c>
      <c r="J24" s="8" t="s">
        <v>2461</v>
      </c>
      <c r="K24" s="8" t="s">
        <v>3616</v>
      </c>
      <c r="L24" t="s">
        <v>4103</v>
      </c>
      <c r="M24" s="8" t="s">
        <v>3551</v>
      </c>
      <c r="N24" s="8" t="s">
        <v>1141</v>
      </c>
      <c r="O24" t="s">
        <v>1703</v>
      </c>
      <c r="P24" s="8" t="s">
        <v>261</v>
      </c>
      <c r="Q24" s="8" t="s">
        <v>3611</v>
      </c>
      <c r="R24" t="s">
        <v>5141</v>
      </c>
      <c r="S24" s="7" t="s">
        <v>261</v>
      </c>
      <c r="T24" s="8" t="s">
        <v>1141</v>
      </c>
      <c r="U24" s="6" t="s">
        <v>5141</v>
      </c>
      <c r="V24" t="s">
        <v>261</v>
      </c>
      <c r="W24" s="5" t="s">
        <v>3616</v>
      </c>
      <c r="X24" s="6" t="s">
        <v>1695</v>
      </c>
      <c r="Y24" s="6" t="s">
        <v>261</v>
      </c>
      <c r="Z24" s="11" t="s">
        <v>3616</v>
      </c>
      <c r="AA24"/>
    </row>
    <row r="25" spans="1:14" ht="12.75">
      <c r="A25" t="s">
        <v>1897</v>
      </c>
      <c r="B25" t="s">
        <v>2537</v>
      </c>
      <c r="C25" s="7">
        <v>30096</v>
      </c>
      <c r="D25" s="8" t="s">
        <v>2805</v>
      </c>
      <c r="E25" s="8" t="s">
        <v>4770</v>
      </c>
      <c r="F25" s="8" t="s">
        <v>4874</v>
      </c>
      <c r="G25" s="8" t="s">
        <v>1692</v>
      </c>
      <c r="I25" t="s">
        <v>1897</v>
      </c>
      <c r="J25" s="8" t="s">
        <v>4874</v>
      </c>
      <c r="K25" s="8" t="s">
        <v>1692</v>
      </c>
      <c r="L25" t="s">
        <v>1897</v>
      </c>
      <c r="M25" s="8" t="s">
        <v>3790</v>
      </c>
      <c r="N25" s="8" t="s">
        <v>1692</v>
      </c>
    </row>
    <row r="26" spans="1:27" ht="12.75">
      <c r="A26" t="s">
        <v>306</v>
      </c>
      <c r="B26" t="s">
        <v>2199</v>
      </c>
      <c r="C26" s="7">
        <v>30365</v>
      </c>
      <c r="D26" s="8" t="s">
        <v>3478</v>
      </c>
      <c r="F26" s="8" t="s">
        <v>2461</v>
      </c>
      <c r="G26" s="8" t="s">
        <v>2200</v>
      </c>
      <c r="H26" s="8" t="s">
        <v>354</v>
      </c>
      <c r="L26" s="8"/>
      <c r="N26"/>
      <c r="O26" s="8"/>
      <c r="P26" s="5"/>
      <c r="Q26"/>
      <c r="S26" s="5"/>
      <c r="W26"/>
      <c r="X26" s="6"/>
      <c r="Z26" s="10"/>
      <c r="AA26"/>
    </row>
    <row r="27" spans="1:20" ht="12.75">
      <c r="A27" t="s">
        <v>1137</v>
      </c>
      <c r="B27" t="s">
        <v>2362</v>
      </c>
      <c r="C27" s="7">
        <v>29248</v>
      </c>
      <c r="D27" s="8" t="s">
        <v>303</v>
      </c>
      <c r="E27" s="8" t="s">
        <v>4763</v>
      </c>
      <c r="F27" s="8" t="s">
        <v>1146</v>
      </c>
      <c r="G27" s="8" t="s">
        <v>3616</v>
      </c>
      <c r="I27" t="s">
        <v>4873</v>
      </c>
      <c r="J27" s="8" t="s">
        <v>261</v>
      </c>
      <c r="K27" s="8" t="s">
        <v>956</v>
      </c>
      <c r="L27" t="s">
        <v>953</v>
      </c>
      <c r="M27" s="8" t="s">
        <v>261</v>
      </c>
      <c r="N27" s="8" t="s">
        <v>956</v>
      </c>
      <c r="O27" t="s">
        <v>953</v>
      </c>
      <c r="P27" s="8" t="s">
        <v>261</v>
      </c>
      <c r="Q27" s="5" t="s">
        <v>3616</v>
      </c>
      <c r="R27" t="s">
        <v>953</v>
      </c>
      <c r="S27" t="s">
        <v>261</v>
      </c>
      <c r="T27" s="5" t="s">
        <v>1141</v>
      </c>
    </row>
    <row r="28" spans="1:27" ht="12.75">
      <c r="A28" t="s">
        <v>306</v>
      </c>
      <c r="B28" t="s">
        <v>2201</v>
      </c>
      <c r="C28" s="7">
        <v>29077</v>
      </c>
      <c r="D28" s="8" t="s">
        <v>305</v>
      </c>
      <c r="F28" s="8" t="s">
        <v>4792</v>
      </c>
      <c r="G28" s="8" t="s">
        <v>2202</v>
      </c>
      <c r="H28" s="8" t="s">
        <v>2203</v>
      </c>
      <c r="I28" t="s">
        <v>306</v>
      </c>
      <c r="J28" s="8" t="s">
        <v>4792</v>
      </c>
      <c r="K28" s="8" t="s">
        <v>2204</v>
      </c>
      <c r="L28" t="s">
        <v>306</v>
      </c>
      <c r="M28" s="8" t="s">
        <v>4792</v>
      </c>
      <c r="N28" s="8" t="s">
        <v>2205</v>
      </c>
      <c r="O28" t="s">
        <v>306</v>
      </c>
      <c r="P28" s="8" t="s">
        <v>4792</v>
      </c>
      <c r="Q28" s="8" t="s">
        <v>3949</v>
      </c>
      <c r="S28" s="7"/>
      <c r="T28" s="8"/>
      <c r="U28" s="6"/>
      <c r="V28"/>
      <c r="X28" s="6"/>
      <c r="Z28" s="11"/>
      <c r="AA28"/>
    </row>
    <row r="29" spans="1:27" ht="12.75">
      <c r="A29" t="s">
        <v>353</v>
      </c>
      <c r="B29" t="s">
        <v>2206</v>
      </c>
      <c r="C29" s="7">
        <v>30022</v>
      </c>
      <c r="D29" s="8" t="s">
        <v>3406</v>
      </c>
      <c r="F29" s="8" t="s">
        <v>3027</v>
      </c>
      <c r="G29" s="8" t="s">
        <v>354</v>
      </c>
      <c r="H29" s="8" t="s">
        <v>354</v>
      </c>
      <c r="I29" t="s">
        <v>353</v>
      </c>
      <c r="J29" s="8" t="s">
        <v>3554</v>
      </c>
      <c r="K29" s="8" t="s">
        <v>354</v>
      </c>
      <c r="Q29" s="8"/>
      <c r="S29" s="7"/>
      <c r="T29" s="8"/>
      <c r="U29" s="6"/>
      <c r="V29"/>
      <c r="X29" s="6"/>
      <c r="Z29" s="11"/>
      <c r="AA29"/>
    </row>
    <row r="30" spans="1:27" ht="12.75">
      <c r="A30" t="s">
        <v>353</v>
      </c>
      <c r="B30" t="s">
        <v>2208</v>
      </c>
      <c r="C30" s="7">
        <v>30863</v>
      </c>
      <c r="D30" s="8" t="s">
        <v>3478</v>
      </c>
      <c r="F30" s="8" t="s">
        <v>261</v>
      </c>
      <c r="G30" s="8" t="s">
        <v>354</v>
      </c>
      <c r="H30" s="8" t="s">
        <v>2209</v>
      </c>
      <c r="L30" s="8"/>
      <c r="N30"/>
      <c r="O30" s="8"/>
      <c r="P30" s="5"/>
      <c r="Q30"/>
      <c r="S30" s="5"/>
      <c r="W30"/>
      <c r="X30" s="6"/>
      <c r="Z30" s="10"/>
      <c r="AA30"/>
    </row>
    <row r="31" spans="1:27" ht="12.75">
      <c r="A31" t="s">
        <v>4667</v>
      </c>
      <c r="B31" t="s">
        <v>2210</v>
      </c>
      <c r="C31" s="7">
        <v>29599</v>
      </c>
      <c r="D31" s="8" t="s">
        <v>3478</v>
      </c>
      <c r="F31" s="8" t="s">
        <v>3027</v>
      </c>
      <c r="G31" s="8" t="s">
        <v>2211</v>
      </c>
      <c r="H31" s="8" t="s">
        <v>354</v>
      </c>
      <c r="L31" s="8"/>
      <c r="N31"/>
      <c r="O31" s="8"/>
      <c r="P31" s="5"/>
      <c r="Q31"/>
      <c r="S31" s="5"/>
      <c r="W31"/>
      <c r="X31" s="6"/>
      <c r="Z31" s="10"/>
      <c r="AA31"/>
    </row>
    <row r="32" spans="1:27" ht="12.75">
      <c r="A32" t="s">
        <v>1137</v>
      </c>
      <c r="B32" t="s">
        <v>2212</v>
      </c>
      <c r="C32" s="7">
        <v>29911</v>
      </c>
      <c r="D32" s="8" t="s">
        <v>2798</v>
      </c>
      <c r="F32" s="8" t="s">
        <v>3551</v>
      </c>
      <c r="G32" s="8" t="s">
        <v>3616</v>
      </c>
      <c r="H32" s="8" t="s">
        <v>2213</v>
      </c>
      <c r="I32" t="s">
        <v>1137</v>
      </c>
      <c r="J32" s="8" t="s">
        <v>3551</v>
      </c>
      <c r="K32" s="8" t="s">
        <v>3616</v>
      </c>
      <c r="Q32" s="8"/>
      <c r="S32" s="7"/>
      <c r="T32" s="8"/>
      <c r="U32" s="6"/>
      <c r="V32"/>
      <c r="X32" s="6"/>
      <c r="Z32" s="11"/>
      <c r="AA32"/>
    </row>
    <row r="33" spans="1:27" ht="12.75">
      <c r="A33" t="s">
        <v>353</v>
      </c>
      <c r="B33" t="s">
        <v>2214</v>
      </c>
      <c r="C33" s="7">
        <v>28749</v>
      </c>
      <c r="D33" s="8" t="s">
        <v>612</v>
      </c>
      <c r="F33" s="8" t="s">
        <v>2461</v>
      </c>
      <c r="G33" s="8" t="s">
        <v>354</v>
      </c>
      <c r="H33" s="8" t="s">
        <v>2720</v>
      </c>
      <c r="I33" t="s">
        <v>353</v>
      </c>
      <c r="J33" s="8" t="s">
        <v>3615</v>
      </c>
      <c r="K33" s="8" t="s">
        <v>354</v>
      </c>
      <c r="L33" t="s">
        <v>353</v>
      </c>
      <c r="M33" s="8" t="s">
        <v>3554</v>
      </c>
      <c r="N33" s="8" t="s">
        <v>354</v>
      </c>
      <c r="O33" t="s">
        <v>353</v>
      </c>
      <c r="P33" s="8" t="s">
        <v>3554</v>
      </c>
      <c r="Q33" s="8" t="s">
        <v>354</v>
      </c>
      <c r="R33" t="s">
        <v>3082</v>
      </c>
      <c r="S33" s="7" t="s">
        <v>964</v>
      </c>
      <c r="T33" s="8" t="s">
        <v>354</v>
      </c>
      <c r="U33" s="6" t="s">
        <v>353</v>
      </c>
      <c r="V33" t="s">
        <v>964</v>
      </c>
      <c r="W33" s="5" t="s">
        <v>354</v>
      </c>
      <c r="X33" s="6" t="s">
        <v>353</v>
      </c>
      <c r="Y33" s="6" t="s">
        <v>964</v>
      </c>
      <c r="Z33" s="11" t="s">
        <v>354</v>
      </c>
      <c r="AA33"/>
    </row>
    <row r="34" spans="1:27" ht="12.75">
      <c r="A34" t="s">
        <v>2742</v>
      </c>
      <c r="B34" t="s">
        <v>3773</v>
      </c>
      <c r="C34" s="7">
        <v>26342</v>
      </c>
      <c r="E34" s="8" t="s">
        <v>1120</v>
      </c>
      <c r="F34" s="8" t="s">
        <v>304</v>
      </c>
      <c r="G34" s="8" t="s">
        <v>3618</v>
      </c>
      <c r="I34" t="s">
        <v>2742</v>
      </c>
      <c r="J34" s="8" t="s">
        <v>304</v>
      </c>
      <c r="K34" s="8" t="s">
        <v>263</v>
      </c>
      <c r="L34" t="s">
        <v>2742</v>
      </c>
      <c r="M34" s="8" t="s">
        <v>304</v>
      </c>
      <c r="N34" s="8" t="s">
        <v>5140</v>
      </c>
      <c r="O34" t="s">
        <v>2742</v>
      </c>
      <c r="P34" s="8" t="s">
        <v>304</v>
      </c>
      <c r="Q34" s="8" t="s">
        <v>950</v>
      </c>
      <c r="R34" t="s">
        <v>2742</v>
      </c>
      <c r="S34" s="7" t="s">
        <v>5143</v>
      </c>
      <c r="T34" s="8" t="s">
        <v>3819</v>
      </c>
      <c r="U34" s="6" t="s">
        <v>2742</v>
      </c>
      <c r="V34" t="s">
        <v>5143</v>
      </c>
      <c r="W34" s="5" t="s">
        <v>3774</v>
      </c>
      <c r="X34" s="6" t="s">
        <v>2742</v>
      </c>
      <c r="Y34" s="6" t="s">
        <v>5143</v>
      </c>
      <c r="Z34" s="11" t="s">
        <v>3794</v>
      </c>
      <c r="AA34"/>
    </row>
    <row r="35" spans="1:27" ht="12.75">
      <c r="A35" t="s">
        <v>353</v>
      </c>
      <c r="B35" t="s">
        <v>2217</v>
      </c>
      <c r="C35" s="7">
        <v>30957</v>
      </c>
      <c r="D35" s="8" t="s">
        <v>3478</v>
      </c>
      <c r="F35" s="8" t="s">
        <v>3790</v>
      </c>
      <c r="G35" s="8" t="s">
        <v>354</v>
      </c>
      <c r="H35" s="8" t="s">
        <v>2218</v>
      </c>
      <c r="L35" s="8"/>
      <c r="N35"/>
      <c r="O35" s="8"/>
      <c r="P35" s="5"/>
      <c r="Q35"/>
      <c r="S35" s="5"/>
      <c r="W35"/>
      <c r="X35" s="6"/>
      <c r="Z35" s="10"/>
      <c r="AA35"/>
    </row>
    <row r="36" spans="1:27" ht="12.75">
      <c r="A36" t="s">
        <v>1897</v>
      </c>
      <c r="B36" t="s">
        <v>2219</v>
      </c>
      <c r="C36" s="7">
        <v>29885</v>
      </c>
      <c r="D36" s="8" t="s">
        <v>2796</v>
      </c>
      <c r="F36" s="8" t="s">
        <v>2328</v>
      </c>
      <c r="G36" s="8" t="s">
        <v>3616</v>
      </c>
      <c r="H36" s="8" t="s">
        <v>2220</v>
      </c>
      <c r="L36" t="s">
        <v>2742</v>
      </c>
      <c r="M36" s="8" t="s">
        <v>2328</v>
      </c>
      <c r="N36" s="8" t="s">
        <v>4879</v>
      </c>
      <c r="AA36"/>
    </row>
    <row r="37" spans="1:27" ht="12.75">
      <c r="A37" t="s">
        <v>953</v>
      </c>
      <c r="B37" t="s">
        <v>2223</v>
      </c>
      <c r="C37" s="7">
        <v>30913</v>
      </c>
      <c r="D37" s="8" t="s">
        <v>3490</v>
      </c>
      <c r="F37" s="8" t="s">
        <v>3024</v>
      </c>
      <c r="G37" s="8" t="s">
        <v>3616</v>
      </c>
      <c r="H37" s="8" t="s">
        <v>2213</v>
      </c>
      <c r="L37" s="8"/>
      <c r="N37"/>
      <c r="O37" s="8"/>
      <c r="P37" s="5"/>
      <c r="Q37"/>
      <c r="S37" s="5"/>
      <c r="W37"/>
      <c r="X37" s="6"/>
      <c r="Z37" s="10"/>
      <c r="AA37"/>
    </row>
    <row r="38" spans="1:27" ht="12.75">
      <c r="A38" t="s">
        <v>353</v>
      </c>
      <c r="B38" t="s">
        <v>2224</v>
      </c>
      <c r="C38" s="7">
        <v>30560</v>
      </c>
      <c r="D38" s="8" t="s">
        <v>3409</v>
      </c>
      <c r="F38" s="8" t="s">
        <v>3380</v>
      </c>
      <c r="G38" s="8" t="s">
        <v>354</v>
      </c>
      <c r="H38" s="8" t="s">
        <v>1602</v>
      </c>
      <c r="L38" s="8"/>
      <c r="N38"/>
      <c r="O38" s="8"/>
      <c r="P38" s="5"/>
      <c r="Q38"/>
      <c r="S38" s="5"/>
      <c r="W38"/>
      <c r="X38" s="6"/>
      <c r="Z38" s="10"/>
      <c r="AA38"/>
    </row>
    <row r="39" spans="1:27" ht="12.75">
      <c r="A39" t="s">
        <v>353</v>
      </c>
      <c r="B39" t="s">
        <v>2225</v>
      </c>
      <c r="C39" s="7">
        <v>28822</v>
      </c>
      <c r="D39" s="8" t="s">
        <v>4643</v>
      </c>
      <c r="F39" s="8" t="s">
        <v>5143</v>
      </c>
      <c r="G39" s="8" t="s">
        <v>354</v>
      </c>
      <c r="H39" s="8" t="s">
        <v>354</v>
      </c>
      <c r="I39" t="s">
        <v>353</v>
      </c>
      <c r="J39" s="8" t="s">
        <v>3617</v>
      </c>
      <c r="K39" s="8" t="s">
        <v>354</v>
      </c>
      <c r="O39" t="s">
        <v>1442</v>
      </c>
      <c r="P39" s="8" t="s">
        <v>3617</v>
      </c>
      <c r="Q39" s="8" t="s">
        <v>2738</v>
      </c>
      <c r="R39" t="s">
        <v>1442</v>
      </c>
      <c r="S39" s="7" t="s">
        <v>3617</v>
      </c>
      <c r="T39" s="8" t="s">
        <v>354</v>
      </c>
      <c r="U39" s="6" t="s">
        <v>353</v>
      </c>
      <c r="V39" t="s">
        <v>3617</v>
      </c>
      <c r="W39" s="5" t="s">
        <v>354</v>
      </c>
      <c r="X39" s="6" t="s">
        <v>353</v>
      </c>
      <c r="Y39" s="6" t="s">
        <v>3617</v>
      </c>
      <c r="Z39" s="11" t="s">
        <v>354</v>
      </c>
      <c r="AA39"/>
    </row>
    <row r="40" spans="1:27" ht="12.75">
      <c r="A40" t="s">
        <v>1137</v>
      </c>
      <c r="B40" t="s">
        <v>2226</v>
      </c>
      <c r="C40" s="7">
        <v>30357</v>
      </c>
      <c r="D40" s="8" t="s">
        <v>3404</v>
      </c>
      <c r="F40" s="8" t="s">
        <v>1146</v>
      </c>
      <c r="G40" s="8" t="s">
        <v>3616</v>
      </c>
      <c r="H40" s="8" t="s">
        <v>2704</v>
      </c>
      <c r="L40" s="8"/>
      <c r="N40"/>
      <c r="O40" s="8"/>
      <c r="P40" s="5"/>
      <c r="Q40"/>
      <c r="S40" s="5"/>
      <c r="W40"/>
      <c r="X40" s="6"/>
      <c r="Z40" s="10"/>
      <c r="AA40"/>
    </row>
    <row r="41" spans="1:27" ht="12.75">
      <c r="A41" t="s">
        <v>306</v>
      </c>
      <c r="B41" t="s">
        <v>2227</v>
      </c>
      <c r="C41" s="7">
        <v>30719</v>
      </c>
      <c r="D41" s="8" t="s">
        <v>3404</v>
      </c>
      <c r="F41" s="8" t="s">
        <v>3617</v>
      </c>
      <c r="G41" s="8" t="s">
        <v>2228</v>
      </c>
      <c r="H41" s="8" t="s">
        <v>354</v>
      </c>
      <c r="L41" s="8"/>
      <c r="N41"/>
      <c r="O41" s="8"/>
      <c r="P41" s="5"/>
      <c r="Q41"/>
      <c r="S41" s="5"/>
      <c r="W41"/>
      <c r="X41" s="6"/>
      <c r="Z41" s="10"/>
      <c r="AA41"/>
    </row>
    <row r="42" spans="1:27" ht="12.75">
      <c r="A42" t="s">
        <v>5141</v>
      </c>
      <c r="B42" t="s">
        <v>2229</v>
      </c>
      <c r="C42" s="7">
        <v>28949</v>
      </c>
      <c r="D42" s="8" t="s">
        <v>305</v>
      </c>
      <c r="F42" s="8" t="s">
        <v>961</v>
      </c>
      <c r="G42" s="8" t="s">
        <v>3616</v>
      </c>
      <c r="H42" s="8" t="s">
        <v>2715</v>
      </c>
      <c r="I42" t="s">
        <v>5141</v>
      </c>
      <c r="J42" s="8" t="s">
        <v>961</v>
      </c>
      <c r="K42" s="8" t="s">
        <v>3616</v>
      </c>
      <c r="L42" t="s">
        <v>5141</v>
      </c>
      <c r="M42" s="8" t="s">
        <v>961</v>
      </c>
      <c r="N42" s="8" t="s">
        <v>3616</v>
      </c>
      <c r="O42" t="s">
        <v>5141</v>
      </c>
      <c r="P42" s="8" t="s">
        <v>961</v>
      </c>
      <c r="Q42" s="8" t="s">
        <v>3616</v>
      </c>
      <c r="S42" s="7"/>
      <c r="T42" s="8"/>
      <c r="U42" s="6"/>
      <c r="V42"/>
      <c r="X42" s="6"/>
      <c r="Z42" s="11"/>
      <c r="AA42"/>
    </row>
    <row r="43" spans="1:27" ht="12.75">
      <c r="A43" t="s">
        <v>5141</v>
      </c>
      <c r="B43" t="s">
        <v>2230</v>
      </c>
      <c r="C43" s="7">
        <v>31047</v>
      </c>
      <c r="D43" s="8" t="s">
        <v>3408</v>
      </c>
      <c r="F43" s="8" t="s">
        <v>3027</v>
      </c>
      <c r="G43" s="8" t="s">
        <v>3616</v>
      </c>
      <c r="H43" s="8" t="s">
        <v>2231</v>
      </c>
      <c r="I43" t="s">
        <v>5141</v>
      </c>
      <c r="J43" s="8" t="s">
        <v>3027</v>
      </c>
      <c r="K43" s="8" t="s">
        <v>3616</v>
      </c>
      <c r="Q43" s="8"/>
      <c r="S43" s="7"/>
      <c r="T43" s="8"/>
      <c r="U43" s="6"/>
      <c r="V43"/>
      <c r="X43" s="6"/>
      <c r="Z43" s="11"/>
      <c r="AA43"/>
    </row>
    <row r="44" spans="1:27" ht="12.75">
      <c r="A44" t="s">
        <v>353</v>
      </c>
      <c r="B44" t="s">
        <v>2232</v>
      </c>
      <c r="C44" s="7">
        <v>30104</v>
      </c>
      <c r="D44" s="8" t="s">
        <v>3409</v>
      </c>
      <c r="F44" s="8" t="s">
        <v>4883</v>
      </c>
      <c r="G44" s="8" t="s">
        <v>354</v>
      </c>
      <c r="H44" s="8" t="s">
        <v>354</v>
      </c>
      <c r="L44" s="8"/>
      <c r="N44"/>
      <c r="O44" s="8"/>
      <c r="P44" s="5"/>
      <c r="Q44"/>
      <c r="S44" s="5"/>
      <c r="W44"/>
      <c r="X44" s="6"/>
      <c r="Z44" s="10"/>
      <c r="AA44"/>
    </row>
    <row r="45" spans="1:14" ht="12.75">
      <c r="A45" t="s">
        <v>353</v>
      </c>
      <c r="B45" t="s">
        <v>2233</v>
      </c>
      <c r="C45" s="7">
        <v>30249</v>
      </c>
      <c r="D45" s="8" t="s">
        <v>2796</v>
      </c>
      <c r="F45" s="8" t="s">
        <v>3617</v>
      </c>
      <c r="G45" s="8" t="s">
        <v>354</v>
      </c>
      <c r="H45" s="8" t="s">
        <v>354</v>
      </c>
      <c r="I45" t="s">
        <v>353</v>
      </c>
      <c r="J45" s="8" t="s">
        <v>3617</v>
      </c>
      <c r="K45" s="8" t="s">
        <v>354</v>
      </c>
      <c r="L45" t="s">
        <v>353</v>
      </c>
      <c r="M45" s="8" t="s">
        <v>3617</v>
      </c>
      <c r="N45" s="8" t="s">
        <v>354</v>
      </c>
    </row>
    <row r="46" spans="1:27" ht="12.75">
      <c r="A46" t="s">
        <v>2129</v>
      </c>
      <c r="B46" t="s">
        <v>2234</v>
      </c>
      <c r="C46" s="7">
        <v>29119</v>
      </c>
      <c r="D46" s="8" t="s">
        <v>1145</v>
      </c>
      <c r="F46" s="8" t="s">
        <v>3615</v>
      </c>
      <c r="G46" s="8" t="s">
        <v>2235</v>
      </c>
      <c r="H46" s="8" t="s">
        <v>354</v>
      </c>
      <c r="I46" t="s">
        <v>2129</v>
      </c>
      <c r="J46" s="8" t="s">
        <v>964</v>
      </c>
      <c r="K46" s="8" t="s">
        <v>2236</v>
      </c>
      <c r="L46" t="s">
        <v>2129</v>
      </c>
      <c r="M46" s="8" t="s">
        <v>964</v>
      </c>
      <c r="N46" s="8" t="s">
        <v>2237</v>
      </c>
      <c r="O46" t="s">
        <v>2129</v>
      </c>
      <c r="P46" s="8" t="s">
        <v>964</v>
      </c>
      <c r="Q46" s="8" t="s">
        <v>2238</v>
      </c>
      <c r="R46" t="s">
        <v>2129</v>
      </c>
      <c r="S46" s="7" t="s">
        <v>964</v>
      </c>
      <c r="T46" s="8" t="s">
        <v>2239</v>
      </c>
      <c r="U46" s="6" t="s">
        <v>2129</v>
      </c>
      <c r="V46" t="s">
        <v>964</v>
      </c>
      <c r="W46" s="5" t="s">
        <v>2240</v>
      </c>
      <c r="AA46"/>
    </row>
    <row r="47" spans="1:27" ht="12.75">
      <c r="A47" t="s">
        <v>353</v>
      </c>
      <c r="B47" t="s">
        <v>776</v>
      </c>
      <c r="C47" s="7">
        <v>29642</v>
      </c>
      <c r="D47" s="8" t="s">
        <v>1011</v>
      </c>
      <c r="E47" s="8" t="s">
        <v>4769</v>
      </c>
      <c r="F47" s="8" t="s">
        <v>2461</v>
      </c>
      <c r="G47" s="8" t="s">
        <v>354</v>
      </c>
      <c r="I47" t="s">
        <v>353</v>
      </c>
      <c r="J47" s="8" t="s">
        <v>1965</v>
      </c>
      <c r="K47" s="8" t="s">
        <v>354</v>
      </c>
      <c r="L47" t="s">
        <v>353</v>
      </c>
      <c r="M47" s="8" t="s">
        <v>1496</v>
      </c>
      <c r="N47" s="8" t="s">
        <v>354</v>
      </c>
      <c r="O47" t="s">
        <v>353</v>
      </c>
      <c r="P47" s="8" t="s">
        <v>1496</v>
      </c>
      <c r="Q47" s="8" t="s">
        <v>354</v>
      </c>
      <c r="S47" s="7"/>
      <c r="T47" s="8"/>
      <c r="U47" s="6"/>
      <c r="V47"/>
      <c r="X47" s="6"/>
      <c r="Z47" s="11"/>
      <c r="AA47"/>
    </row>
    <row r="48" spans="1:27" ht="12.75">
      <c r="A48" t="s">
        <v>1137</v>
      </c>
      <c r="B48" t="s">
        <v>2241</v>
      </c>
      <c r="C48" s="7">
        <v>28933</v>
      </c>
      <c r="D48" s="8" t="s">
        <v>1559</v>
      </c>
      <c r="F48" s="8" t="s">
        <v>5143</v>
      </c>
      <c r="G48" s="8" t="s">
        <v>3616</v>
      </c>
      <c r="H48" s="8" t="s">
        <v>250</v>
      </c>
      <c r="L48" t="s">
        <v>1137</v>
      </c>
      <c r="M48" s="8" t="s">
        <v>3615</v>
      </c>
      <c r="N48" s="8" t="s">
        <v>3616</v>
      </c>
      <c r="O48" t="s">
        <v>1137</v>
      </c>
      <c r="P48" s="8" t="s">
        <v>3615</v>
      </c>
      <c r="Q48" s="8" t="s">
        <v>3616</v>
      </c>
      <c r="S48" s="7"/>
      <c r="T48" s="8"/>
      <c r="U48" s="6"/>
      <c r="V48"/>
      <c r="X48" s="6"/>
      <c r="Z48" s="11"/>
      <c r="AA48"/>
    </row>
    <row r="49" spans="1:27" ht="12.75">
      <c r="A49" t="s">
        <v>2332</v>
      </c>
      <c r="B49" t="s">
        <v>2242</v>
      </c>
      <c r="C49" s="7">
        <v>28304</v>
      </c>
      <c r="D49" s="8" t="s">
        <v>260</v>
      </c>
      <c r="F49" s="8" t="s">
        <v>1496</v>
      </c>
      <c r="G49" s="8" t="s">
        <v>3616</v>
      </c>
      <c r="H49" s="8" t="s">
        <v>354</v>
      </c>
      <c r="I49" t="s">
        <v>2332</v>
      </c>
      <c r="J49" s="8" t="s">
        <v>1496</v>
      </c>
      <c r="K49" s="8" t="s">
        <v>3616</v>
      </c>
      <c r="L49" t="s">
        <v>2332</v>
      </c>
      <c r="M49" s="8" t="s">
        <v>3551</v>
      </c>
      <c r="N49" s="8" t="s">
        <v>1141</v>
      </c>
      <c r="Q49" s="8"/>
      <c r="R49" t="s">
        <v>2332</v>
      </c>
      <c r="S49" s="7" t="s">
        <v>3551</v>
      </c>
      <c r="T49" s="8" t="s">
        <v>265</v>
      </c>
      <c r="U49" s="6" t="s">
        <v>5141</v>
      </c>
      <c r="V49" t="s">
        <v>3551</v>
      </c>
      <c r="W49" s="5" t="s">
        <v>3616</v>
      </c>
      <c r="X49" s="6" t="s">
        <v>5141</v>
      </c>
      <c r="Y49" s="6" t="s">
        <v>3551</v>
      </c>
      <c r="Z49" s="11" t="s">
        <v>3616</v>
      </c>
      <c r="AA49"/>
    </row>
    <row r="50" spans="1:27" ht="12.75" customHeight="1">
      <c r="A50" t="s">
        <v>1390</v>
      </c>
      <c r="B50" t="s">
        <v>2243</v>
      </c>
      <c r="C50" s="7">
        <v>28915</v>
      </c>
      <c r="D50" s="8" t="s">
        <v>4643</v>
      </c>
      <c r="F50" s="8" t="s">
        <v>2328</v>
      </c>
      <c r="G50" s="8" t="s">
        <v>1141</v>
      </c>
      <c r="H50" s="8" t="s">
        <v>2704</v>
      </c>
      <c r="I50" t="s">
        <v>1390</v>
      </c>
      <c r="J50" s="8" t="s">
        <v>4883</v>
      </c>
      <c r="K50" s="8" t="s">
        <v>1701</v>
      </c>
      <c r="L50" t="s">
        <v>5141</v>
      </c>
      <c r="M50" s="8" t="s">
        <v>4883</v>
      </c>
      <c r="N50" s="8" t="s">
        <v>3616</v>
      </c>
      <c r="O50" t="s">
        <v>5141</v>
      </c>
      <c r="P50" s="8" t="s">
        <v>4883</v>
      </c>
      <c r="Q50" s="5" t="s">
        <v>3618</v>
      </c>
      <c r="U50" s="6" t="s">
        <v>2332</v>
      </c>
      <c r="V50" t="s">
        <v>3554</v>
      </c>
      <c r="W50" s="5" t="s">
        <v>1141</v>
      </c>
      <c r="X50" s="6" t="s">
        <v>1390</v>
      </c>
      <c r="Y50" s="6" t="s">
        <v>3554</v>
      </c>
      <c r="Z50" s="11" t="s">
        <v>3618</v>
      </c>
      <c r="AA50"/>
    </row>
    <row r="51" spans="1:27" ht="12.75">
      <c r="A51" t="s">
        <v>5141</v>
      </c>
      <c r="B51" t="s">
        <v>2244</v>
      </c>
      <c r="C51" s="7">
        <v>29343</v>
      </c>
      <c r="D51" s="8" t="s">
        <v>1011</v>
      </c>
      <c r="F51" s="8" t="s">
        <v>3554</v>
      </c>
      <c r="G51" s="8" t="s">
        <v>3616</v>
      </c>
      <c r="H51" s="8" t="s">
        <v>2245</v>
      </c>
      <c r="I51" t="s">
        <v>5141</v>
      </c>
      <c r="J51" s="8" t="s">
        <v>1857</v>
      </c>
      <c r="K51" s="8" t="s">
        <v>3616</v>
      </c>
      <c r="L51" t="s">
        <v>5141</v>
      </c>
      <c r="M51" s="8" t="s">
        <v>1857</v>
      </c>
      <c r="N51" s="8" t="s">
        <v>3616</v>
      </c>
      <c r="O51" t="s">
        <v>5141</v>
      </c>
      <c r="P51" s="8" t="s">
        <v>1857</v>
      </c>
      <c r="Q51" s="8" t="s">
        <v>3616</v>
      </c>
      <c r="S51" s="7"/>
      <c r="T51" s="8"/>
      <c r="U51" s="6"/>
      <c r="V51"/>
      <c r="X51" s="6"/>
      <c r="Z51" s="11"/>
      <c r="AA51"/>
    </row>
    <row r="52" spans="1:27" ht="12.75">
      <c r="A52" t="s">
        <v>2742</v>
      </c>
      <c r="B52" t="s">
        <v>2246</v>
      </c>
      <c r="C52" s="7">
        <v>29671</v>
      </c>
      <c r="D52" s="8" t="s">
        <v>1926</v>
      </c>
      <c r="F52" s="8" t="s">
        <v>1496</v>
      </c>
      <c r="G52" s="8" t="s">
        <v>3616</v>
      </c>
      <c r="H52" s="8" t="s">
        <v>354</v>
      </c>
      <c r="L52" t="s">
        <v>1897</v>
      </c>
      <c r="M52" s="8" t="s">
        <v>2131</v>
      </c>
      <c r="N52" s="8" t="s">
        <v>1692</v>
      </c>
      <c r="AA52"/>
    </row>
    <row r="53" spans="1:27" ht="12.75">
      <c r="A53" t="s">
        <v>1695</v>
      </c>
      <c r="B53" t="s">
        <v>2250</v>
      </c>
      <c r="C53" s="7">
        <v>29695</v>
      </c>
      <c r="D53" s="8" t="s">
        <v>3409</v>
      </c>
      <c r="F53" s="8" t="s">
        <v>1146</v>
      </c>
      <c r="G53" s="8" t="s">
        <v>1702</v>
      </c>
      <c r="H53" s="8" t="s">
        <v>2251</v>
      </c>
      <c r="L53" s="8"/>
      <c r="N53"/>
      <c r="O53" s="8"/>
      <c r="P53" s="5"/>
      <c r="Q53"/>
      <c r="S53" s="5"/>
      <c r="W53"/>
      <c r="X53" s="6"/>
      <c r="Z53" s="10"/>
      <c r="AA53"/>
    </row>
    <row r="54" spans="1:27" ht="12.75">
      <c r="A54" t="s">
        <v>2135</v>
      </c>
      <c r="B54" t="s">
        <v>3071</v>
      </c>
      <c r="C54" s="7">
        <v>30092</v>
      </c>
      <c r="D54" s="8" t="s">
        <v>2050</v>
      </c>
      <c r="E54" s="8" t="s">
        <v>4759</v>
      </c>
      <c r="F54" s="8" t="s">
        <v>1857</v>
      </c>
      <c r="G54" s="8" t="s">
        <v>3186</v>
      </c>
      <c r="I54" t="s">
        <v>2129</v>
      </c>
      <c r="J54" s="8" t="s">
        <v>1857</v>
      </c>
      <c r="K54" s="8" t="s">
        <v>1943</v>
      </c>
      <c r="L54" t="s">
        <v>2135</v>
      </c>
      <c r="M54" s="8" t="s">
        <v>1857</v>
      </c>
      <c r="N54" s="8" t="s">
        <v>1057</v>
      </c>
      <c r="O54" t="s">
        <v>1478</v>
      </c>
      <c r="P54" s="8" t="s">
        <v>1857</v>
      </c>
      <c r="Q54" s="8" t="s">
        <v>1402</v>
      </c>
      <c r="S54" s="7"/>
      <c r="T54" s="8"/>
      <c r="U54" s="6"/>
      <c r="V54"/>
      <c r="X54" s="6"/>
      <c r="Z54" s="11"/>
      <c r="AA54"/>
    </row>
    <row r="55" spans="1:27" ht="12.75">
      <c r="A55" t="s">
        <v>1698</v>
      </c>
      <c r="B55" t="s">
        <v>2252</v>
      </c>
      <c r="C55" s="7">
        <v>29396</v>
      </c>
      <c r="D55" s="8" t="s">
        <v>1011</v>
      </c>
      <c r="F55" s="8" t="s">
        <v>1480</v>
      </c>
      <c r="G55" s="8" t="s">
        <v>3616</v>
      </c>
      <c r="H55" s="8" t="s">
        <v>459</v>
      </c>
      <c r="I55" t="s">
        <v>1698</v>
      </c>
      <c r="J55" s="8" t="s">
        <v>1480</v>
      </c>
      <c r="K55" s="8" t="s">
        <v>1692</v>
      </c>
      <c r="L55" t="s">
        <v>1698</v>
      </c>
      <c r="M55" s="8" t="s">
        <v>1480</v>
      </c>
      <c r="N55" s="8" t="s">
        <v>4879</v>
      </c>
      <c r="O55" t="s">
        <v>1698</v>
      </c>
      <c r="P55" s="8" t="s">
        <v>1480</v>
      </c>
      <c r="Q55" s="8" t="s">
        <v>3616</v>
      </c>
      <c r="S55" s="7"/>
      <c r="T55" s="8"/>
      <c r="U55" s="6"/>
      <c r="V55"/>
      <c r="X55" s="6"/>
      <c r="Z55" s="11"/>
      <c r="AA55"/>
    </row>
    <row r="56" spans="1:27" ht="12.75">
      <c r="A56" t="s">
        <v>1137</v>
      </c>
      <c r="B56" t="s">
        <v>2253</v>
      </c>
      <c r="C56" s="7">
        <v>29882</v>
      </c>
      <c r="D56" s="8" t="s">
        <v>3409</v>
      </c>
      <c r="F56" s="8" t="s">
        <v>937</v>
      </c>
      <c r="G56" s="8" t="s">
        <v>1692</v>
      </c>
      <c r="H56" s="8" t="s">
        <v>2254</v>
      </c>
      <c r="I56" t="s">
        <v>1137</v>
      </c>
      <c r="J56" s="8" t="s">
        <v>937</v>
      </c>
      <c r="K56" s="8" t="s">
        <v>3616</v>
      </c>
      <c r="Q56" s="8"/>
      <c r="S56" s="7"/>
      <c r="T56" s="8"/>
      <c r="U56" s="6"/>
      <c r="V56"/>
      <c r="X56" s="6"/>
      <c r="Z56" s="11"/>
      <c r="AA56"/>
    </row>
    <row r="57" spans="1:27" ht="12.75">
      <c r="A57" t="s">
        <v>1695</v>
      </c>
      <c r="B57" t="s">
        <v>2255</v>
      </c>
      <c r="C57" s="7">
        <v>30894</v>
      </c>
      <c r="D57" s="8" t="s">
        <v>3409</v>
      </c>
      <c r="F57" s="8" t="s">
        <v>3610</v>
      </c>
      <c r="G57" s="8" t="s">
        <v>3616</v>
      </c>
      <c r="H57" s="8" t="s">
        <v>354</v>
      </c>
      <c r="I57" t="s">
        <v>1695</v>
      </c>
      <c r="J57" s="8" t="s">
        <v>3610</v>
      </c>
      <c r="K57" s="8" t="s">
        <v>3616</v>
      </c>
      <c r="Q57" s="8"/>
      <c r="S57" s="7"/>
      <c r="T57" s="8"/>
      <c r="U57" s="6"/>
      <c r="V57"/>
      <c r="X57" s="6"/>
      <c r="Z57" s="11"/>
      <c r="AA57"/>
    </row>
    <row r="58" spans="1:27" ht="12.75">
      <c r="A58" t="s">
        <v>1700</v>
      </c>
      <c r="B58" t="s">
        <v>2256</v>
      </c>
      <c r="C58" s="7">
        <v>28486</v>
      </c>
      <c r="D58" s="8" t="s">
        <v>1959</v>
      </c>
      <c r="F58" s="8" t="s">
        <v>2461</v>
      </c>
      <c r="G58" s="8" t="s">
        <v>3616</v>
      </c>
      <c r="H58" s="8" t="s">
        <v>354</v>
      </c>
      <c r="I58" t="s">
        <v>1695</v>
      </c>
      <c r="J58" s="8" t="s">
        <v>2461</v>
      </c>
      <c r="K58" s="8" t="s">
        <v>1141</v>
      </c>
      <c r="L58" s="8"/>
      <c r="N58" t="s">
        <v>1693</v>
      </c>
      <c r="O58" s="8" t="s">
        <v>4668</v>
      </c>
      <c r="P58" s="5" t="s">
        <v>1702</v>
      </c>
      <c r="Q58" t="s">
        <v>962</v>
      </c>
      <c r="R58" t="s">
        <v>4789</v>
      </c>
      <c r="S58" s="5" t="s">
        <v>4876</v>
      </c>
      <c r="T58" s="6" t="s">
        <v>1695</v>
      </c>
      <c r="U58" t="s">
        <v>4789</v>
      </c>
      <c r="V58" s="5" t="s">
        <v>1692</v>
      </c>
      <c r="W58" s="6" t="s">
        <v>1700</v>
      </c>
      <c r="X58" s="6" t="s">
        <v>4789</v>
      </c>
      <c r="Y58" s="11" t="s">
        <v>1141</v>
      </c>
      <c r="Z58" s="10"/>
      <c r="AA58"/>
    </row>
    <row r="59" spans="1:27" ht="12.75">
      <c r="A59" t="s">
        <v>3025</v>
      </c>
      <c r="B59" t="s">
        <v>2257</v>
      </c>
      <c r="C59" s="7">
        <v>28416</v>
      </c>
      <c r="D59" s="8" t="s">
        <v>1140</v>
      </c>
      <c r="F59" s="8" t="s">
        <v>1857</v>
      </c>
      <c r="G59" s="8" t="s">
        <v>354</v>
      </c>
      <c r="H59" s="8" t="s">
        <v>354</v>
      </c>
      <c r="L59" t="s">
        <v>356</v>
      </c>
      <c r="M59" s="8" t="s">
        <v>937</v>
      </c>
      <c r="N59" s="8" t="s">
        <v>3083</v>
      </c>
      <c r="O59" t="s">
        <v>3944</v>
      </c>
      <c r="P59" s="8" t="s">
        <v>937</v>
      </c>
      <c r="Q59" s="5" t="s">
        <v>3083</v>
      </c>
      <c r="R59" t="s">
        <v>3025</v>
      </c>
      <c r="S59" t="s">
        <v>937</v>
      </c>
      <c r="T59" s="5" t="s">
        <v>3083</v>
      </c>
      <c r="AA59"/>
    </row>
    <row r="60" spans="1:27" ht="12.75">
      <c r="A60" t="s">
        <v>1695</v>
      </c>
      <c r="B60" t="s">
        <v>2258</v>
      </c>
      <c r="C60" s="7">
        <v>29560</v>
      </c>
      <c r="D60" s="8" t="s">
        <v>3409</v>
      </c>
      <c r="F60" s="8" t="s">
        <v>3024</v>
      </c>
      <c r="G60" s="8" t="s">
        <v>1702</v>
      </c>
      <c r="H60" s="8" t="s">
        <v>354</v>
      </c>
      <c r="I60" t="s">
        <v>1695</v>
      </c>
      <c r="J60" s="8" t="s">
        <v>3024</v>
      </c>
      <c r="K60" s="8" t="s">
        <v>1692</v>
      </c>
      <c r="Q60" s="8"/>
      <c r="S60" s="7"/>
      <c r="T60" s="8"/>
      <c r="U60" s="6"/>
      <c r="V60"/>
      <c r="X60" s="6"/>
      <c r="Z60" s="11"/>
      <c r="AA60"/>
    </row>
    <row r="61" spans="1:27" ht="12.75">
      <c r="A61" t="s">
        <v>2332</v>
      </c>
      <c r="B61" t="s">
        <v>2259</v>
      </c>
      <c r="C61" s="7">
        <v>30021</v>
      </c>
      <c r="D61" s="8" t="s">
        <v>3797</v>
      </c>
      <c r="F61" s="8" t="s">
        <v>4730</v>
      </c>
      <c r="G61" s="8" t="s">
        <v>3616</v>
      </c>
      <c r="H61" s="8" t="s">
        <v>2260</v>
      </c>
      <c r="L61" t="s">
        <v>5141</v>
      </c>
      <c r="M61" s="8" t="s">
        <v>2328</v>
      </c>
      <c r="N61" s="8" t="s">
        <v>3616</v>
      </c>
      <c r="O61" t="s">
        <v>5141</v>
      </c>
      <c r="P61" s="8" t="s">
        <v>2328</v>
      </c>
      <c r="Q61" s="8" t="s">
        <v>3616</v>
      </c>
      <c r="S61" s="7"/>
      <c r="T61" s="8"/>
      <c r="U61" s="6"/>
      <c r="V61"/>
      <c r="X61" s="6"/>
      <c r="Z61" s="11"/>
      <c r="AA61"/>
    </row>
    <row r="62" spans="1:17" ht="12.75">
      <c r="A62" t="s">
        <v>2129</v>
      </c>
      <c r="B62" t="s">
        <v>3416</v>
      </c>
      <c r="C62" s="7">
        <v>30022</v>
      </c>
      <c r="D62" s="8" t="s">
        <v>4569</v>
      </c>
      <c r="E62" s="8" t="s">
        <v>4770</v>
      </c>
      <c r="F62" s="8" t="s">
        <v>3024</v>
      </c>
      <c r="G62" s="8" t="s">
        <v>4513</v>
      </c>
      <c r="I62" t="s">
        <v>2129</v>
      </c>
      <c r="J62" s="8" t="s">
        <v>3024</v>
      </c>
      <c r="K62" s="8" t="s">
        <v>1718</v>
      </c>
      <c r="L62" t="s">
        <v>2129</v>
      </c>
      <c r="M62" s="8" t="s">
        <v>4874</v>
      </c>
      <c r="N62" s="8" t="s">
        <v>1891</v>
      </c>
      <c r="O62" t="s">
        <v>3029</v>
      </c>
      <c r="P62" s="8" t="s">
        <v>4874</v>
      </c>
      <c r="Q62" s="5" t="s">
        <v>1717</v>
      </c>
    </row>
    <row r="63" spans="1:27" ht="12.75">
      <c r="A63" t="s">
        <v>5141</v>
      </c>
      <c r="B63" t="s">
        <v>2261</v>
      </c>
      <c r="C63" s="7">
        <v>30786</v>
      </c>
      <c r="D63" s="8" t="s">
        <v>3478</v>
      </c>
      <c r="F63" s="8" t="s">
        <v>5143</v>
      </c>
      <c r="G63" s="8" t="s">
        <v>3616</v>
      </c>
      <c r="H63" s="8" t="s">
        <v>2706</v>
      </c>
      <c r="L63" s="8"/>
      <c r="N63"/>
      <c r="O63" s="8"/>
      <c r="P63" s="5"/>
      <c r="Q63"/>
      <c r="S63" s="5"/>
      <c r="W63"/>
      <c r="X63" s="6"/>
      <c r="Z63" s="10"/>
      <c r="AA63"/>
    </row>
    <row r="64" spans="1:14" ht="12.75">
      <c r="A64" t="s">
        <v>353</v>
      </c>
      <c r="B64" t="s">
        <v>2262</v>
      </c>
      <c r="C64" s="7">
        <v>29645</v>
      </c>
      <c r="D64" s="8" t="s">
        <v>4569</v>
      </c>
      <c r="F64" s="8" t="s">
        <v>1146</v>
      </c>
      <c r="G64" s="8" t="s">
        <v>354</v>
      </c>
      <c r="H64" s="8" t="s">
        <v>354</v>
      </c>
      <c r="I64" t="s">
        <v>353</v>
      </c>
      <c r="J64" s="8" t="s">
        <v>4883</v>
      </c>
      <c r="K64" s="8" t="s">
        <v>354</v>
      </c>
      <c r="L64" t="s">
        <v>353</v>
      </c>
      <c r="M64" s="8" t="s">
        <v>4883</v>
      </c>
      <c r="N64" s="8" t="s">
        <v>354</v>
      </c>
    </row>
    <row r="65" spans="1:27" ht="12.75">
      <c r="A65" t="s">
        <v>353</v>
      </c>
      <c r="B65" t="s">
        <v>2263</v>
      </c>
      <c r="C65" s="7">
        <v>27803</v>
      </c>
      <c r="D65" s="8" t="s">
        <v>4666</v>
      </c>
      <c r="F65" s="8" t="s">
        <v>3024</v>
      </c>
      <c r="G65" s="8" t="s">
        <v>354</v>
      </c>
      <c r="H65" s="8" t="s">
        <v>2264</v>
      </c>
      <c r="I65" t="s">
        <v>353</v>
      </c>
      <c r="J65" s="8" t="s">
        <v>3024</v>
      </c>
      <c r="K65" s="8" t="s">
        <v>354</v>
      </c>
      <c r="L65" t="s">
        <v>353</v>
      </c>
      <c r="M65" s="8" t="s">
        <v>3024</v>
      </c>
      <c r="N65" s="8" t="s">
        <v>354</v>
      </c>
      <c r="O65" t="s">
        <v>353</v>
      </c>
      <c r="P65" s="8" t="s">
        <v>3024</v>
      </c>
      <c r="Q65" s="8" t="s">
        <v>354</v>
      </c>
      <c r="R65" t="s">
        <v>353</v>
      </c>
      <c r="S65" s="7" t="s">
        <v>937</v>
      </c>
      <c r="T65" s="8" t="s">
        <v>354</v>
      </c>
      <c r="U65" s="6" t="s">
        <v>3082</v>
      </c>
      <c r="V65" t="s">
        <v>937</v>
      </c>
      <c r="W65" s="5" t="s">
        <v>3083</v>
      </c>
      <c r="X65" s="6" t="s">
        <v>4780</v>
      </c>
      <c r="Y65" s="6" t="s">
        <v>937</v>
      </c>
      <c r="Z65" s="11" t="s">
        <v>3083</v>
      </c>
      <c r="AA65"/>
    </row>
    <row r="66" spans="1:27" ht="12.75">
      <c r="A66" t="s">
        <v>306</v>
      </c>
      <c r="B66" t="s">
        <v>2265</v>
      </c>
      <c r="C66" s="7">
        <v>30358</v>
      </c>
      <c r="D66" s="8" t="s">
        <v>3478</v>
      </c>
      <c r="F66" s="8" t="s">
        <v>4874</v>
      </c>
      <c r="G66" s="8" t="s">
        <v>2266</v>
      </c>
      <c r="H66" s="8" t="s">
        <v>2267</v>
      </c>
      <c r="L66" s="8"/>
      <c r="N66"/>
      <c r="O66" s="8"/>
      <c r="P66" s="5"/>
      <c r="Q66"/>
      <c r="S66" s="5"/>
      <c r="W66"/>
      <c r="X66" s="6"/>
      <c r="Z66" s="10"/>
      <c r="AA66"/>
    </row>
    <row r="67" spans="1:27" ht="12.75">
      <c r="A67" t="s">
        <v>353</v>
      </c>
      <c r="B67" t="s">
        <v>2268</v>
      </c>
      <c r="C67" s="7">
        <v>31205</v>
      </c>
      <c r="D67" s="8" t="s">
        <v>3478</v>
      </c>
      <c r="F67" s="8" t="s">
        <v>964</v>
      </c>
      <c r="G67" s="8" t="s">
        <v>354</v>
      </c>
      <c r="H67" s="8" t="s">
        <v>354</v>
      </c>
      <c r="L67" s="8"/>
      <c r="N67"/>
      <c r="O67" s="8"/>
      <c r="P67" s="5"/>
      <c r="Q67"/>
      <c r="S67" s="5"/>
      <c r="W67"/>
      <c r="X67" s="6"/>
      <c r="Z67" s="10"/>
      <c r="AA67"/>
    </row>
    <row r="68" spans="1:14" ht="12.75">
      <c r="A68" t="s">
        <v>353</v>
      </c>
      <c r="B68" t="s">
        <v>2539</v>
      </c>
      <c r="C68" s="7">
        <v>30202</v>
      </c>
      <c r="D68" s="8" t="s">
        <v>2796</v>
      </c>
      <c r="E68" s="8" t="s">
        <v>4769</v>
      </c>
      <c r="F68" s="8" t="s">
        <v>3790</v>
      </c>
      <c r="G68" s="8" t="s">
        <v>354</v>
      </c>
      <c r="I68" t="s">
        <v>353</v>
      </c>
      <c r="J68" s="8" t="s">
        <v>3790</v>
      </c>
      <c r="K68" s="8" t="s">
        <v>354</v>
      </c>
      <c r="L68" t="s">
        <v>1442</v>
      </c>
      <c r="M68" s="8" t="s">
        <v>3790</v>
      </c>
      <c r="N68" s="8" t="s">
        <v>3083</v>
      </c>
    </row>
    <row r="69" spans="1:27" ht="12.75">
      <c r="A69" t="s">
        <v>1698</v>
      </c>
      <c r="B69" t="s">
        <v>2274</v>
      </c>
      <c r="C69" s="7">
        <v>27481</v>
      </c>
      <c r="F69" s="8" t="s">
        <v>964</v>
      </c>
      <c r="G69" s="8" t="s">
        <v>3616</v>
      </c>
      <c r="H69" s="8" t="s">
        <v>354</v>
      </c>
      <c r="I69" t="s">
        <v>1698</v>
      </c>
      <c r="J69" s="8" t="s">
        <v>1965</v>
      </c>
      <c r="K69" s="8" t="s">
        <v>3611</v>
      </c>
      <c r="O69" t="s">
        <v>958</v>
      </c>
      <c r="P69" s="8" t="s">
        <v>2461</v>
      </c>
      <c r="Q69" s="8" t="s">
        <v>956</v>
      </c>
      <c r="R69" t="s">
        <v>962</v>
      </c>
      <c r="S69" s="7" t="s">
        <v>2461</v>
      </c>
      <c r="T69" s="8" t="s">
        <v>956</v>
      </c>
      <c r="U69" s="6" t="s">
        <v>958</v>
      </c>
      <c r="V69" t="s">
        <v>2461</v>
      </c>
      <c r="W69" s="5" t="s">
        <v>265</v>
      </c>
      <c r="X69" s="6" t="s">
        <v>958</v>
      </c>
      <c r="Y69" s="6" t="s">
        <v>2461</v>
      </c>
      <c r="Z69" s="11" t="s">
        <v>956</v>
      </c>
      <c r="AA69"/>
    </row>
    <row r="70" spans="1:20" ht="12.75">
      <c r="A70" t="s">
        <v>353</v>
      </c>
      <c r="B70" t="s">
        <v>2275</v>
      </c>
      <c r="C70" s="7">
        <v>29319</v>
      </c>
      <c r="D70" s="8" t="s">
        <v>2276</v>
      </c>
      <c r="F70" s="8" t="s">
        <v>2328</v>
      </c>
      <c r="G70" s="8" t="s">
        <v>354</v>
      </c>
      <c r="H70" s="8" t="s">
        <v>354</v>
      </c>
      <c r="I70" t="s">
        <v>353</v>
      </c>
      <c r="J70" s="8" t="s">
        <v>4668</v>
      </c>
      <c r="K70" s="8" t="s">
        <v>354</v>
      </c>
      <c r="L70" t="s">
        <v>353</v>
      </c>
      <c r="M70" s="8" t="s">
        <v>4026</v>
      </c>
      <c r="N70" s="8" t="s">
        <v>354</v>
      </c>
      <c r="O70" t="s">
        <v>3082</v>
      </c>
      <c r="P70" s="8" t="s">
        <v>4026</v>
      </c>
      <c r="Q70" s="5" t="s">
        <v>354</v>
      </c>
      <c r="R70" t="s">
        <v>3082</v>
      </c>
      <c r="S70" t="s">
        <v>4026</v>
      </c>
      <c r="T70" s="5" t="s">
        <v>354</v>
      </c>
    </row>
    <row r="71" spans="1:27" ht="12.75">
      <c r="A71" t="s">
        <v>4669</v>
      </c>
      <c r="B71" t="s">
        <v>2277</v>
      </c>
      <c r="C71" s="7">
        <v>30597</v>
      </c>
      <c r="D71" s="8" t="s">
        <v>3478</v>
      </c>
      <c r="F71" s="8" t="s">
        <v>1372</v>
      </c>
      <c r="G71" s="8" t="s">
        <v>2278</v>
      </c>
      <c r="H71" s="8" t="s">
        <v>2279</v>
      </c>
      <c r="L71" s="8"/>
      <c r="N71"/>
      <c r="O71" s="8"/>
      <c r="P71" s="5"/>
      <c r="Q71"/>
      <c r="S71" s="5"/>
      <c r="W71"/>
      <c r="X71" s="6"/>
      <c r="Z71" s="10"/>
      <c r="AA71"/>
    </row>
    <row r="72" spans="1:27" ht="12.75">
      <c r="A72" t="s">
        <v>353</v>
      </c>
      <c r="B72" t="s">
        <v>2280</v>
      </c>
      <c r="C72" s="7">
        <v>29863</v>
      </c>
      <c r="D72" s="8" t="s">
        <v>4569</v>
      </c>
      <c r="F72" s="8" t="s">
        <v>1857</v>
      </c>
      <c r="G72" s="8" t="s">
        <v>354</v>
      </c>
      <c r="H72" s="8" t="s">
        <v>354</v>
      </c>
      <c r="I72" t="s">
        <v>353</v>
      </c>
      <c r="J72" s="8" t="s">
        <v>3024</v>
      </c>
      <c r="K72" s="8" t="s">
        <v>354</v>
      </c>
      <c r="L72" t="s">
        <v>3082</v>
      </c>
      <c r="M72" s="8" t="s">
        <v>964</v>
      </c>
      <c r="N72" s="8" t="s">
        <v>354</v>
      </c>
      <c r="O72" t="s">
        <v>353</v>
      </c>
      <c r="P72" s="8" t="s">
        <v>964</v>
      </c>
      <c r="Q72" s="8" t="s">
        <v>354</v>
      </c>
      <c r="S72" s="7"/>
      <c r="T72" s="8"/>
      <c r="U72" s="6"/>
      <c r="V72"/>
      <c r="X72" s="6"/>
      <c r="Z72" s="11"/>
      <c r="AA72"/>
    </row>
    <row r="73" spans="1:27" ht="12.75">
      <c r="A73" t="s">
        <v>353</v>
      </c>
      <c r="B73" t="s">
        <v>3026</v>
      </c>
      <c r="C73" s="7">
        <v>29166</v>
      </c>
      <c r="D73" s="8" t="s">
        <v>305</v>
      </c>
      <c r="E73" s="8" t="s">
        <v>4759</v>
      </c>
      <c r="F73" s="8" t="s">
        <v>1146</v>
      </c>
      <c r="G73" s="8" t="s">
        <v>354</v>
      </c>
      <c r="I73" t="s">
        <v>3025</v>
      </c>
      <c r="J73" s="8" t="s">
        <v>964</v>
      </c>
      <c r="K73" s="8" t="s">
        <v>354</v>
      </c>
      <c r="L73" t="s">
        <v>3025</v>
      </c>
      <c r="M73" s="8" t="s">
        <v>1689</v>
      </c>
      <c r="N73" s="8" t="s">
        <v>3083</v>
      </c>
      <c r="O73" t="s">
        <v>3025</v>
      </c>
      <c r="P73" s="8" t="s">
        <v>1689</v>
      </c>
      <c r="Q73" s="8" t="s">
        <v>354</v>
      </c>
      <c r="R73" t="s">
        <v>3025</v>
      </c>
      <c r="S73" s="7" t="s">
        <v>1689</v>
      </c>
      <c r="T73" s="8" t="s">
        <v>354</v>
      </c>
      <c r="U73" s="6" t="s">
        <v>353</v>
      </c>
      <c r="V73" t="s">
        <v>1689</v>
      </c>
      <c r="W73" s="5" t="s">
        <v>354</v>
      </c>
      <c r="AA73"/>
    </row>
    <row r="74" spans="1:27" ht="12.75">
      <c r="A74" t="s">
        <v>1897</v>
      </c>
      <c r="B74" t="s">
        <v>2281</v>
      </c>
      <c r="C74" s="7">
        <v>28327</v>
      </c>
      <c r="D74" s="8" t="s">
        <v>4671</v>
      </c>
      <c r="F74" s="8" t="s">
        <v>961</v>
      </c>
      <c r="G74" s="8" t="s">
        <v>3616</v>
      </c>
      <c r="H74" s="8" t="s">
        <v>354</v>
      </c>
      <c r="I74" t="s">
        <v>2742</v>
      </c>
      <c r="J74" s="8" t="s">
        <v>3027</v>
      </c>
      <c r="K74" s="8" t="s">
        <v>1692</v>
      </c>
      <c r="L74" t="s">
        <v>1897</v>
      </c>
      <c r="M74" s="8" t="s">
        <v>3027</v>
      </c>
      <c r="N74" s="8" t="s">
        <v>1692</v>
      </c>
      <c r="O74" t="s">
        <v>2742</v>
      </c>
      <c r="P74" s="8" t="s">
        <v>1372</v>
      </c>
      <c r="Q74" s="8" t="s">
        <v>3791</v>
      </c>
      <c r="R74" t="s">
        <v>2742</v>
      </c>
      <c r="S74" s="7" t="s">
        <v>1372</v>
      </c>
      <c r="T74" s="8" t="s">
        <v>4884</v>
      </c>
      <c r="U74" s="6" t="s">
        <v>2742</v>
      </c>
      <c r="V74" t="s">
        <v>1372</v>
      </c>
      <c r="W74" s="5" t="s">
        <v>3611</v>
      </c>
      <c r="X74" s="6" t="s">
        <v>1138</v>
      </c>
      <c r="Y74" s="6" t="s">
        <v>1372</v>
      </c>
      <c r="Z74" s="11" t="s">
        <v>3618</v>
      </c>
      <c r="AA74"/>
    </row>
    <row r="75" spans="1:27" ht="12.75">
      <c r="A75" t="s">
        <v>353</v>
      </c>
      <c r="B75" t="s">
        <v>2282</v>
      </c>
      <c r="C75" s="7">
        <v>30020</v>
      </c>
      <c r="D75" s="8" t="s">
        <v>2800</v>
      </c>
      <c r="F75" s="8" t="s">
        <v>1857</v>
      </c>
      <c r="G75" s="8" t="s">
        <v>354</v>
      </c>
      <c r="H75" s="8" t="s">
        <v>354</v>
      </c>
      <c r="I75" t="s">
        <v>353</v>
      </c>
      <c r="J75" s="8" t="s">
        <v>1480</v>
      </c>
      <c r="K75" s="8" t="s">
        <v>354</v>
      </c>
      <c r="Q75" s="8"/>
      <c r="S75" s="7"/>
      <c r="T75" s="8"/>
      <c r="U75" s="6"/>
      <c r="V75"/>
      <c r="X75" s="6"/>
      <c r="Z75" s="11"/>
      <c r="AA75"/>
    </row>
    <row r="76" spans="1:27" ht="12.75">
      <c r="A76" t="s">
        <v>633</v>
      </c>
      <c r="B76" t="s">
        <v>1964</v>
      </c>
      <c r="C76" s="7">
        <v>26371</v>
      </c>
      <c r="F76" s="8" t="s">
        <v>4668</v>
      </c>
      <c r="G76" s="8" t="s">
        <v>2517</v>
      </c>
      <c r="H76" s="8" t="s">
        <v>354</v>
      </c>
      <c r="I76" t="s">
        <v>633</v>
      </c>
      <c r="J76" s="8" t="s">
        <v>4668</v>
      </c>
      <c r="K76" s="8" t="s">
        <v>1578</v>
      </c>
      <c r="L76" t="s">
        <v>633</v>
      </c>
      <c r="M76" s="8" t="s">
        <v>3615</v>
      </c>
      <c r="N76" s="8" t="s">
        <v>2283</v>
      </c>
      <c r="O76" t="s">
        <v>633</v>
      </c>
      <c r="P76" s="8" t="s">
        <v>1965</v>
      </c>
      <c r="Q76" s="8" t="s">
        <v>2284</v>
      </c>
      <c r="R76" t="s">
        <v>633</v>
      </c>
      <c r="S76" s="7" t="s">
        <v>1965</v>
      </c>
      <c r="T76" s="8" t="s">
        <v>1966</v>
      </c>
      <c r="U76" s="9" t="s">
        <v>633</v>
      </c>
      <c r="V76" t="s">
        <v>1965</v>
      </c>
      <c r="W76" s="5" t="s">
        <v>2285</v>
      </c>
      <c r="X76" t="s">
        <v>633</v>
      </c>
      <c r="Y76" s="6" t="s">
        <v>1965</v>
      </c>
      <c r="Z76" s="6" t="s">
        <v>2286</v>
      </c>
      <c r="AA76"/>
    </row>
    <row r="77" spans="1:27" ht="12.75">
      <c r="A77" t="s">
        <v>306</v>
      </c>
      <c r="B77" t="s">
        <v>2287</v>
      </c>
      <c r="C77" s="7">
        <v>28145</v>
      </c>
      <c r="D77" s="8" t="s">
        <v>305</v>
      </c>
      <c r="F77" s="8" t="s">
        <v>3615</v>
      </c>
      <c r="G77" s="8" t="s">
        <v>4519</v>
      </c>
      <c r="H77" s="8" t="s">
        <v>4520</v>
      </c>
      <c r="L77" t="s">
        <v>306</v>
      </c>
      <c r="M77" s="8" t="s">
        <v>1689</v>
      </c>
      <c r="N77" s="8" t="s">
        <v>4521</v>
      </c>
      <c r="AA77"/>
    </row>
    <row r="78" spans="1:27" ht="12.75">
      <c r="A78" t="s">
        <v>1137</v>
      </c>
      <c r="B78" t="s">
        <v>4522</v>
      </c>
      <c r="C78" s="7">
        <v>30568</v>
      </c>
      <c r="D78" s="8" t="s">
        <v>3022</v>
      </c>
      <c r="F78" s="8" t="s">
        <v>3615</v>
      </c>
      <c r="G78" s="8" t="s">
        <v>3616</v>
      </c>
      <c r="H78" s="8" t="s">
        <v>354</v>
      </c>
      <c r="I78" t="s">
        <v>1137</v>
      </c>
      <c r="J78" s="8" t="s">
        <v>3615</v>
      </c>
      <c r="K78" s="8" t="s">
        <v>3616</v>
      </c>
      <c r="L78" t="s">
        <v>1137</v>
      </c>
      <c r="M78" s="8" t="s">
        <v>3615</v>
      </c>
      <c r="N78" s="8" t="s">
        <v>1141</v>
      </c>
      <c r="O78" t="s">
        <v>1137</v>
      </c>
      <c r="P78" s="8" t="s">
        <v>3554</v>
      </c>
      <c r="Q78" s="8" t="s">
        <v>1692</v>
      </c>
      <c r="S78" s="7"/>
      <c r="T78" s="8"/>
      <c r="U78" s="6"/>
      <c r="V78"/>
      <c r="X78" s="6"/>
      <c r="Z78" s="11"/>
      <c r="AA78"/>
    </row>
    <row r="79" spans="1:27" ht="12.75">
      <c r="A79" t="s">
        <v>81</v>
      </c>
      <c r="B79" t="s">
        <v>3508</v>
      </c>
      <c r="C79" s="7">
        <v>27588</v>
      </c>
      <c r="E79" s="8" t="s">
        <v>1130</v>
      </c>
      <c r="F79" s="8" t="s">
        <v>4789</v>
      </c>
      <c r="G79" s="8" t="s">
        <v>4687</v>
      </c>
      <c r="I79" t="s">
        <v>81</v>
      </c>
      <c r="J79" s="8" t="s">
        <v>1496</v>
      </c>
      <c r="K79" s="8" t="s">
        <v>2079</v>
      </c>
      <c r="L79" t="s">
        <v>1035</v>
      </c>
      <c r="M79" s="8" t="s">
        <v>3551</v>
      </c>
      <c r="N79" s="8" t="s">
        <v>3671</v>
      </c>
      <c r="O79" t="s">
        <v>3509</v>
      </c>
      <c r="P79" s="8" t="s">
        <v>4026</v>
      </c>
      <c r="Q79" s="8" t="s">
        <v>3510</v>
      </c>
      <c r="R79" t="s">
        <v>1463</v>
      </c>
      <c r="S79" s="7" t="s">
        <v>4026</v>
      </c>
      <c r="T79" s="8" t="s">
        <v>1464</v>
      </c>
      <c r="U79" s="6" t="s">
        <v>1465</v>
      </c>
      <c r="V79" t="s">
        <v>4026</v>
      </c>
      <c r="W79" s="5" t="s">
        <v>973</v>
      </c>
      <c r="X79" t="s">
        <v>81</v>
      </c>
      <c r="Y79" s="6" t="s">
        <v>4026</v>
      </c>
      <c r="Z79" s="11" t="s">
        <v>974</v>
      </c>
      <c r="AA79"/>
    </row>
    <row r="80" spans="1:14" ht="12.75">
      <c r="A80" t="s">
        <v>1695</v>
      </c>
      <c r="B80" t="s">
        <v>4523</v>
      </c>
      <c r="C80" s="7">
        <v>29370</v>
      </c>
      <c r="D80" s="8" t="s">
        <v>3614</v>
      </c>
      <c r="F80" s="8" t="s">
        <v>4730</v>
      </c>
      <c r="G80" s="8" t="s">
        <v>3616</v>
      </c>
      <c r="H80" s="8" t="s">
        <v>4524</v>
      </c>
      <c r="I80" t="s">
        <v>1695</v>
      </c>
      <c r="J80" s="8" t="s">
        <v>3615</v>
      </c>
      <c r="K80" s="8" t="s">
        <v>3616</v>
      </c>
      <c r="L80" t="s">
        <v>1695</v>
      </c>
      <c r="M80" s="8" t="s">
        <v>3615</v>
      </c>
      <c r="N80" s="8" t="s">
        <v>1141</v>
      </c>
    </row>
    <row r="81" spans="1:27" ht="12.75">
      <c r="A81" t="s">
        <v>353</v>
      </c>
      <c r="B81" t="s">
        <v>2372</v>
      </c>
      <c r="C81" s="7">
        <v>30241</v>
      </c>
      <c r="D81" s="8" t="s">
        <v>2800</v>
      </c>
      <c r="F81" s="8" t="s">
        <v>3027</v>
      </c>
      <c r="G81" s="8" t="s">
        <v>354</v>
      </c>
      <c r="H81" s="8" t="s">
        <v>354</v>
      </c>
      <c r="L81" t="s">
        <v>353</v>
      </c>
      <c r="M81" s="8" t="s">
        <v>3554</v>
      </c>
      <c r="N81" s="8" t="s">
        <v>354</v>
      </c>
      <c r="AA81"/>
    </row>
    <row r="82" spans="1:27" ht="12.75">
      <c r="A82" t="s">
        <v>5141</v>
      </c>
      <c r="B82" t="s">
        <v>2373</v>
      </c>
      <c r="C82" s="7">
        <v>29864</v>
      </c>
      <c r="D82" s="8" t="s">
        <v>2800</v>
      </c>
      <c r="F82" s="8" t="s">
        <v>4789</v>
      </c>
      <c r="G82" s="8" t="s">
        <v>3616</v>
      </c>
      <c r="H82" s="8" t="s">
        <v>2706</v>
      </c>
      <c r="I82" t="s">
        <v>5141</v>
      </c>
      <c r="J82" s="8" t="s">
        <v>4789</v>
      </c>
      <c r="K82" s="8" t="s">
        <v>3616</v>
      </c>
      <c r="Q82" s="8"/>
      <c r="S82" s="7"/>
      <c r="T82" s="8"/>
      <c r="U82" s="6"/>
      <c r="V82"/>
      <c r="X82" s="6"/>
      <c r="Z82" s="11"/>
      <c r="AA82"/>
    </row>
    <row r="83" spans="1:14" ht="12.75">
      <c r="A83" t="s">
        <v>1137</v>
      </c>
      <c r="B83" t="s">
        <v>2374</v>
      </c>
      <c r="C83" s="7">
        <v>30290</v>
      </c>
      <c r="D83" s="8" t="s">
        <v>2799</v>
      </c>
      <c r="F83" s="8" t="s">
        <v>4730</v>
      </c>
      <c r="G83" s="8" t="s">
        <v>3616</v>
      </c>
      <c r="H83" s="8" t="s">
        <v>2218</v>
      </c>
      <c r="I83" t="s">
        <v>1137</v>
      </c>
      <c r="J83" s="8" t="s">
        <v>4730</v>
      </c>
      <c r="K83" s="8" t="s">
        <v>3616</v>
      </c>
      <c r="L83" t="s">
        <v>1137</v>
      </c>
      <c r="M83" s="8" t="s">
        <v>4730</v>
      </c>
      <c r="N83" s="8" t="s">
        <v>954</v>
      </c>
    </row>
    <row r="84" spans="1:23" ht="12.75">
      <c r="A84" t="s">
        <v>5141</v>
      </c>
      <c r="B84" t="s">
        <v>2377</v>
      </c>
      <c r="C84" s="7">
        <v>28462</v>
      </c>
      <c r="D84" s="8" t="s">
        <v>1856</v>
      </c>
      <c r="F84" s="8" t="s">
        <v>3024</v>
      </c>
      <c r="G84" s="8" t="s">
        <v>3616</v>
      </c>
      <c r="H84" s="8" t="s">
        <v>3972</v>
      </c>
      <c r="I84" t="s">
        <v>5141</v>
      </c>
      <c r="J84" s="8" t="s">
        <v>1146</v>
      </c>
      <c r="K84" s="8" t="s">
        <v>3616</v>
      </c>
      <c r="L84" t="s">
        <v>4103</v>
      </c>
      <c r="M84" s="8" t="s">
        <v>1146</v>
      </c>
      <c r="N84" s="8" t="s">
        <v>3616</v>
      </c>
      <c r="O84" t="s">
        <v>4103</v>
      </c>
      <c r="P84" s="8" t="s">
        <v>1146</v>
      </c>
      <c r="Q84" s="5" t="s">
        <v>1141</v>
      </c>
      <c r="R84" t="s">
        <v>4103</v>
      </c>
      <c r="S84" t="s">
        <v>1146</v>
      </c>
      <c r="T84" s="5" t="s">
        <v>3616</v>
      </c>
      <c r="U84" s="6" t="s">
        <v>4103</v>
      </c>
      <c r="V84" t="s">
        <v>1146</v>
      </c>
      <c r="W84" s="5" t="s">
        <v>3616</v>
      </c>
    </row>
    <row r="85" spans="1:20" ht="12.75">
      <c r="A85" t="s">
        <v>353</v>
      </c>
      <c r="B85" t="s">
        <v>3256</v>
      </c>
      <c r="C85" s="7">
        <v>29019</v>
      </c>
      <c r="D85" s="8" t="s">
        <v>4731</v>
      </c>
      <c r="E85" s="8" t="s">
        <v>1130</v>
      </c>
      <c r="F85" s="8" t="s">
        <v>1146</v>
      </c>
      <c r="G85" s="8" t="s">
        <v>354</v>
      </c>
      <c r="I85" t="s">
        <v>3082</v>
      </c>
      <c r="J85" s="8" t="s">
        <v>1146</v>
      </c>
      <c r="K85" s="8" t="s">
        <v>354</v>
      </c>
      <c r="L85" t="s">
        <v>1442</v>
      </c>
      <c r="M85" s="8" t="s">
        <v>1146</v>
      </c>
      <c r="N85" s="8" t="s">
        <v>3083</v>
      </c>
      <c r="O85" t="s">
        <v>353</v>
      </c>
      <c r="P85" s="8" t="s">
        <v>1146</v>
      </c>
      <c r="Q85" s="5" t="s">
        <v>354</v>
      </c>
      <c r="R85" t="s">
        <v>353</v>
      </c>
      <c r="S85" t="s">
        <v>1146</v>
      </c>
      <c r="T85" s="5" t="s">
        <v>354</v>
      </c>
    </row>
    <row r="86" spans="1:14" ht="12.75">
      <c r="A86" t="s">
        <v>1695</v>
      </c>
      <c r="B86" t="s">
        <v>1846</v>
      </c>
      <c r="C86" s="7">
        <v>30029</v>
      </c>
      <c r="D86" s="8" t="s">
        <v>2802</v>
      </c>
      <c r="E86" s="8" t="s">
        <v>4767</v>
      </c>
      <c r="F86" s="8" t="s">
        <v>3380</v>
      </c>
      <c r="G86" s="8" t="s">
        <v>1692</v>
      </c>
      <c r="I86" t="s">
        <v>1695</v>
      </c>
      <c r="J86" s="8" t="s">
        <v>3380</v>
      </c>
      <c r="K86" s="8" t="s">
        <v>3616</v>
      </c>
      <c r="L86" t="s">
        <v>1695</v>
      </c>
      <c r="M86" s="8" t="s">
        <v>3380</v>
      </c>
      <c r="N86" s="8" t="s">
        <v>3616</v>
      </c>
    </row>
    <row r="87" spans="1:27" ht="12.75">
      <c r="A87" t="s">
        <v>1698</v>
      </c>
      <c r="B87" t="s">
        <v>2386</v>
      </c>
      <c r="C87" s="7">
        <v>30087</v>
      </c>
      <c r="D87" s="8" t="s">
        <v>3478</v>
      </c>
      <c r="F87" s="8" t="s">
        <v>3790</v>
      </c>
      <c r="G87" s="8" t="s">
        <v>3616</v>
      </c>
      <c r="H87" s="8" t="s">
        <v>354</v>
      </c>
      <c r="L87" s="8"/>
      <c r="N87"/>
      <c r="O87" s="8"/>
      <c r="P87" s="5"/>
      <c r="Q87"/>
      <c r="S87" s="5"/>
      <c r="W87"/>
      <c r="X87" s="6"/>
      <c r="Z87" s="10"/>
      <c r="AA87"/>
    </row>
    <row r="88" spans="1:23" ht="12.75">
      <c r="A88" t="s">
        <v>1695</v>
      </c>
      <c r="B88" t="s">
        <v>2387</v>
      </c>
      <c r="C88" s="7">
        <v>28257</v>
      </c>
      <c r="D88" s="8" t="s">
        <v>3659</v>
      </c>
      <c r="F88" s="8" t="s">
        <v>3610</v>
      </c>
      <c r="G88" s="8" t="s">
        <v>3616</v>
      </c>
      <c r="H88" s="8" t="s">
        <v>354</v>
      </c>
      <c r="I88" t="s">
        <v>965</v>
      </c>
      <c r="J88" s="8" t="s">
        <v>1965</v>
      </c>
      <c r="K88" s="8" t="s">
        <v>3798</v>
      </c>
      <c r="L88" t="s">
        <v>965</v>
      </c>
      <c r="M88" s="8" t="s">
        <v>1965</v>
      </c>
      <c r="N88" s="8" t="s">
        <v>1899</v>
      </c>
      <c r="O88" t="s">
        <v>1693</v>
      </c>
      <c r="P88" s="8" t="s">
        <v>3617</v>
      </c>
      <c r="Q88" s="5" t="s">
        <v>1696</v>
      </c>
      <c r="R88" t="s">
        <v>1695</v>
      </c>
      <c r="S88" t="s">
        <v>3617</v>
      </c>
      <c r="T88" s="5" t="s">
        <v>1141</v>
      </c>
      <c r="U88" s="6" t="s">
        <v>1695</v>
      </c>
      <c r="V88" t="s">
        <v>3617</v>
      </c>
      <c r="W88" s="5" t="s">
        <v>3616</v>
      </c>
    </row>
    <row r="89" spans="1:27" ht="12.75">
      <c r="A89" t="s">
        <v>353</v>
      </c>
      <c r="B89" t="s">
        <v>2388</v>
      </c>
      <c r="C89" s="7">
        <v>29095</v>
      </c>
      <c r="D89" s="8" t="s">
        <v>2389</v>
      </c>
      <c r="F89" s="8" t="s">
        <v>1146</v>
      </c>
      <c r="G89" s="8" t="s">
        <v>354</v>
      </c>
      <c r="H89" s="8" t="s">
        <v>2390</v>
      </c>
      <c r="I89" t="s">
        <v>353</v>
      </c>
      <c r="J89" s="8" t="s">
        <v>3027</v>
      </c>
      <c r="K89" s="8" t="s">
        <v>354</v>
      </c>
      <c r="L89" t="s">
        <v>353</v>
      </c>
      <c r="M89" s="8" t="s">
        <v>4026</v>
      </c>
      <c r="N89" s="8" t="s">
        <v>354</v>
      </c>
      <c r="O89" t="s">
        <v>353</v>
      </c>
      <c r="P89" s="8" t="s">
        <v>4026</v>
      </c>
      <c r="Q89" s="8" t="s">
        <v>354</v>
      </c>
      <c r="R89" t="s">
        <v>353</v>
      </c>
      <c r="S89" s="7" t="s">
        <v>3790</v>
      </c>
      <c r="T89" s="8" t="s">
        <v>354</v>
      </c>
      <c r="U89" s="6" t="s">
        <v>353</v>
      </c>
      <c r="V89" t="s">
        <v>3790</v>
      </c>
      <c r="W89" s="5" t="s">
        <v>354</v>
      </c>
      <c r="X89" s="6" t="s">
        <v>353</v>
      </c>
      <c r="Y89" s="6" t="s">
        <v>3790</v>
      </c>
      <c r="Z89" s="11" t="s">
        <v>354</v>
      </c>
      <c r="AA89"/>
    </row>
    <row r="90" spans="1:27" ht="12.75">
      <c r="A90" t="s">
        <v>353</v>
      </c>
      <c r="B90" t="s">
        <v>2391</v>
      </c>
      <c r="C90" s="7">
        <v>29137</v>
      </c>
      <c r="D90" s="8" t="s">
        <v>305</v>
      </c>
      <c r="F90" s="8" t="s">
        <v>961</v>
      </c>
      <c r="G90" s="8" t="s">
        <v>354</v>
      </c>
      <c r="H90" s="8" t="s">
        <v>2392</v>
      </c>
      <c r="I90" t="s">
        <v>356</v>
      </c>
      <c r="J90" s="8" t="s">
        <v>961</v>
      </c>
      <c r="K90" s="8" t="s">
        <v>354</v>
      </c>
      <c r="L90" t="s">
        <v>353</v>
      </c>
      <c r="M90" s="8" t="s">
        <v>3027</v>
      </c>
      <c r="N90" s="8" t="s">
        <v>354</v>
      </c>
      <c r="Q90" s="8"/>
      <c r="R90" t="s">
        <v>353</v>
      </c>
      <c r="S90" s="7" t="s">
        <v>4026</v>
      </c>
      <c r="T90" s="8" t="s">
        <v>354</v>
      </c>
      <c r="U90" s="6" t="s">
        <v>353</v>
      </c>
      <c r="V90" t="s">
        <v>4026</v>
      </c>
      <c r="W90" s="5" t="s">
        <v>354</v>
      </c>
      <c r="AA90"/>
    </row>
    <row r="91" spans="1:14" ht="12.75">
      <c r="A91" t="s">
        <v>353</v>
      </c>
      <c r="B91" t="s">
        <v>2071</v>
      </c>
      <c r="C91" s="7">
        <v>30502</v>
      </c>
      <c r="D91" s="8" t="s">
        <v>2800</v>
      </c>
      <c r="E91" s="8" t="s">
        <v>4759</v>
      </c>
      <c r="F91" s="8" t="s">
        <v>2461</v>
      </c>
      <c r="G91" s="8" t="s">
        <v>354</v>
      </c>
      <c r="I91" t="s">
        <v>353</v>
      </c>
      <c r="J91" s="8" t="s">
        <v>2461</v>
      </c>
      <c r="K91" s="8" t="s">
        <v>354</v>
      </c>
      <c r="L91" t="s">
        <v>353</v>
      </c>
      <c r="M91" s="8" t="s">
        <v>2461</v>
      </c>
      <c r="N91" s="8" t="s">
        <v>354</v>
      </c>
    </row>
    <row r="92" spans="1:14" ht="12.75">
      <c r="A92" t="s">
        <v>2332</v>
      </c>
      <c r="B92" t="s">
        <v>2393</v>
      </c>
      <c r="C92" s="7">
        <v>30131</v>
      </c>
      <c r="D92" s="8" t="s">
        <v>2800</v>
      </c>
      <c r="F92" s="8" t="s">
        <v>4730</v>
      </c>
      <c r="G92" s="8" t="s">
        <v>3616</v>
      </c>
      <c r="H92" s="8" t="s">
        <v>2394</v>
      </c>
      <c r="I92" t="s">
        <v>5141</v>
      </c>
      <c r="J92" s="8" t="s">
        <v>3380</v>
      </c>
      <c r="K92" s="8" t="s">
        <v>3616</v>
      </c>
      <c r="L92" t="s">
        <v>2332</v>
      </c>
      <c r="M92" s="8" t="s">
        <v>4730</v>
      </c>
      <c r="N92" s="8" t="s">
        <v>1141</v>
      </c>
    </row>
    <row r="93" spans="1:27" ht="12.75">
      <c r="A93" t="s">
        <v>1137</v>
      </c>
      <c r="B93" t="s">
        <v>2395</v>
      </c>
      <c r="C93" s="7">
        <v>30697</v>
      </c>
      <c r="D93" s="8" t="s">
        <v>3490</v>
      </c>
      <c r="F93" s="8" t="s">
        <v>4874</v>
      </c>
      <c r="G93" s="8" t="s">
        <v>3616</v>
      </c>
      <c r="H93" s="8" t="s">
        <v>2704</v>
      </c>
      <c r="L93" s="8"/>
      <c r="N93"/>
      <c r="O93" s="8"/>
      <c r="P93" s="5"/>
      <c r="Q93"/>
      <c r="S93" s="5"/>
      <c r="W93"/>
      <c r="X93" s="6"/>
      <c r="Z93" s="10"/>
      <c r="AA93"/>
    </row>
    <row r="94" spans="1:26" ht="12.75">
      <c r="A94" t="s">
        <v>1894</v>
      </c>
      <c r="B94" t="s">
        <v>2396</v>
      </c>
      <c r="C94" s="7">
        <v>28046</v>
      </c>
      <c r="D94" s="8" t="s">
        <v>3516</v>
      </c>
      <c r="F94" s="8" t="s">
        <v>3615</v>
      </c>
      <c r="G94" s="8" t="s">
        <v>1141</v>
      </c>
      <c r="H94" s="8" t="s">
        <v>354</v>
      </c>
      <c r="I94" t="s">
        <v>1894</v>
      </c>
      <c r="J94" s="8" t="s">
        <v>3615</v>
      </c>
      <c r="K94" s="8" t="s">
        <v>3616</v>
      </c>
      <c r="L94" t="s">
        <v>1894</v>
      </c>
      <c r="M94" s="8" t="s">
        <v>304</v>
      </c>
      <c r="N94" s="8" t="s">
        <v>3616</v>
      </c>
      <c r="O94" t="s">
        <v>1894</v>
      </c>
      <c r="P94" s="8" t="s">
        <v>961</v>
      </c>
      <c r="Q94" s="5" t="s">
        <v>1141</v>
      </c>
      <c r="R94" t="s">
        <v>1894</v>
      </c>
      <c r="S94" t="s">
        <v>961</v>
      </c>
      <c r="T94" s="5" t="s">
        <v>3616</v>
      </c>
      <c r="U94" s="6" t="s">
        <v>1894</v>
      </c>
      <c r="V94" t="s">
        <v>4883</v>
      </c>
      <c r="W94" s="5" t="s">
        <v>1692</v>
      </c>
      <c r="X94" s="6" t="s">
        <v>2742</v>
      </c>
      <c r="Y94" s="6" t="s">
        <v>4883</v>
      </c>
      <c r="Z94" s="11" t="s">
        <v>3618</v>
      </c>
    </row>
    <row r="95" spans="1:27" ht="12.75">
      <c r="A95" t="s">
        <v>1897</v>
      </c>
      <c r="B95" t="s">
        <v>2397</v>
      </c>
      <c r="C95" s="7">
        <v>30592</v>
      </c>
      <c r="D95" s="8" t="s">
        <v>2159</v>
      </c>
      <c r="F95" s="8" t="s">
        <v>3617</v>
      </c>
      <c r="G95" s="8" t="s">
        <v>3616</v>
      </c>
      <c r="H95" s="8" t="s">
        <v>354</v>
      </c>
      <c r="L95" s="8"/>
      <c r="N95"/>
      <c r="O95" s="8"/>
      <c r="P95" s="5"/>
      <c r="Q95"/>
      <c r="S95" s="5"/>
      <c r="W95"/>
      <c r="X95" s="6"/>
      <c r="Z95" s="10"/>
      <c r="AA95"/>
    </row>
    <row r="96" spans="1:27" ht="12.75">
      <c r="A96" t="s">
        <v>353</v>
      </c>
      <c r="B96" t="s">
        <v>2398</v>
      </c>
      <c r="C96" s="7">
        <v>30453</v>
      </c>
      <c r="D96" s="8" t="s">
        <v>3409</v>
      </c>
      <c r="F96" s="8" t="s">
        <v>937</v>
      </c>
      <c r="G96" s="8" t="s">
        <v>354</v>
      </c>
      <c r="H96" s="8" t="s">
        <v>2399</v>
      </c>
      <c r="L96" s="8"/>
      <c r="N96"/>
      <c r="O96" s="8"/>
      <c r="P96" s="5"/>
      <c r="Q96"/>
      <c r="S96" s="5"/>
      <c r="W96"/>
      <c r="X96" s="6"/>
      <c r="Z96" s="10"/>
      <c r="AA96"/>
    </row>
    <row r="97" spans="1:27" ht="12.75">
      <c r="A97" t="s">
        <v>1698</v>
      </c>
      <c r="B97" t="s">
        <v>2400</v>
      </c>
      <c r="C97" s="7">
        <v>29189</v>
      </c>
      <c r="D97" s="8" t="s">
        <v>3028</v>
      </c>
      <c r="F97" s="8" t="s">
        <v>304</v>
      </c>
      <c r="G97" s="8" t="s">
        <v>3616</v>
      </c>
      <c r="H97" s="8" t="s">
        <v>354</v>
      </c>
      <c r="R97" t="s">
        <v>1698</v>
      </c>
      <c r="S97" t="s">
        <v>3615</v>
      </c>
      <c r="T97" s="5" t="s">
        <v>3616</v>
      </c>
      <c r="AA97"/>
    </row>
    <row r="98" spans="1:27" ht="12.75">
      <c r="A98" t="s">
        <v>1698</v>
      </c>
      <c r="B98" t="s">
        <v>2401</v>
      </c>
      <c r="C98" s="7">
        <v>30076</v>
      </c>
      <c r="D98" s="8" t="s">
        <v>3478</v>
      </c>
      <c r="F98" s="8" t="s">
        <v>1857</v>
      </c>
      <c r="G98" s="8" t="s">
        <v>3616</v>
      </c>
      <c r="H98" s="8" t="s">
        <v>2402</v>
      </c>
      <c r="L98" s="8"/>
      <c r="N98"/>
      <c r="O98" s="8"/>
      <c r="P98" s="5"/>
      <c r="Q98"/>
      <c r="S98" s="5"/>
      <c r="W98"/>
      <c r="X98" s="6"/>
      <c r="Z98" s="10"/>
      <c r="AA98"/>
    </row>
    <row r="99" spans="1:27" ht="12.75">
      <c r="A99" t="s">
        <v>353</v>
      </c>
      <c r="B99" t="s">
        <v>2403</v>
      </c>
      <c r="C99" s="7">
        <v>26496</v>
      </c>
      <c r="F99" s="8" t="s">
        <v>937</v>
      </c>
      <c r="G99" s="8" t="s">
        <v>354</v>
      </c>
      <c r="H99" s="8" t="s">
        <v>2404</v>
      </c>
      <c r="I99" t="s">
        <v>353</v>
      </c>
      <c r="J99" s="8" t="s">
        <v>4874</v>
      </c>
      <c r="K99" s="8" t="s">
        <v>354</v>
      </c>
      <c r="L99" t="s">
        <v>4780</v>
      </c>
      <c r="M99" s="8" t="s">
        <v>4874</v>
      </c>
      <c r="N99" s="8" t="s">
        <v>3083</v>
      </c>
      <c r="O99" t="s">
        <v>1442</v>
      </c>
      <c r="P99" s="8" t="s">
        <v>1146</v>
      </c>
      <c r="Q99" s="8" t="s">
        <v>3083</v>
      </c>
      <c r="R99" t="s">
        <v>1442</v>
      </c>
      <c r="S99" s="7" t="s">
        <v>1146</v>
      </c>
      <c r="T99" s="8" t="s">
        <v>2738</v>
      </c>
      <c r="U99" s="6" t="s">
        <v>1442</v>
      </c>
      <c r="V99" t="s">
        <v>1146</v>
      </c>
      <c r="W99" s="5" t="s">
        <v>1446</v>
      </c>
      <c r="X99" s="6" t="s">
        <v>1442</v>
      </c>
      <c r="Y99" s="6" t="s">
        <v>1496</v>
      </c>
      <c r="Z99" s="11" t="s">
        <v>309</v>
      </c>
      <c r="AA99"/>
    </row>
    <row r="100" spans="1:27" ht="12.75">
      <c r="A100" t="s">
        <v>1691</v>
      </c>
      <c r="B100" t="s">
        <v>2407</v>
      </c>
      <c r="C100" s="7">
        <v>29872</v>
      </c>
      <c r="D100" s="8" t="s">
        <v>1407</v>
      </c>
      <c r="F100" s="8" t="s">
        <v>1689</v>
      </c>
      <c r="G100" s="8" t="s">
        <v>3616</v>
      </c>
      <c r="H100" s="8" t="s">
        <v>2408</v>
      </c>
      <c r="O100" t="s">
        <v>1698</v>
      </c>
      <c r="P100" s="8" t="s">
        <v>3615</v>
      </c>
      <c r="Q100" s="8" t="s">
        <v>3616</v>
      </c>
      <c r="S100" s="7"/>
      <c r="T100" s="8"/>
      <c r="U100" s="6"/>
      <c r="V100"/>
      <c r="X100" s="6"/>
      <c r="Z100" s="11"/>
      <c r="AA100"/>
    </row>
    <row r="101" spans="1:27" ht="12.75">
      <c r="A101" t="s">
        <v>353</v>
      </c>
      <c r="B101" t="s">
        <v>2409</v>
      </c>
      <c r="C101" s="7">
        <v>30149</v>
      </c>
      <c r="D101" s="8" t="s">
        <v>3478</v>
      </c>
      <c r="F101" s="8" t="s">
        <v>4026</v>
      </c>
      <c r="G101" s="8" t="s">
        <v>354</v>
      </c>
      <c r="H101" s="8" t="s">
        <v>2410</v>
      </c>
      <c r="L101" s="8"/>
      <c r="N101"/>
      <c r="O101" s="8"/>
      <c r="P101" s="5"/>
      <c r="Q101"/>
      <c r="S101" s="5"/>
      <c r="W101"/>
      <c r="X101" s="6"/>
      <c r="Z101" s="10"/>
      <c r="AA101"/>
    </row>
    <row r="102" spans="1:27" ht="12.75">
      <c r="A102" t="s">
        <v>353</v>
      </c>
      <c r="B102" t="s">
        <v>2412</v>
      </c>
      <c r="C102" s="7">
        <v>30700</v>
      </c>
      <c r="D102" s="8" t="s">
        <v>3478</v>
      </c>
      <c r="F102" s="8" t="s">
        <v>2131</v>
      </c>
      <c r="G102" s="8" t="s">
        <v>354</v>
      </c>
      <c r="H102" s="8" t="s">
        <v>2413</v>
      </c>
      <c r="L102" s="8"/>
      <c r="N102"/>
      <c r="O102" s="8"/>
      <c r="P102" s="5"/>
      <c r="Q102"/>
      <c r="S102" s="5"/>
      <c r="W102"/>
      <c r="X102" s="6"/>
      <c r="Z102" s="10"/>
      <c r="AA102"/>
    </row>
    <row r="103" spans="1:8" ht="12.75">
      <c r="A103" t="s">
        <v>633</v>
      </c>
      <c r="B103" t="s">
        <v>2776</v>
      </c>
      <c r="C103" s="7">
        <v>28996</v>
      </c>
      <c r="D103" s="8" t="s">
        <v>305</v>
      </c>
      <c r="F103" s="8" t="s">
        <v>937</v>
      </c>
      <c r="G103" s="8" t="s">
        <v>2777</v>
      </c>
      <c r="H103" s="8" t="s">
        <v>2414</v>
      </c>
    </row>
    <row r="104" spans="1:27" ht="12.75">
      <c r="A104" t="s">
        <v>1698</v>
      </c>
      <c r="B104" t="s">
        <v>2415</v>
      </c>
      <c r="C104" s="7">
        <v>28867</v>
      </c>
      <c r="D104" s="8" t="s">
        <v>4731</v>
      </c>
      <c r="F104" s="8" t="s">
        <v>1965</v>
      </c>
      <c r="G104" s="8" t="s">
        <v>3616</v>
      </c>
      <c r="H104" s="8" t="s">
        <v>2416</v>
      </c>
      <c r="O104" t="s">
        <v>958</v>
      </c>
      <c r="P104" s="8" t="s">
        <v>3024</v>
      </c>
      <c r="Q104" s="8" t="s">
        <v>954</v>
      </c>
      <c r="S104" s="7"/>
      <c r="T104" s="8"/>
      <c r="U104" s="6"/>
      <c r="V104"/>
      <c r="X104" s="6"/>
      <c r="Z104" s="11"/>
      <c r="AA104"/>
    </row>
    <row r="105" spans="1:27" ht="12.75">
      <c r="A105" t="s">
        <v>5141</v>
      </c>
      <c r="B105" t="s">
        <v>2417</v>
      </c>
      <c r="C105" s="7">
        <v>29121</v>
      </c>
      <c r="D105" s="8" t="s">
        <v>305</v>
      </c>
      <c r="F105" s="8" t="s">
        <v>4883</v>
      </c>
      <c r="G105" s="8" t="s">
        <v>3616</v>
      </c>
      <c r="H105" s="8" t="s">
        <v>3704</v>
      </c>
      <c r="I105" t="s">
        <v>5141</v>
      </c>
      <c r="J105" s="8" t="s">
        <v>4883</v>
      </c>
      <c r="K105" s="8" t="s">
        <v>3616</v>
      </c>
      <c r="L105" t="s">
        <v>5141</v>
      </c>
      <c r="M105" s="8" t="s">
        <v>4883</v>
      </c>
      <c r="N105" s="8" t="s">
        <v>3616</v>
      </c>
      <c r="O105" t="s">
        <v>5141</v>
      </c>
      <c r="P105" s="8" t="s">
        <v>4883</v>
      </c>
      <c r="Q105" s="8" t="s">
        <v>3616</v>
      </c>
      <c r="S105" s="7"/>
      <c r="T105" s="8"/>
      <c r="U105" s="6"/>
      <c r="V105"/>
      <c r="X105" s="6"/>
      <c r="Z105" s="11"/>
      <c r="AA105"/>
    </row>
    <row r="106" spans="1:27" ht="12.75">
      <c r="A106" t="s">
        <v>353</v>
      </c>
      <c r="B106" t="s">
        <v>2418</v>
      </c>
      <c r="C106" s="7">
        <v>28100</v>
      </c>
      <c r="D106" s="8" t="s">
        <v>1336</v>
      </c>
      <c r="F106" s="8" t="s">
        <v>1965</v>
      </c>
      <c r="G106" s="8" t="s">
        <v>354</v>
      </c>
      <c r="H106" s="8" t="s">
        <v>2419</v>
      </c>
      <c r="L106" t="s">
        <v>353</v>
      </c>
      <c r="M106" s="8" t="s">
        <v>304</v>
      </c>
      <c r="N106" s="8" t="s">
        <v>354</v>
      </c>
      <c r="O106" t="s">
        <v>356</v>
      </c>
      <c r="P106" s="8" t="s">
        <v>304</v>
      </c>
      <c r="Q106" s="8" t="s">
        <v>3083</v>
      </c>
      <c r="R106" t="s">
        <v>356</v>
      </c>
      <c r="S106" s="7" t="s">
        <v>304</v>
      </c>
      <c r="T106" s="8" t="s">
        <v>3083</v>
      </c>
      <c r="U106" s="6" t="s">
        <v>356</v>
      </c>
      <c r="V106" t="s">
        <v>304</v>
      </c>
      <c r="W106" s="5" t="s">
        <v>354</v>
      </c>
      <c r="X106" s="6" t="s">
        <v>353</v>
      </c>
      <c r="Y106" s="6" t="s">
        <v>304</v>
      </c>
      <c r="Z106" s="11" t="s">
        <v>354</v>
      </c>
      <c r="AA106"/>
    </row>
    <row r="107" spans="1:27" ht="12.75">
      <c r="A107" t="s">
        <v>353</v>
      </c>
      <c r="B107" t="s">
        <v>2420</v>
      </c>
      <c r="C107" s="7">
        <v>30324</v>
      </c>
      <c r="D107" s="8" t="s">
        <v>3409</v>
      </c>
      <c r="F107" s="8" t="s">
        <v>4026</v>
      </c>
      <c r="G107" s="8" t="s">
        <v>354</v>
      </c>
      <c r="H107" s="8" t="s">
        <v>2421</v>
      </c>
      <c r="I107" t="s">
        <v>353</v>
      </c>
      <c r="J107" s="8" t="s">
        <v>4026</v>
      </c>
      <c r="K107" s="8" t="s">
        <v>354</v>
      </c>
      <c r="Q107" s="8"/>
      <c r="S107" s="7"/>
      <c r="T107" s="8"/>
      <c r="U107" s="6"/>
      <c r="V107"/>
      <c r="X107" s="6"/>
      <c r="Z107" s="11"/>
      <c r="AA107"/>
    </row>
    <row r="108" spans="1:27" ht="12.75">
      <c r="A108" t="s">
        <v>5141</v>
      </c>
      <c r="B108" t="s">
        <v>2422</v>
      </c>
      <c r="C108" s="7">
        <v>29733</v>
      </c>
      <c r="D108" s="8" t="s">
        <v>2800</v>
      </c>
      <c r="F108" s="8" t="s">
        <v>3615</v>
      </c>
      <c r="G108" s="8" t="s">
        <v>3616</v>
      </c>
      <c r="H108" s="8" t="s">
        <v>2423</v>
      </c>
      <c r="L108" s="8"/>
      <c r="N108"/>
      <c r="O108" s="8"/>
      <c r="P108" s="5"/>
      <c r="Q108"/>
      <c r="S108" s="5"/>
      <c r="W108"/>
      <c r="X108" s="6"/>
      <c r="Z108" s="10"/>
      <c r="AA108"/>
    </row>
    <row r="109" spans="1:14" ht="12.75">
      <c r="A109" t="s">
        <v>5141</v>
      </c>
      <c r="B109" t="s">
        <v>2424</v>
      </c>
      <c r="C109" s="7">
        <v>29905</v>
      </c>
      <c r="D109" s="8" t="s">
        <v>2798</v>
      </c>
      <c r="F109" s="8" t="s">
        <v>261</v>
      </c>
      <c r="G109" s="8" t="s">
        <v>3616</v>
      </c>
      <c r="H109" s="8" t="s">
        <v>4484</v>
      </c>
      <c r="I109" t="s">
        <v>5141</v>
      </c>
      <c r="J109" s="8" t="s">
        <v>261</v>
      </c>
      <c r="K109" s="8" t="s">
        <v>3616</v>
      </c>
      <c r="L109" t="s">
        <v>5141</v>
      </c>
      <c r="M109" s="8" t="s">
        <v>261</v>
      </c>
      <c r="N109" s="8" t="s">
        <v>3616</v>
      </c>
    </row>
    <row r="110" spans="1:27" ht="12.75">
      <c r="A110" t="s">
        <v>1698</v>
      </c>
      <c r="B110" t="s">
        <v>4485</v>
      </c>
      <c r="C110" s="7">
        <v>29544</v>
      </c>
      <c r="D110" s="8" t="s">
        <v>3478</v>
      </c>
      <c r="F110" s="8" t="s">
        <v>3554</v>
      </c>
      <c r="G110" s="8" t="s">
        <v>1692</v>
      </c>
      <c r="H110" s="8" t="s">
        <v>4486</v>
      </c>
      <c r="L110" s="8"/>
      <c r="N110"/>
      <c r="O110" s="8"/>
      <c r="P110" s="5"/>
      <c r="Q110"/>
      <c r="S110" s="5"/>
      <c r="W110"/>
      <c r="X110" s="6"/>
      <c r="Z110" s="10"/>
      <c r="AA110"/>
    </row>
    <row r="111" spans="1:27" ht="12.75">
      <c r="A111" t="s">
        <v>4487</v>
      </c>
      <c r="B111" t="s">
        <v>4488</v>
      </c>
      <c r="C111" s="7">
        <v>30223</v>
      </c>
      <c r="D111" s="8" t="s">
        <v>3478</v>
      </c>
      <c r="F111" s="8" t="s">
        <v>1372</v>
      </c>
      <c r="G111" s="8" t="s">
        <v>3616</v>
      </c>
      <c r="H111" s="8" t="s">
        <v>354</v>
      </c>
      <c r="L111" s="8"/>
      <c r="N111"/>
      <c r="O111" s="8"/>
      <c r="P111" s="5"/>
      <c r="Q111"/>
      <c r="S111" s="5"/>
      <c r="W111"/>
      <c r="X111" s="6"/>
      <c r="Z111" s="10"/>
      <c r="AA111"/>
    </row>
    <row r="112" spans="1:27" ht="12.75">
      <c r="A112" t="s">
        <v>2129</v>
      </c>
      <c r="B112" t="s">
        <v>4489</v>
      </c>
      <c r="C112" s="7">
        <v>30314</v>
      </c>
      <c r="D112" s="8" t="s">
        <v>3406</v>
      </c>
      <c r="F112" s="8" t="s">
        <v>3617</v>
      </c>
      <c r="G112" s="8" t="s">
        <v>4490</v>
      </c>
      <c r="H112" s="8" t="s">
        <v>4491</v>
      </c>
      <c r="L112" s="8"/>
      <c r="N112"/>
      <c r="O112" s="8"/>
      <c r="P112" s="5"/>
      <c r="Q112"/>
      <c r="S112" s="5"/>
      <c r="W112"/>
      <c r="X112" s="6"/>
      <c r="Z112" s="10"/>
      <c r="AA112"/>
    </row>
    <row r="113" spans="1:27" ht="12.75">
      <c r="A113" t="s">
        <v>5141</v>
      </c>
      <c r="B113" t="s">
        <v>4492</v>
      </c>
      <c r="C113" s="7">
        <v>29283</v>
      </c>
      <c r="D113" s="8" t="s">
        <v>1440</v>
      </c>
      <c r="F113" s="8" t="s">
        <v>5143</v>
      </c>
      <c r="G113" s="8" t="s">
        <v>1141</v>
      </c>
      <c r="H113" s="8" t="s">
        <v>4493</v>
      </c>
      <c r="I113" t="s">
        <v>5141</v>
      </c>
      <c r="J113" s="8" t="s">
        <v>5143</v>
      </c>
      <c r="K113" s="8" t="s">
        <v>3616</v>
      </c>
      <c r="L113" t="s">
        <v>5141</v>
      </c>
      <c r="M113" s="8" t="s">
        <v>5143</v>
      </c>
      <c r="N113" s="8" t="s">
        <v>3616</v>
      </c>
      <c r="O113" t="s">
        <v>5141</v>
      </c>
      <c r="P113" s="8" t="s">
        <v>5143</v>
      </c>
      <c r="Q113" s="8" t="s">
        <v>3616</v>
      </c>
      <c r="S113" s="7"/>
      <c r="T113" s="8"/>
      <c r="U113" s="6"/>
      <c r="V113"/>
      <c r="X113" s="6"/>
      <c r="Z113" s="11"/>
      <c r="AA113"/>
    </row>
    <row r="114" spans="1:27" ht="12.75">
      <c r="A114" t="s">
        <v>1695</v>
      </c>
      <c r="B114" t="s">
        <v>1391</v>
      </c>
      <c r="C114" s="7">
        <v>30517</v>
      </c>
      <c r="D114" s="8" t="s">
        <v>3797</v>
      </c>
      <c r="E114" s="8" t="s">
        <v>4768</v>
      </c>
      <c r="F114" s="8" t="s">
        <v>5143</v>
      </c>
      <c r="G114" s="8" t="s">
        <v>1692</v>
      </c>
      <c r="I114" t="s">
        <v>1695</v>
      </c>
      <c r="J114" s="8" t="s">
        <v>5143</v>
      </c>
      <c r="K114" s="8" t="s">
        <v>1692</v>
      </c>
      <c r="L114" t="s">
        <v>1693</v>
      </c>
      <c r="M114" s="8" t="s">
        <v>3617</v>
      </c>
      <c r="N114" s="8" t="s">
        <v>1694</v>
      </c>
      <c r="O114" t="s">
        <v>1695</v>
      </c>
      <c r="P114" s="8" t="s">
        <v>3617</v>
      </c>
      <c r="Q114" s="8" t="s">
        <v>1692</v>
      </c>
      <c r="S114" s="7"/>
      <c r="T114" s="8"/>
      <c r="U114" s="6"/>
      <c r="V114"/>
      <c r="X114" s="6"/>
      <c r="Z114" s="11"/>
      <c r="AA114"/>
    </row>
    <row r="115" spans="1:27" ht="12.75">
      <c r="A115" t="s">
        <v>353</v>
      </c>
      <c r="B115" t="s">
        <v>4494</v>
      </c>
      <c r="C115" s="7">
        <v>29990</v>
      </c>
      <c r="D115" s="8" t="s">
        <v>3478</v>
      </c>
      <c r="F115" s="8" t="s">
        <v>4792</v>
      </c>
      <c r="G115" s="8" t="s">
        <v>354</v>
      </c>
      <c r="H115" s="8" t="s">
        <v>4495</v>
      </c>
      <c r="L115" s="8"/>
      <c r="N115"/>
      <c r="O115" s="8"/>
      <c r="P115" s="5"/>
      <c r="Q115"/>
      <c r="S115" s="5"/>
      <c r="W115"/>
      <c r="X115" s="6"/>
      <c r="Z115" s="10"/>
      <c r="AA115"/>
    </row>
    <row r="116" spans="1:27" ht="12.75">
      <c r="A116" t="s">
        <v>1698</v>
      </c>
      <c r="B116" t="s">
        <v>4496</v>
      </c>
      <c r="C116" s="7">
        <v>30908</v>
      </c>
      <c r="D116" s="8" t="s">
        <v>3478</v>
      </c>
      <c r="F116" s="8" t="s">
        <v>4883</v>
      </c>
      <c r="G116" s="8" t="s">
        <v>3616</v>
      </c>
      <c r="H116" s="8" t="s">
        <v>354</v>
      </c>
      <c r="L116" s="8"/>
      <c r="N116"/>
      <c r="O116" s="8"/>
      <c r="P116" s="5"/>
      <c r="Q116"/>
      <c r="S116" s="5"/>
      <c r="W116"/>
      <c r="X116" s="6"/>
      <c r="Z116" s="10"/>
      <c r="AA116"/>
    </row>
    <row r="117" spans="1:27" ht="12.75">
      <c r="A117" t="s">
        <v>2332</v>
      </c>
      <c r="B117" t="s">
        <v>4497</v>
      </c>
      <c r="C117" s="7">
        <v>30244</v>
      </c>
      <c r="D117" s="8" t="s">
        <v>3409</v>
      </c>
      <c r="F117" s="8" t="s">
        <v>4730</v>
      </c>
      <c r="G117" s="8" t="s">
        <v>3616</v>
      </c>
      <c r="H117" s="8" t="s">
        <v>354</v>
      </c>
      <c r="I117" t="s">
        <v>2332</v>
      </c>
      <c r="J117" s="8" t="s">
        <v>4730</v>
      </c>
      <c r="K117" s="8" t="s">
        <v>3616</v>
      </c>
      <c r="Q117" s="8"/>
      <c r="S117" s="7"/>
      <c r="T117" s="8"/>
      <c r="U117" s="6"/>
      <c r="V117"/>
      <c r="X117" s="6"/>
      <c r="Z117" s="11"/>
      <c r="AA117"/>
    </row>
    <row r="118" spans="1:27" ht="12.75">
      <c r="A118" t="s">
        <v>5141</v>
      </c>
      <c r="B118" t="s">
        <v>4498</v>
      </c>
      <c r="C118" s="7">
        <v>30856</v>
      </c>
      <c r="D118" s="8" t="s">
        <v>3489</v>
      </c>
      <c r="F118" s="8" t="s">
        <v>2328</v>
      </c>
      <c r="G118" s="8" t="s">
        <v>3616</v>
      </c>
      <c r="H118" s="8" t="s">
        <v>2706</v>
      </c>
      <c r="L118" s="8"/>
      <c r="N118"/>
      <c r="O118" s="8"/>
      <c r="P118" s="5"/>
      <c r="Q118"/>
      <c r="S118" s="5"/>
      <c r="W118"/>
      <c r="X118" s="6"/>
      <c r="Z118" s="10"/>
      <c r="AA118"/>
    </row>
    <row r="119" spans="1:27" ht="12.75">
      <c r="A119" t="s">
        <v>1695</v>
      </c>
      <c r="B119" t="s">
        <v>4503</v>
      </c>
      <c r="C119" s="7">
        <v>27928</v>
      </c>
      <c r="D119" s="8" t="s">
        <v>28</v>
      </c>
      <c r="F119" s="8" t="s">
        <v>1496</v>
      </c>
      <c r="G119" s="8" t="s">
        <v>3616</v>
      </c>
      <c r="H119" s="8" t="s">
        <v>354</v>
      </c>
      <c r="I119" t="s">
        <v>1695</v>
      </c>
      <c r="J119" s="8" t="s">
        <v>261</v>
      </c>
      <c r="K119" s="8" t="s">
        <v>3616</v>
      </c>
      <c r="L119" t="s">
        <v>965</v>
      </c>
      <c r="M119" s="8" t="s">
        <v>261</v>
      </c>
      <c r="N119" s="8" t="s">
        <v>3618</v>
      </c>
      <c r="O119" t="s">
        <v>965</v>
      </c>
      <c r="P119" s="8" t="s">
        <v>261</v>
      </c>
      <c r="Q119" s="8" t="s">
        <v>3798</v>
      </c>
      <c r="R119" t="s">
        <v>965</v>
      </c>
      <c r="S119" s="7" t="s">
        <v>261</v>
      </c>
      <c r="T119" s="8" t="s">
        <v>263</v>
      </c>
      <c r="U119" s="6" t="s">
        <v>965</v>
      </c>
      <c r="V119" t="s">
        <v>261</v>
      </c>
      <c r="W119" s="5" t="s">
        <v>1900</v>
      </c>
      <c r="X119" s="6" t="s">
        <v>965</v>
      </c>
      <c r="Y119" s="6" t="s">
        <v>261</v>
      </c>
      <c r="Z119" s="11" t="s">
        <v>955</v>
      </c>
      <c r="AA119"/>
    </row>
    <row r="120" spans="1:27" ht="12.75">
      <c r="A120" t="s">
        <v>953</v>
      </c>
      <c r="B120" t="s">
        <v>4504</v>
      </c>
      <c r="C120" s="7">
        <v>31163</v>
      </c>
      <c r="D120" s="8" t="s">
        <v>3489</v>
      </c>
      <c r="F120" s="8" t="s">
        <v>1372</v>
      </c>
      <c r="G120" s="8" t="s">
        <v>3616</v>
      </c>
      <c r="H120" s="8" t="s">
        <v>2213</v>
      </c>
      <c r="L120" s="8"/>
      <c r="N120"/>
      <c r="O120" s="8"/>
      <c r="P120" s="5"/>
      <c r="Q120"/>
      <c r="S120" s="5"/>
      <c r="W120"/>
      <c r="X120" s="6"/>
      <c r="Z120" s="10"/>
      <c r="AA120"/>
    </row>
    <row r="121" spans="1:27" ht="12.75">
      <c r="A121" t="s">
        <v>353</v>
      </c>
      <c r="B121" t="s">
        <v>4505</v>
      </c>
      <c r="C121" s="7">
        <v>30436</v>
      </c>
      <c r="D121" s="8" t="s">
        <v>3478</v>
      </c>
      <c r="F121" s="8" t="s">
        <v>1965</v>
      </c>
      <c r="G121" s="8" t="s">
        <v>354</v>
      </c>
      <c r="H121" s="8" t="s">
        <v>4506</v>
      </c>
      <c r="L121" s="8"/>
      <c r="N121"/>
      <c r="O121" s="8"/>
      <c r="P121" s="5"/>
      <c r="Q121"/>
      <c r="S121" s="5"/>
      <c r="W121"/>
      <c r="X121" s="6"/>
      <c r="Z121" s="10"/>
      <c r="AA121"/>
    </row>
    <row r="122" spans="1:27" ht="12.75">
      <c r="A122" t="s">
        <v>633</v>
      </c>
      <c r="B122" t="s">
        <v>926</v>
      </c>
      <c r="C122" s="7">
        <v>26854</v>
      </c>
      <c r="E122" s="8" t="s">
        <v>4765</v>
      </c>
      <c r="F122" s="8" t="s">
        <v>3554</v>
      </c>
      <c r="G122" s="8" t="s">
        <v>533</v>
      </c>
      <c r="I122" t="s">
        <v>633</v>
      </c>
      <c r="J122" s="8" t="s">
        <v>5143</v>
      </c>
      <c r="K122" s="8" t="s">
        <v>1578</v>
      </c>
      <c r="L122" t="s">
        <v>633</v>
      </c>
      <c r="M122" s="8" t="s">
        <v>5143</v>
      </c>
      <c r="N122" s="8" t="s">
        <v>427</v>
      </c>
      <c r="O122" t="s">
        <v>633</v>
      </c>
      <c r="P122" s="8" t="s">
        <v>3615</v>
      </c>
      <c r="Q122" s="8" t="s">
        <v>927</v>
      </c>
      <c r="R122" t="s">
        <v>633</v>
      </c>
      <c r="S122" s="7" t="s">
        <v>3615</v>
      </c>
      <c r="T122" s="8" t="s">
        <v>1937</v>
      </c>
      <c r="U122" t="s">
        <v>633</v>
      </c>
      <c r="V122" t="s">
        <v>3615</v>
      </c>
      <c r="W122" s="5" t="s">
        <v>1938</v>
      </c>
      <c r="X122" t="s">
        <v>633</v>
      </c>
      <c r="Y122" s="6" t="s">
        <v>3615</v>
      </c>
      <c r="Z122" s="6" t="s">
        <v>1486</v>
      </c>
      <c r="AA122"/>
    </row>
    <row r="123" spans="1:27" ht="12.75">
      <c r="A123" t="s">
        <v>2129</v>
      </c>
      <c r="B123" t="s">
        <v>1067</v>
      </c>
      <c r="C123" s="7">
        <v>26314</v>
      </c>
      <c r="E123" s="8" t="s">
        <v>1124</v>
      </c>
      <c r="F123" s="8" t="s">
        <v>4792</v>
      </c>
      <c r="G123" s="8" t="s">
        <v>4981</v>
      </c>
      <c r="I123" t="s">
        <v>2135</v>
      </c>
      <c r="J123" s="8" t="s">
        <v>3024</v>
      </c>
      <c r="K123" s="8" t="s">
        <v>733</v>
      </c>
      <c r="L123" t="s">
        <v>2135</v>
      </c>
      <c r="M123" s="8" t="s">
        <v>3024</v>
      </c>
      <c r="N123" s="8" t="s">
        <v>2549</v>
      </c>
      <c r="O123" t="s">
        <v>2135</v>
      </c>
      <c r="P123" s="8" t="s">
        <v>3024</v>
      </c>
      <c r="Q123" s="8" t="s">
        <v>1068</v>
      </c>
      <c r="R123" t="s">
        <v>2135</v>
      </c>
      <c r="S123" s="7" t="s">
        <v>3024</v>
      </c>
      <c r="T123" s="8" t="s">
        <v>1069</v>
      </c>
      <c r="U123" s="6" t="s">
        <v>1478</v>
      </c>
      <c r="V123" t="s">
        <v>3024</v>
      </c>
      <c r="W123" s="5" t="s">
        <v>1070</v>
      </c>
      <c r="X123" t="s">
        <v>2135</v>
      </c>
      <c r="Y123" s="6" t="s">
        <v>3024</v>
      </c>
      <c r="Z123" s="11" t="s">
        <v>1071</v>
      </c>
      <c r="AA123"/>
    </row>
    <row r="124" spans="1:27" ht="12.75">
      <c r="A124" t="s">
        <v>353</v>
      </c>
      <c r="B124" t="s">
        <v>2001</v>
      </c>
      <c r="C124" s="7">
        <v>30270</v>
      </c>
      <c r="D124" s="8" t="s">
        <v>3407</v>
      </c>
      <c r="F124" s="8" t="s">
        <v>4668</v>
      </c>
      <c r="G124" s="8" t="s">
        <v>354</v>
      </c>
      <c r="H124" s="8" t="s">
        <v>2002</v>
      </c>
      <c r="I124" t="s">
        <v>353</v>
      </c>
      <c r="J124" s="8" t="s">
        <v>4668</v>
      </c>
      <c r="K124" s="8" t="s">
        <v>354</v>
      </c>
      <c r="Q124" s="8"/>
      <c r="S124" s="7"/>
      <c r="T124" s="8"/>
      <c r="U124" s="6"/>
      <c r="V124"/>
      <c r="X124" s="6"/>
      <c r="Z124" s="11"/>
      <c r="AA124"/>
    </row>
    <row r="125" spans="1:27" ht="12.75">
      <c r="A125" t="s">
        <v>1695</v>
      </c>
      <c r="B125" t="s">
        <v>2006</v>
      </c>
      <c r="C125" s="7">
        <v>30049</v>
      </c>
      <c r="D125" s="8" t="s">
        <v>3409</v>
      </c>
      <c r="F125" s="8" t="s">
        <v>4792</v>
      </c>
      <c r="G125" s="8" t="s">
        <v>3616</v>
      </c>
      <c r="H125" s="8" t="s">
        <v>354</v>
      </c>
      <c r="I125" t="s">
        <v>1695</v>
      </c>
      <c r="J125" s="8" t="s">
        <v>4789</v>
      </c>
      <c r="K125" s="8" t="s">
        <v>1701</v>
      </c>
      <c r="Q125" s="8"/>
      <c r="S125" s="7"/>
      <c r="T125" s="8"/>
      <c r="U125" s="6"/>
      <c r="V125"/>
      <c r="X125" s="6"/>
      <c r="Z125" s="11"/>
      <c r="AA125"/>
    </row>
    <row r="126" spans="1:27" ht="12.75">
      <c r="A126" t="s">
        <v>3025</v>
      </c>
      <c r="B126" t="s">
        <v>2007</v>
      </c>
      <c r="C126" s="7">
        <v>29631</v>
      </c>
      <c r="D126" s="8" t="s">
        <v>1559</v>
      </c>
      <c r="F126" s="8" t="s">
        <v>1146</v>
      </c>
      <c r="G126" s="8" t="s">
        <v>354</v>
      </c>
      <c r="H126" s="8" t="s">
        <v>354</v>
      </c>
      <c r="O126" t="s">
        <v>353</v>
      </c>
      <c r="P126" s="8" t="s">
        <v>1372</v>
      </c>
      <c r="Q126" s="8" t="s">
        <v>354</v>
      </c>
      <c r="S126" s="7"/>
      <c r="T126" s="8"/>
      <c r="U126" s="6"/>
      <c r="V126"/>
      <c r="X126" s="6"/>
      <c r="Z126" s="11"/>
      <c r="AA126"/>
    </row>
    <row r="127" spans="1:26" ht="12.75">
      <c r="A127" t="s">
        <v>4103</v>
      </c>
      <c r="B127" t="s">
        <v>2010</v>
      </c>
      <c r="C127" s="7">
        <v>27298</v>
      </c>
      <c r="D127" s="8" t="s">
        <v>4566</v>
      </c>
      <c r="F127" s="8" t="s">
        <v>3551</v>
      </c>
      <c r="G127" s="8" t="s">
        <v>3616</v>
      </c>
      <c r="H127" s="8" t="s">
        <v>2706</v>
      </c>
      <c r="I127" t="s">
        <v>4103</v>
      </c>
      <c r="J127" s="8" t="s">
        <v>3551</v>
      </c>
      <c r="K127" s="8" t="s">
        <v>3616</v>
      </c>
      <c r="O127" t="s">
        <v>4103</v>
      </c>
      <c r="P127" s="8" t="s">
        <v>3551</v>
      </c>
      <c r="Q127" s="5" t="s">
        <v>2011</v>
      </c>
      <c r="R127" t="s">
        <v>4103</v>
      </c>
      <c r="S127" t="s">
        <v>3551</v>
      </c>
      <c r="T127" s="5" t="s">
        <v>3616</v>
      </c>
      <c r="U127" s="6" t="s">
        <v>5141</v>
      </c>
      <c r="V127" t="s">
        <v>3551</v>
      </c>
      <c r="W127" s="5" t="s">
        <v>3616</v>
      </c>
      <c r="X127" s="6" t="s">
        <v>5141</v>
      </c>
      <c r="Y127" s="6" t="s">
        <v>3551</v>
      </c>
      <c r="Z127" s="11" t="s">
        <v>3616</v>
      </c>
    </row>
    <row r="128" spans="1:27" ht="12.75">
      <c r="A128" t="s">
        <v>353</v>
      </c>
      <c r="B128" t="s">
        <v>1283</v>
      </c>
      <c r="C128" s="7">
        <v>29021</v>
      </c>
      <c r="D128" s="8" t="s">
        <v>3550</v>
      </c>
      <c r="F128" s="8" t="s">
        <v>2131</v>
      </c>
      <c r="G128" s="8" t="s">
        <v>354</v>
      </c>
      <c r="H128" s="8" t="s">
        <v>1284</v>
      </c>
      <c r="O128" t="s">
        <v>3082</v>
      </c>
      <c r="P128" s="8" t="s">
        <v>964</v>
      </c>
      <c r="Q128" s="8" t="s">
        <v>3083</v>
      </c>
      <c r="S128" s="7"/>
      <c r="T128" s="8"/>
      <c r="U128" s="6" t="s">
        <v>3082</v>
      </c>
      <c r="V128" t="s">
        <v>964</v>
      </c>
      <c r="W128" s="5" t="s">
        <v>2738</v>
      </c>
      <c r="X128" s="6" t="s">
        <v>353</v>
      </c>
      <c r="Y128" s="6" t="s">
        <v>964</v>
      </c>
      <c r="Z128" s="11" t="s">
        <v>354</v>
      </c>
      <c r="AA128"/>
    </row>
    <row r="129" spans="1:27" ht="12.75">
      <c r="A129" t="s">
        <v>1698</v>
      </c>
      <c r="B129" t="s">
        <v>1285</v>
      </c>
      <c r="C129" s="7">
        <v>29940</v>
      </c>
      <c r="D129" s="8" t="s">
        <v>2805</v>
      </c>
      <c r="F129" s="8" t="s">
        <v>5143</v>
      </c>
      <c r="G129" s="8" t="s">
        <v>3616</v>
      </c>
      <c r="H129" s="8" t="s">
        <v>1286</v>
      </c>
      <c r="I129" t="s">
        <v>1698</v>
      </c>
      <c r="J129" s="8" t="s">
        <v>5143</v>
      </c>
      <c r="K129" s="8" t="s">
        <v>3616</v>
      </c>
      <c r="Q129" s="8"/>
      <c r="S129" s="7"/>
      <c r="T129" s="8"/>
      <c r="U129" s="6"/>
      <c r="V129"/>
      <c r="X129" s="6"/>
      <c r="Z129" s="11"/>
      <c r="AA129"/>
    </row>
    <row r="130" spans="1:27" ht="12.75">
      <c r="A130" t="s">
        <v>953</v>
      </c>
      <c r="B130" t="s">
        <v>1287</v>
      </c>
      <c r="C130" s="7">
        <v>30666</v>
      </c>
      <c r="D130" s="8" t="s">
        <v>3478</v>
      </c>
      <c r="F130" s="8" t="s">
        <v>3554</v>
      </c>
      <c r="G130" s="8" t="s">
        <v>3616</v>
      </c>
      <c r="H130" s="8" t="s">
        <v>354</v>
      </c>
      <c r="L130" s="8"/>
      <c r="N130"/>
      <c r="O130" s="8"/>
      <c r="P130" s="5"/>
      <c r="Q130"/>
      <c r="S130" s="5"/>
      <c r="W130"/>
      <c r="X130" s="6"/>
      <c r="Z130" s="10"/>
      <c r="AA130"/>
    </row>
    <row r="131" spans="1:27" ht="12.75">
      <c r="A131" t="s">
        <v>1691</v>
      </c>
      <c r="B131" t="s">
        <v>172</v>
      </c>
      <c r="C131" s="7">
        <v>29927</v>
      </c>
      <c r="D131" s="8" t="s">
        <v>2050</v>
      </c>
      <c r="E131" s="8" t="s">
        <v>1111</v>
      </c>
      <c r="F131" s="8" t="s">
        <v>4874</v>
      </c>
      <c r="G131" s="8" t="s">
        <v>1692</v>
      </c>
      <c r="I131" t="s">
        <v>962</v>
      </c>
      <c r="J131" s="8" t="s">
        <v>304</v>
      </c>
      <c r="K131" s="8" t="s">
        <v>955</v>
      </c>
      <c r="L131" t="s">
        <v>1698</v>
      </c>
      <c r="M131" s="8" t="s">
        <v>304</v>
      </c>
      <c r="N131" s="8" t="s">
        <v>1701</v>
      </c>
      <c r="O131" t="s">
        <v>1698</v>
      </c>
      <c r="P131" s="8" t="s">
        <v>304</v>
      </c>
      <c r="Q131" s="8" t="s">
        <v>1692</v>
      </c>
      <c r="S131" s="7"/>
      <c r="T131" s="8"/>
      <c r="U131" s="6"/>
      <c r="V131"/>
      <c r="X131" s="6"/>
      <c r="Z131" s="11"/>
      <c r="AA131"/>
    </row>
    <row r="132" spans="1:27" ht="12.75">
      <c r="A132" t="s">
        <v>353</v>
      </c>
      <c r="B132" t="s">
        <v>1290</v>
      </c>
      <c r="C132" s="7">
        <v>28842</v>
      </c>
      <c r="D132" s="8" t="s">
        <v>3614</v>
      </c>
      <c r="F132" s="8" t="s">
        <v>3617</v>
      </c>
      <c r="G132" s="8" t="s">
        <v>354</v>
      </c>
      <c r="H132" s="8" t="s">
        <v>1291</v>
      </c>
      <c r="I132" t="s">
        <v>353</v>
      </c>
      <c r="J132" s="8" t="s">
        <v>304</v>
      </c>
      <c r="K132" s="8" t="s">
        <v>354</v>
      </c>
      <c r="L132" t="s">
        <v>353</v>
      </c>
      <c r="M132" s="8" t="s">
        <v>304</v>
      </c>
      <c r="N132" s="8" t="s">
        <v>354</v>
      </c>
      <c r="O132" t="s">
        <v>353</v>
      </c>
      <c r="P132" s="8" t="s">
        <v>304</v>
      </c>
      <c r="Q132" s="8" t="s">
        <v>354</v>
      </c>
      <c r="S132" s="7"/>
      <c r="T132" s="8"/>
      <c r="U132" s="6"/>
      <c r="V132"/>
      <c r="X132" s="6"/>
      <c r="Z132" s="11"/>
      <c r="AA132"/>
    </row>
    <row r="133" spans="1:27" ht="12.75">
      <c r="A133" t="s">
        <v>1695</v>
      </c>
      <c r="B133" t="s">
        <v>1292</v>
      </c>
      <c r="C133" s="7">
        <v>29643</v>
      </c>
      <c r="D133" s="8" t="s">
        <v>1926</v>
      </c>
      <c r="F133" s="8" t="s">
        <v>3617</v>
      </c>
      <c r="G133" s="8" t="s">
        <v>1692</v>
      </c>
      <c r="H133" s="8" t="s">
        <v>354</v>
      </c>
      <c r="L133" t="s">
        <v>1695</v>
      </c>
      <c r="M133" s="8" t="s">
        <v>1496</v>
      </c>
      <c r="N133" s="8" t="s">
        <v>3616</v>
      </c>
      <c r="O133" t="s">
        <v>1695</v>
      </c>
      <c r="P133" s="8" t="s">
        <v>1496</v>
      </c>
      <c r="Q133" s="8" t="s">
        <v>3616</v>
      </c>
      <c r="S133" s="7"/>
      <c r="T133" s="8"/>
      <c r="U133" s="6"/>
      <c r="V133"/>
      <c r="X133" s="6"/>
      <c r="Z133" s="11"/>
      <c r="AA133"/>
    </row>
    <row r="134" spans="1:27" ht="12.75">
      <c r="A134" t="s">
        <v>1695</v>
      </c>
      <c r="B134" t="s">
        <v>1293</v>
      </c>
      <c r="C134" s="7">
        <v>27609</v>
      </c>
      <c r="F134" s="8" t="s">
        <v>1146</v>
      </c>
      <c r="G134" s="8" t="s">
        <v>1141</v>
      </c>
      <c r="H134" s="8" t="s">
        <v>2408</v>
      </c>
      <c r="I134" t="s">
        <v>1700</v>
      </c>
      <c r="J134" s="8" t="s">
        <v>1146</v>
      </c>
      <c r="K134" s="8" t="s">
        <v>1141</v>
      </c>
      <c r="L134" t="s">
        <v>1695</v>
      </c>
      <c r="M134" s="8" t="s">
        <v>2131</v>
      </c>
      <c r="N134" s="8" t="s">
        <v>3618</v>
      </c>
      <c r="Q134" s="8"/>
      <c r="R134" t="s">
        <v>1693</v>
      </c>
      <c r="S134" s="7" t="s">
        <v>2131</v>
      </c>
      <c r="T134" s="8" t="s">
        <v>1701</v>
      </c>
      <c r="U134" s="6" t="s">
        <v>1695</v>
      </c>
      <c r="V134" t="s">
        <v>2131</v>
      </c>
      <c r="W134" s="5" t="s">
        <v>1084</v>
      </c>
      <c r="X134" s="6" t="s">
        <v>1695</v>
      </c>
      <c r="Y134" s="6" t="s">
        <v>2131</v>
      </c>
      <c r="Z134" s="11" t="s">
        <v>3618</v>
      </c>
      <c r="AA134"/>
    </row>
    <row r="135" spans="1:27" ht="12.75">
      <c r="A135" t="s">
        <v>1691</v>
      </c>
      <c r="B135" t="s">
        <v>3747</v>
      </c>
      <c r="C135" s="7">
        <v>29263</v>
      </c>
      <c r="D135" s="8" t="s">
        <v>1440</v>
      </c>
      <c r="E135" s="8" t="s">
        <v>4756</v>
      </c>
      <c r="F135" s="8" t="s">
        <v>3615</v>
      </c>
      <c r="G135" s="8" t="s">
        <v>1702</v>
      </c>
      <c r="I135" t="s">
        <v>1808</v>
      </c>
      <c r="J135" s="8" t="s">
        <v>3615</v>
      </c>
      <c r="K135" s="8" t="s">
        <v>3616</v>
      </c>
      <c r="L135" t="s">
        <v>1691</v>
      </c>
      <c r="M135" s="8" t="s">
        <v>3615</v>
      </c>
      <c r="N135" s="8" t="s">
        <v>1692</v>
      </c>
      <c r="O135" t="s">
        <v>1691</v>
      </c>
      <c r="P135" s="8" t="s">
        <v>3551</v>
      </c>
      <c r="Q135" s="8" t="s">
        <v>3616</v>
      </c>
      <c r="S135" s="7"/>
      <c r="T135" s="8"/>
      <c r="U135" s="6"/>
      <c r="V135"/>
      <c r="X135" s="6"/>
      <c r="Z135" s="11"/>
      <c r="AA135"/>
    </row>
    <row r="136" spans="1:27" ht="12.75">
      <c r="A136" t="s">
        <v>2129</v>
      </c>
      <c r="B136" t="s">
        <v>689</v>
      </c>
      <c r="C136" s="7">
        <v>26684</v>
      </c>
      <c r="E136" s="8" t="s">
        <v>4766</v>
      </c>
      <c r="F136" s="8" t="s">
        <v>261</v>
      </c>
      <c r="G136" s="8" t="s">
        <v>4750</v>
      </c>
      <c r="I136" t="s">
        <v>2135</v>
      </c>
      <c r="J136" s="8" t="s">
        <v>261</v>
      </c>
      <c r="K136" s="8" t="s">
        <v>4598</v>
      </c>
      <c r="L136" t="s">
        <v>2135</v>
      </c>
      <c r="M136" s="8" t="s">
        <v>261</v>
      </c>
      <c r="N136" s="8" t="s">
        <v>2435</v>
      </c>
      <c r="O136" t="s">
        <v>2135</v>
      </c>
      <c r="P136" s="8" t="s">
        <v>261</v>
      </c>
      <c r="Q136" s="8" t="s">
        <v>690</v>
      </c>
      <c r="R136" t="s">
        <v>2135</v>
      </c>
      <c r="S136" s="7" t="s">
        <v>261</v>
      </c>
      <c r="T136" s="8" t="s">
        <v>3636</v>
      </c>
      <c r="U136" s="6" t="s">
        <v>1478</v>
      </c>
      <c r="V136" t="s">
        <v>261</v>
      </c>
      <c r="W136" s="5" t="s">
        <v>3558</v>
      </c>
      <c r="X136" t="s">
        <v>1478</v>
      </c>
      <c r="Y136" s="6" t="s">
        <v>261</v>
      </c>
      <c r="Z136" s="11" t="s">
        <v>3559</v>
      </c>
      <c r="AA136"/>
    </row>
    <row r="137" spans="1:27" ht="12.75">
      <c r="A137" t="s">
        <v>353</v>
      </c>
      <c r="B137" t="s">
        <v>1294</v>
      </c>
      <c r="C137" s="7">
        <v>30081</v>
      </c>
      <c r="D137" s="8" t="s">
        <v>2798</v>
      </c>
      <c r="F137" s="8" t="s">
        <v>3610</v>
      </c>
      <c r="G137" s="8" t="s">
        <v>354</v>
      </c>
      <c r="H137" s="8" t="s">
        <v>1295</v>
      </c>
      <c r="L137" t="s">
        <v>353</v>
      </c>
      <c r="M137" s="8" t="s">
        <v>5143</v>
      </c>
      <c r="N137" s="8" t="s">
        <v>354</v>
      </c>
      <c r="AA137"/>
    </row>
    <row r="138" spans="1:27" ht="12.75" customHeight="1">
      <c r="A138" t="s">
        <v>1700</v>
      </c>
      <c r="B138" t="s">
        <v>1299</v>
      </c>
      <c r="C138" s="7">
        <v>28621</v>
      </c>
      <c r="D138" s="8" t="s">
        <v>4671</v>
      </c>
      <c r="F138" s="8" t="s">
        <v>2461</v>
      </c>
      <c r="G138" s="8" t="s">
        <v>3616</v>
      </c>
      <c r="H138" s="8" t="s">
        <v>354</v>
      </c>
      <c r="I138" t="s">
        <v>1698</v>
      </c>
      <c r="J138" s="8" t="s">
        <v>3554</v>
      </c>
      <c r="K138" s="8" t="s">
        <v>3616</v>
      </c>
      <c r="L138" t="s">
        <v>958</v>
      </c>
      <c r="M138" s="8" t="s">
        <v>2461</v>
      </c>
      <c r="N138" s="8" t="s">
        <v>3618</v>
      </c>
      <c r="O138" t="s">
        <v>1698</v>
      </c>
      <c r="P138" s="8" t="s">
        <v>2461</v>
      </c>
      <c r="Q138" s="5" t="s">
        <v>1692</v>
      </c>
      <c r="R138" s="6"/>
      <c r="X138" s="6" t="s">
        <v>1698</v>
      </c>
      <c r="Y138" s="6" t="s">
        <v>964</v>
      </c>
      <c r="Z138" s="11" t="s">
        <v>3616</v>
      </c>
      <c r="AA138"/>
    </row>
    <row r="139" spans="1:27" ht="12.75">
      <c r="A139" t="s">
        <v>5141</v>
      </c>
      <c r="B139" t="s">
        <v>1300</v>
      </c>
      <c r="C139" s="7">
        <v>29670</v>
      </c>
      <c r="D139" s="8" t="s">
        <v>3022</v>
      </c>
      <c r="F139" s="8" t="s">
        <v>1965</v>
      </c>
      <c r="G139" s="8" t="s">
        <v>3616</v>
      </c>
      <c r="H139" s="8" t="s">
        <v>1301</v>
      </c>
      <c r="I139" t="s">
        <v>5141</v>
      </c>
      <c r="J139" s="8" t="s">
        <v>1965</v>
      </c>
      <c r="K139" s="8" t="s">
        <v>3616</v>
      </c>
      <c r="L139" t="s">
        <v>5141</v>
      </c>
      <c r="M139" s="8" t="s">
        <v>1965</v>
      </c>
      <c r="N139" s="8" t="s">
        <v>3616</v>
      </c>
      <c r="O139" t="s">
        <v>5141</v>
      </c>
      <c r="P139" s="8" t="s">
        <v>1965</v>
      </c>
      <c r="Q139" s="8" t="s">
        <v>1141</v>
      </c>
      <c r="S139" s="7"/>
      <c r="T139" s="8"/>
      <c r="U139" s="6"/>
      <c r="V139"/>
      <c r="X139" s="6"/>
      <c r="Z139" s="11"/>
      <c r="AA139"/>
    </row>
    <row r="140" spans="1:27" ht="12.75">
      <c r="A140" t="s">
        <v>306</v>
      </c>
      <c r="B140" t="s">
        <v>1302</v>
      </c>
      <c r="C140" s="7">
        <v>30270</v>
      </c>
      <c r="D140" s="8" t="s">
        <v>3409</v>
      </c>
      <c r="F140" s="8" t="s">
        <v>1496</v>
      </c>
      <c r="G140" s="8" t="s">
        <v>1303</v>
      </c>
      <c r="H140" s="8" t="s">
        <v>354</v>
      </c>
      <c r="L140" s="8"/>
      <c r="N140"/>
      <c r="O140" s="8"/>
      <c r="P140" s="5"/>
      <c r="Q140"/>
      <c r="S140" s="5"/>
      <c r="W140"/>
      <c r="X140" s="6"/>
      <c r="Z140" s="10"/>
      <c r="AA140"/>
    </row>
    <row r="141" spans="1:27" ht="12.75" customHeight="1">
      <c r="A141" t="s">
        <v>4103</v>
      </c>
      <c r="B141" t="s">
        <v>1304</v>
      </c>
      <c r="C141" s="7">
        <v>27836</v>
      </c>
      <c r="D141" s="8" t="s">
        <v>4117</v>
      </c>
      <c r="F141" s="8" t="s">
        <v>4730</v>
      </c>
      <c r="G141" s="8" t="s">
        <v>3616</v>
      </c>
      <c r="H141" s="8" t="s">
        <v>354</v>
      </c>
      <c r="I141" t="s">
        <v>4103</v>
      </c>
      <c r="J141" s="8" t="s">
        <v>4730</v>
      </c>
      <c r="K141" s="8" t="s">
        <v>3616</v>
      </c>
      <c r="L141" t="s">
        <v>4103</v>
      </c>
      <c r="M141" s="8" t="s">
        <v>4730</v>
      </c>
      <c r="N141" s="8" t="s">
        <v>3616</v>
      </c>
      <c r="O141" t="s">
        <v>4103</v>
      </c>
      <c r="P141" s="8" t="s">
        <v>4730</v>
      </c>
      <c r="Q141" s="5" t="s">
        <v>3616</v>
      </c>
      <c r="U141" s="6" t="s">
        <v>5141</v>
      </c>
      <c r="V141" t="s">
        <v>3027</v>
      </c>
      <c r="W141" s="5" t="s">
        <v>3616</v>
      </c>
      <c r="X141" s="6" t="s">
        <v>5141</v>
      </c>
      <c r="Y141" s="6" t="s">
        <v>3027</v>
      </c>
      <c r="Z141" s="11" t="s">
        <v>3616</v>
      </c>
      <c r="AA141"/>
    </row>
    <row r="142" spans="1:27" ht="12.75">
      <c r="A142" t="s">
        <v>1698</v>
      </c>
      <c r="B142" t="s">
        <v>1305</v>
      </c>
      <c r="C142" s="7">
        <v>29046</v>
      </c>
      <c r="D142" s="8" t="s">
        <v>305</v>
      </c>
      <c r="F142" s="8" t="s">
        <v>3024</v>
      </c>
      <c r="G142" s="8" t="s">
        <v>1692</v>
      </c>
      <c r="H142" s="8" t="s">
        <v>1306</v>
      </c>
      <c r="I142" t="s">
        <v>1698</v>
      </c>
      <c r="J142" s="8" t="s">
        <v>3024</v>
      </c>
      <c r="K142" s="8" t="s">
        <v>1692</v>
      </c>
      <c r="L142" t="s">
        <v>1698</v>
      </c>
      <c r="M142" s="8" t="s">
        <v>4792</v>
      </c>
      <c r="N142" s="8" t="s">
        <v>3611</v>
      </c>
      <c r="O142" t="s">
        <v>1698</v>
      </c>
      <c r="P142" s="8" t="s">
        <v>4792</v>
      </c>
      <c r="Q142" s="8" t="s">
        <v>3616</v>
      </c>
      <c r="S142" s="14"/>
      <c r="T142" s="8"/>
      <c r="U142" s="6" t="s">
        <v>1698</v>
      </c>
      <c r="V142" t="s">
        <v>3027</v>
      </c>
      <c r="W142" s="5" t="s">
        <v>3616</v>
      </c>
      <c r="AA142"/>
    </row>
    <row r="143" spans="1:27" ht="12.75">
      <c r="A143" t="s">
        <v>5141</v>
      </c>
      <c r="B143" t="s">
        <v>4527</v>
      </c>
      <c r="C143" s="7">
        <v>29968</v>
      </c>
      <c r="D143" s="8" t="s">
        <v>3409</v>
      </c>
      <c r="E143" s="8" t="s">
        <v>4761</v>
      </c>
      <c r="F143" s="8" t="s">
        <v>1965</v>
      </c>
      <c r="G143" s="8" t="s">
        <v>3616</v>
      </c>
      <c r="I143" t="s">
        <v>5141</v>
      </c>
      <c r="J143" s="8" t="s">
        <v>1965</v>
      </c>
      <c r="K143" s="8" t="s">
        <v>3616</v>
      </c>
      <c r="Q143" s="8"/>
      <c r="S143" s="7"/>
      <c r="T143" s="8"/>
      <c r="U143" s="6"/>
      <c r="V143"/>
      <c r="X143" s="6"/>
      <c r="Z143" s="11"/>
      <c r="AA143"/>
    </row>
    <row r="144" spans="1:27" ht="12.75">
      <c r="A144" t="s">
        <v>5141</v>
      </c>
      <c r="B144" t="s">
        <v>1307</v>
      </c>
      <c r="C144" s="7">
        <v>29908</v>
      </c>
      <c r="D144" s="8" t="s">
        <v>2050</v>
      </c>
      <c r="F144" s="8" t="s">
        <v>3027</v>
      </c>
      <c r="G144" s="8" t="s">
        <v>3616</v>
      </c>
      <c r="H144" s="8" t="s">
        <v>1308</v>
      </c>
      <c r="O144" t="s">
        <v>5145</v>
      </c>
      <c r="P144" s="8" t="s">
        <v>3027</v>
      </c>
      <c r="Q144" s="8" t="s">
        <v>4879</v>
      </c>
      <c r="S144" s="7"/>
      <c r="T144" s="8"/>
      <c r="U144" s="6"/>
      <c r="V144"/>
      <c r="X144" s="6"/>
      <c r="Z144" s="11"/>
      <c r="AA144"/>
    </row>
    <row r="145" spans="1:27" ht="12.75">
      <c r="A145" t="s">
        <v>353</v>
      </c>
      <c r="B145" t="s">
        <v>4094</v>
      </c>
      <c r="C145" s="7">
        <v>29879</v>
      </c>
      <c r="D145" s="8" t="s">
        <v>1559</v>
      </c>
      <c r="E145" s="8" t="s">
        <v>1129</v>
      </c>
      <c r="F145" s="8" t="s">
        <v>4668</v>
      </c>
      <c r="G145" s="8" t="s">
        <v>354</v>
      </c>
      <c r="I145" t="s">
        <v>3025</v>
      </c>
      <c r="J145" s="8" t="s">
        <v>4668</v>
      </c>
      <c r="K145" s="8" t="s">
        <v>3083</v>
      </c>
      <c r="L145" t="s">
        <v>353</v>
      </c>
      <c r="M145" s="8" t="s">
        <v>4668</v>
      </c>
      <c r="N145" s="8" t="s">
        <v>354</v>
      </c>
      <c r="O145" t="s">
        <v>353</v>
      </c>
      <c r="P145" s="8" t="s">
        <v>4668</v>
      </c>
      <c r="Q145" s="8" t="s">
        <v>354</v>
      </c>
      <c r="S145" s="7"/>
      <c r="T145" s="8"/>
      <c r="U145" s="6"/>
      <c r="V145"/>
      <c r="X145" s="6"/>
      <c r="Z145" s="11"/>
      <c r="AA145"/>
    </row>
    <row r="146" spans="1:27" ht="12.75">
      <c r="A146" t="s">
        <v>1698</v>
      </c>
      <c r="B146" t="s">
        <v>1312</v>
      </c>
      <c r="C146" s="7">
        <v>31190</v>
      </c>
      <c r="D146" s="8" t="s">
        <v>3489</v>
      </c>
      <c r="F146" s="8" t="s">
        <v>4792</v>
      </c>
      <c r="G146" s="8" t="s">
        <v>3616</v>
      </c>
      <c r="H146" s="8" t="s">
        <v>354</v>
      </c>
      <c r="L146" s="8"/>
      <c r="N146"/>
      <c r="O146" s="8"/>
      <c r="P146" s="5"/>
      <c r="Q146"/>
      <c r="S146" s="5"/>
      <c r="W146"/>
      <c r="X146" s="6"/>
      <c r="Z146" s="10"/>
      <c r="AA146"/>
    </row>
    <row r="147" spans="1:27" ht="12.75">
      <c r="A147" t="s">
        <v>633</v>
      </c>
      <c r="B147" t="s">
        <v>1313</v>
      </c>
      <c r="C147" s="7">
        <v>29631</v>
      </c>
      <c r="D147" s="8" t="s">
        <v>2800</v>
      </c>
      <c r="E147" s="8" t="s">
        <v>4769</v>
      </c>
      <c r="F147" s="8" t="s">
        <v>964</v>
      </c>
      <c r="G147" s="8" t="s">
        <v>1966</v>
      </c>
      <c r="I147" t="s">
        <v>633</v>
      </c>
      <c r="J147" s="8" t="s">
        <v>964</v>
      </c>
      <c r="K147" s="8" t="s">
        <v>1578</v>
      </c>
      <c r="Q147" s="8"/>
      <c r="S147" s="7"/>
      <c r="T147" s="8"/>
      <c r="U147" s="6"/>
      <c r="V147"/>
      <c r="X147" s="6"/>
      <c r="Z147" s="11"/>
      <c r="AA147"/>
    </row>
    <row r="148" spans="1:27" ht="12.75">
      <c r="A148" t="s">
        <v>353</v>
      </c>
      <c r="B148" t="s">
        <v>1314</v>
      </c>
      <c r="C148" s="7">
        <v>28685</v>
      </c>
      <c r="D148" s="8" t="s">
        <v>2428</v>
      </c>
      <c r="F148" s="8" t="s">
        <v>961</v>
      </c>
      <c r="G148" s="8" t="s">
        <v>354</v>
      </c>
      <c r="H148" s="8" t="s">
        <v>1315</v>
      </c>
      <c r="I148" t="s">
        <v>353</v>
      </c>
      <c r="J148" s="8" t="s">
        <v>2461</v>
      </c>
      <c r="K148" s="8" t="s">
        <v>354</v>
      </c>
      <c r="L148" t="s">
        <v>3082</v>
      </c>
      <c r="M148" s="8" t="s">
        <v>2461</v>
      </c>
      <c r="N148" s="8" t="s">
        <v>3083</v>
      </c>
      <c r="O148" t="s">
        <v>3082</v>
      </c>
      <c r="P148" s="8" t="s">
        <v>2461</v>
      </c>
      <c r="Q148" s="8" t="s">
        <v>3083</v>
      </c>
      <c r="R148" t="s">
        <v>353</v>
      </c>
      <c r="S148" s="7" t="s">
        <v>1372</v>
      </c>
      <c r="T148" s="8" t="s">
        <v>354</v>
      </c>
      <c r="U148" s="6" t="s">
        <v>3082</v>
      </c>
      <c r="V148" t="s">
        <v>1372</v>
      </c>
      <c r="W148" s="5" t="s">
        <v>354</v>
      </c>
      <c r="X148" s="6" t="s">
        <v>3082</v>
      </c>
      <c r="Y148" s="6" t="s">
        <v>1372</v>
      </c>
      <c r="Z148" s="11" t="s">
        <v>354</v>
      </c>
      <c r="AA148"/>
    </row>
    <row r="149" spans="1:14" ht="12.75">
      <c r="A149" t="s">
        <v>1698</v>
      </c>
      <c r="B149" t="s">
        <v>334</v>
      </c>
      <c r="C149" s="7">
        <v>28816</v>
      </c>
      <c r="D149" s="8" t="s">
        <v>3022</v>
      </c>
      <c r="E149" s="8" t="s">
        <v>4768</v>
      </c>
      <c r="F149" s="8" t="s">
        <v>1146</v>
      </c>
      <c r="G149" s="8" t="s">
        <v>1692</v>
      </c>
      <c r="I149" t="s">
        <v>962</v>
      </c>
      <c r="J149" s="8" t="s">
        <v>1146</v>
      </c>
      <c r="K149" s="8" t="s">
        <v>1141</v>
      </c>
      <c r="L149" t="s">
        <v>1698</v>
      </c>
      <c r="M149" s="8" t="s">
        <v>937</v>
      </c>
      <c r="N149" s="8" t="s">
        <v>1141</v>
      </c>
    </row>
    <row r="150" spans="1:27" ht="12.75">
      <c r="A150" t="s">
        <v>353</v>
      </c>
      <c r="B150" t="s">
        <v>1316</v>
      </c>
      <c r="C150" s="7">
        <v>29867</v>
      </c>
      <c r="D150" s="8" t="s">
        <v>3409</v>
      </c>
      <c r="F150" s="8" t="s">
        <v>4730</v>
      </c>
      <c r="G150" s="8" t="s">
        <v>354</v>
      </c>
      <c r="H150" s="8" t="s">
        <v>2719</v>
      </c>
      <c r="I150" t="s">
        <v>353</v>
      </c>
      <c r="J150" s="8" t="s">
        <v>4730</v>
      </c>
      <c r="K150" s="8" t="s">
        <v>354</v>
      </c>
      <c r="Q150" s="8"/>
      <c r="S150" s="7"/>
      <c r="T150" s="8"/>
      <c r="U150" s="6"/>
      <c r="V150"/>
      <c r="X150" s="6"/>
      <c r="Z150" s="11"/>
      <c r="AA150"/>
    </row>
    <row r="151" spans="1:27" ht="12.75">
      <c r="A151" t="s">
        <v>1695</v>
      </c>
      <c r="B151" t="s">
        <v>1317</v>
      </c>
      <c r="C151" s="7">
        <v>28935</v>
      </c>
      <c r="D151" s="8" t="s">
        <v>1903</v>
      </c>
      <c r="F151" s="8" t="s">
        <v>4883</v>
      </c>
      <c r="G151" s="8" t="s">
        <v>3611</v>
      </c>
      <c r="H151" s="8" t="s">
        <v>1318</v>
      </c>
      <c r="I151" t="s">
        <v>1695</v>
      </c>
      <c r="J151" s="8" t="s">
        <v>4792</v>
      </c>
      <c r="K151" s="8" t="s">
        <v>1701</v>
      </c>
      <c r="Q151" s="8"/>
      <c r="S151" s="14"/>
      <c r="T151" s="8"/>
      <c r="U151" s="6" t="s">
        <v>1695</v>
      </c>
      <c r="V151" t="s">
        <v>1372</v>
      </c>
      <c r="W151" s="5" t="s">
        <v>1692</v>
      </c>
      <c r="AA151"/>
    </row>
    <row r="152" spans="1:27" ht="12.75">
      <c r="A152" t="s">
        <v>633</v>
      </c>
      <c r="B152" t="s">
        <v>1319</v>
      </c>
      <c r="C152" s="7">
        <v>25607</v>
      </c>
      <c r="D152" s="8" t="s">
        <v>1320</v>
      </c>
      <c r="F152" s="8" t="s">
        <v>3024</v>
      </c>
      <c r="G152" s="8" t="s">
        <v>1578</v>
      </c>
      <c r="H152" s="8" t="s">
        <v>2707</v>
      </c>
      <c r="I152" t="s">
        <v>633</v>
      </c>
      <c r="J152" s="8" t="s">
        <v>3024</v>
      </c>
      <c r="K152" s="8" t="s">
        <v>4052</v>
      </c>
      <c r="L152" t="s">
        <v>633</v>
      </c>
      <c r="M152" s="8" t="s">
        <v>3617</v>
      </c>
      <c r="N152" s="8" t="s">
        <v>1321</v>
      </c>
      <c r="Q152" s="8"/>
      <c r="S152" s="14"/>
      <c r="T152" s="8"/>
      <c r="U152" s="9" t="s">
        <v>633</v>
      </c>
      <c r="V152" t="s">
        <v>3617</v>
      </c>
      <c r="W152" s="5" t="s">
        <v>1322</v>
      </c>
      <c r="X152" t="s">
        <v>633</v>
      </c>
      <c r="Y152" s="6" t="s">
        <v>3617</v>
      </c>
      <c r="Z152" s="6" t="s">
        <v>1323</v>
      </c>
      <c r="AA152"/>
    </row>
    <row r="153" spans="1:27" ht="12.75">
      <c r="A153" t="s">
        <v>5141</v>
      </c>
      <c r="B153" t="s">
        <v>1324</v>
      </c>
      <c r="C153" s="7">
        <v>30647</v>
      </c>
      <c r="D153" s="8" t="s">
        <v>3409</v>
      </c>
      <c r="F153" s="8" t="s">
        <v>3380</v>
      </c>
      <c r="G153" s="8" t="s">
        <v>3616</v>
      </c>
      <c r="H153" s="8" t="s">
        <v>3704</v>
      </c>
      <c r="L153" s="8"/>
      <c r="N153"/>
      <c r="O153" s="8"/>
      <c r="P153" s="5"/>
      <c r="Q153"/>
      <c r="S153" s="5"/>
      <c r="W153"/>
      <c r="X153" s="6"/>
      <c r="Z153" s="10"/>
      <c r="AA153"/>
    </row>
    <row r="154" spans="1:27" ht="12.75">
      <c r="A154" t="s">
        <v>2129</v>
      </c>
      <c r="B154" t="s">
        <v>3079</v>
      </c>
      <c r="C154" s="7">
        <v>25574</v>
      </c>
      <c r="E154" s="8" t="s">
        <v>4770</v>
      </c>
      <c r="F154" s="8" t="s">
        <v>961</v>
      </c>
      <c r="G154" s="8" t="s">
        <v>4686</v>
      </c>
      <c r="I154" t="s">
        <v>2135</v>
      </c>
      <c r="J154" s="8" t="s">
        <v>4026</v>
      </c>
      <c r="K154" s="8" t="s">
        <v>3432</v>
      </c>
      <c r="L154" t="s">
        <v>2135</v>
      </c>
      <c r="M154" s="8" t="s">
        <v>4026</v>
      </c>
      <c r="N154" s="8" t="s">
        <v>1518</v>
      </c>
      <c r="O154" t="s">
        <v>2135</v>
      </c>
      <c r="P154" s="8" t="s">
        <v>4026</v>
      </c>
      <c r="Q154" s="8" t="s">
        <v>3080</v>
      </c>
      <c r="R154" t="s">
        <v>2135</v>
      </c>
      <c r="S154" s="7" t="s">
        <v>2328</v>
      </c>
      <c r="T154" s="8" t="s">
        <v>1031</v>
      </c>
      <c r="U154" s="6" t="s">
        <v>2135</v>
      </c>
      <c r="V154" t="s">
        <v>2328</v>
      </c>
      <c r="W154" s="5" t="s">
        <v>3853</v>
      </c>
      <c r="X154" t="s">
        <v>2135</v>
      </c>
      <c r="Y154" s="6" t="s">
        <v>937</v>
      </c>
      <c r="Z154" s="11" t="s">
        <v>3854</v>
      </c>
      <c r="AA154"/>
    </row>
    <row r="155" spans="1:27" ht="12.75">
      <c r="A155" t="s">
        <v>5141</v>
      </c>
      <c r="B155" t="s">
        <v>3919</v>
      </c>
      <c r="C155" s="7">
        <v>29823</v>
      </c>
      <c r="D155" s="8" t="s">
        <v>1926</v>
      </c>
      <c r="F155" s="8" t="s">
        <v>304</v>
      </c>
      <c r="G155" s="8" t="s">
        <v>3616</v>
      </c>
      <c r="H155" s="8" t="s">
        <v>2423</v>
      </c>
      <c r="I155" t="s">
        <v>5141</v>
      </c>
      <c r="J155" s="8" t="s">
        <v>304</v>
      </c>
      <c r="K155" s="8" t="s">
        <v>3616</v>
      </c>
      <c r="Q155" s="8"/>
      <c r="S155" s="7"/>
      <c r="T155" s="8"/>
      <c r="U155" s="6"/>
      <c r="V155"/>
      <c r="X155" s="6"/>
      <c r="Z155" s="11"/>
      <c r="AA155"/>
    </row>
    <row r="156" spans="1:27" ht="12.75">
      <c r="A156" t="s">
        <v>1695</v>
      </c>
      <c r="B156" t="s">
        <v>3920</v>
      </c>
      <c r="C156" s="7">
        <v>31032</v>
      </c>
      <c r="D156" s="8" t="s">
        <v>3408</v>
      </c>
      <c r="F156" s="8" t="s">
        <v>1857</v>
      </c>
      <c r="G156" s="8" t="s">
        <v>1692</v>
      </c>
      <c r="H156" s="8" t="s">
        <v>3699</v>
      </c>
      <c r="I156" t="s">
        <v>1695</v>
      </c>
      <c r="J156" s="8" t="s">
        <v>1857</v>
      </c>
      <c r="K156" s="8" t="s">
        <v>3616</v>
      </c>
      <c r="Q156" s="8"/>
      <c r="S156" s="7"/>
      <c r="T156" s="8"/>
      <c r="U156" s="6"/>
      <c r="V156"/>
      <c r="X156" s="6"/>
      <c r="Z156" s="11"/>
      <c r="AA156"/>
    </row>
    <row r="157" spans="1:27" ht="12.75">
      <c r="A157" t="s">
        <v>5141</v>
      </c>
      <c r="B157" t="s">
        <v>3921</v>
      </c>
      <c r="C157" s="7">
        <v>30614</v>
      </c>
      <c r="D157" s="8" t="s">
        <v>3408</v>
      </c>
      <c r="F157" s="8" t="s">
        <v>3617</v>
      </c>
      <c r="G157" s="8" t="s">
        <v>3616</v>
      </c>
      <c r="H157" s="8" t="s">
        <v>354</v>
      </c>
      <c r="L157" s="8"/>
      <c r="N157"/>
      <c r="O157" s="8"/>
      <c r="P157" s="5"/>
      <c r="Q157"/>
      <c r="S157" s="5"/>
      <c r="W157"/>
      <c r="X157" s="6"/>
      <c r="Z157" s="10"/>
      <c r="AA157"/>
    </row>
    <row r="158" spans="1:27" ht="12.75">
      <c r="A158" t="s">
        <v>353</v>
      </c>
      <c r="B158" t="s">
        <v>3924</v>
      </c>
      <c r="C158" s="7">
        <v>28947</v>
      </c>
      <c r="D158" s="8" t="s">
        <v>1145</v>
      </c>
      <c r="F158" s="8" t="s">
        <v>261</v>
      </c>
      <c r="G158" s="8" t="s">
        <v>354</v>
      </c>
      <c r="H158" s="8" t="s">
        <v>2719</v>
      </c>
      <c r="I158" t="s">
        <v>353</v>
      </c>
      <c r="J158" s="8" t="s">
        <v>3027</v>
      </c>
      <c r="K158" s="8" t="s">
        <v>354</v>
      </c>
      <c r="O158" t="s">
        <v>353</v>
      </c>
      <c r="P158" s="8" t="s">
        <v>1496</v>
      </c>
      <c r="Q158" s="8" t="s">
        <v>354</v>
      </c>
      <c r="S158" s="7"/>
      <c r="T158" s="8"/>
      <c r="U158" s="6" t="s">
        <v>353</v>
      </c>
      <c r="V158" t="s">
        <v>1496</v>
      </c>
      <c r="W158" s="5" t="s">
        <v>354</v>
      </c>
      <c r="AA158"/>
    </row>
    <row r="159" spans="1:27" ht="12.75">
      <c r="A159" t="s">
        <v>4667</v>
      </c>
      <c r="B159" t="s">
        <v>1265</v>
      </c>
      <c r="C159" s="7">
        <v>29363</v>
      </c>
      <c r="D159" s="8" t="s">
        <v>305</v>
      </c>
      <c r="E159" s="8" t="s">
        <v>4759</v>
      </c>
      <c r="F159" s="8" t="s">
        <v>304</v>
      </c>
      <c r="G159" s="8" t="s">
        <v>488</v>
      </c>
      <c r="I159" t="s">
        <v>4667</v>
      </c>
      <c r="J159" s="8" t="s">
        <v>304</v>
      </c>
      <c r="K159" s="8" t="s">
        <v>518</v>
      </c>
      <c r="Q159" s="8"/>
      <c r="S159" s="7"/>
      <c r="T159" s="8"/>
      <c r="U159" s="6"/>
      <c r="V159"/>
      <c r="X159" s="6"/>
      <c r="Z159" s="11"/>
      <c r="AA159"/>
    </row>
    <row r="160" spans="1:27" ht="12.75">
      <c r="A160" t="s">
        <v>1817</v>
      </c>
      <c r="B160" t="s">
        <v>1813</v>
      </c>
      <c r="C160" s="7">
        <v>28115</v>
      </c>
      <c r="D160" s="8" t="s">
        <v>1814</v>
      </c>
      <c r="E160" s="8" t="s">
        <v>4767</v>
      </c>
      <c r="F160" s="8" t="s">
        <v>964</v>
      </c>
      <c r="G160" s="8" t="s">
        <v>44</v>
      </c>
      <c r="I160" t="s">
        <v>353</v>
      </c>
      <c r="J160" s="8" t="s">
        <v>964</v>
      </c>
      <c r="K160" s="8" t="s">
        <v>354</v>
      </c>
      <c r="L160" t="s">
        <v>5131</v>
      </c>
      <c r="M160" s="8" t="s">
        <v>3027</v>
      </c>
      <c r="N160" s="8" t="s">
        <v>5132</v>
      </c>
      <c r="O160" t="s">
        <v>1815</v>
      </c>
      <c r="P160" s="8" t="s">
        <v>304</v>
      </c>
      <c r="Q160" s="8" t="s">
        <v>1816</v>
      </c>
      <c r="R160" t="s">
        <v>1817</v>
      </c>
      <c r="S160" s="7" t="s">
        <v>304</v>
      </c>
      <c r="T160" s="8" t="s">
        <v>1818</v>
      </c>
      <c r="U160" s="6" t="s">
        <v>1442</v>
      </c>
      <c r="V160" t="s">
        <v>304</v>
      </c>
      <c r="W160" s="5" t="s">
        <v>3083</v>
      </c>
      <c r="X160" s="6" t="s">
        <v>3086</v>
      </c>
      <c r="Y160" s="6" t="s">
        <v>304</v>
      </c>
      <c r="Z160" s="6" t="s">
        <v>1819</v>
      </c>
      <c r="AA160"/>
    </row>
    <row r="161" spans="1:27" ht="12.75">
      <c r="A161" t="s">
        <v>5141</v>
      </c>
      <c r="B161" t="s">
        <v>3926</v>
      </c>
      <c r="C161" s="7">
        <v>30869</v>
      </c>
      <c r="D161" s="8" t="s">
        <v>3478</v>
      </c>
      <c r="F161" s="8" t="s">
        <v>3790</v>
      </c>
      <c r="G161" s="8" t="s">
        <v>3616</v>
      </c>
      <c r="H161" s="8" t="s">
        <v>2408</v>
      </c>
      <c r="L161" s="8"/>
      <c r="N161"/>
      <c r="O161" s="8"/>
      <c r="P161" s="5"/>
      <c r="Q161"/>
      <c r="S161" s="5"/>
      <c r="W161"/>
      <c r="X161" s="6"/>
      <c r="Z161" s="10"/>
      <c r="AA161"/>
    </row>
    <row r="162" spans="1:27" ht="12.75">
      <c r="A162" t="s">
        <v>5141</v>
      </c>
      <c r="B162" t="s">
        <v>3927</v>
      </c>
      <c r="C162" s="7">
        <v>30664</v>
      </c>
      <c r="D162" s="8" t="s">
        <v>3407</v>
      </c>
      <c r="F162" s="8" t="s">
        <v>937</v>
      </c>
      <c r="G162" s="8" t="s">
        <v>1141</v>
      </c>
      <c r="H162" s="8" t="s">
        <v>3928</v>
      </c>
      <c r="L162" s="8"/>
      <c r="N162"/>
      <c r="O162" s="8"/>
      <c r="P162" s="5"/>
      <c r="Q162"/>
      <c r="S162" s="5"/>
      <c r="W162"/>
      <c r="X162" s="6"/>
      <c r="Z162" s="10"/>
      <c r="AA162"/>
    </row>
    <row r="163" spans="1:27" ht="12.75">
      <c r="A163" t="s">
        <v>4669</v>
      </c>
      <c r="B163" t="s">
        <v>3929</v>
      </c>
      <c r="C163" s="7">
        <v>29036</v>
      </c>
      <c r="D163" s="8" t="s">
        <v>3550</v>
      </c>
      <c r="F163" s="8" t="s">
        <v>3617</v>
      </c>
      <c r="G163" s="8" t="s">
        <v>3930</v>
      </c>
      <c r="H163" s="8" t="s">
        <v>3931</v>
      </c>
      <c r="I163" t="s">
        <v>3607</v>
      </c>
      <c r="J163" s="8" t="s">
        <v>3790</v>
      </c>
      <c r="K163" s="8" t="s">
        <v>3932</v>
      </c>
      <c r="O163" t="s">
        <v>3607</v>
      </c>
      <c r="P163" s="8" t="s">
        <v>3790</v>
      </c>
      <c r="Q163" s="8" t="s">
        <v>3933</v>
      </c>
      <c r="R163" t="s">
        <v>4937</v>
      </c>
      <c r="S163" s="7" t="s">
        <v>3790</v>
      </c>
      <c r="T163" s="8" t="s">
        <v>3934</v>
      </c>
      <c r="U163" t="s">
        <v>4937</v>
      </c>
      <c r="V163" t="s">
        <v>3790</v>
      </c>
      <c r="W163" s="5" t="s">
        <v>1354</v>
      </c>
      <c r="X163" t="s">
        <v>3607</v>
      </c>
      <c r="Y163" s="6" t="s">
        <v>3790</v>
      </c>
      <c r="Z163" s="6" t="s">
        <v>1355</v>
      </c>
      <c r="AA163"/>
    </row>
    <row r="164" spans="1:27" ht="12.75">
      <c r="A164" t="s">
        <v>5141</v>
      </c>
      <c r="B164" t="s">
        <v>1356</v>
      </c>
      <c r="C164" s="7">
        <v>30976</v>
      </c>
      <c r="D164" s="8" t="s">
        <v>3481</v>
      </c>
      <c r="F164" s="8" t="s">
        <v>3024</v>
      </c>
      <c r="G164" s="8" t="s">
        <v>3616</v>
      </c>
      <c r="H164" s="8" t="s">
        <v>3972</v>
      </c>
      <c r="L164" s="8"/>
      <c r="N164"/>
      <c r="O164" s="8"/>
      <c r="P164" s="5"/>
      <c r="Q164"/>
      <c r="S164" s="5"/>
      <c r="W164"/>
      <c r="X164" s="6"/>
      <c r="Z164" s="10"/>
      <c r="AA164"/>
    </row>
    <row r="165" spans="1:27" ht="12.75">
      <c r="A165" t="s">
        <v>353</v>
      </c>
      <c r="B165" t="s">
        <v>1357</v>
      </c>
      <c r="C165" s="7">
        <v>28888</v>
      </c>
      <c r="D165" s="8" t="s">
        <v>1553</v>
      </c>
      <c r="F165" s="8" t="s">
        <v>3551</v>
      </c>
      <c r="G165" s="8" t="s">
        <v>354</v>
      </c>
      <c r="H165" s="8" t="s">
        <v>354</v>
      </c>
      <c r="L165" t="s">
        <v>353</v>
      </c>
      <c r="M165" s="8" t="s">
        <v>3024</v>
      </c>
      <c r="N165" s="8" t="s">
        <v>354</v>
      </c>
      <c r="O165" t="s">
        <v>353</v>
      </c>
      <c r="P165" s="8" t="s">
        <v>3024</v>
      </c>
      <c r="Q165" s="8" t="s">
        <v>354</v>
      </c>
      <c r="S165" s="7"/>
      <c r="T165" s="8"/>
      <c r="U165" s="6"/>
      <c r="V165"/>
      <c r="X165" s="6"/>
      <c r="Z165" s="11"/>
      <c r="AA165"/>
    </row>
    <row r="166" spans="1:27" ht="12.75">
      <c r="A166" t="s">
        <v>1894</v>
      </c>
      <c r="B166" t="s">
        <v>1358</v>
      </c>
      <c r="C166" s="7">
        <v>30360</v>
      </c>
      <c r="D166" s="8" t="s">
        <v>3408</v>
      </c>
      <c r="F166" s="8" t="s">
        <v>1496</v>
      </c>
      <c r="G166" s="8" t="s">
        <v>3616</v>
      </c>
      <c r="H166" s="8" t="s">
        <v>3722</v>
      </c>
      <c r="I166" t="s">
        <v>1897</v>
      </c>
      <c r="J166" s="8" t="s">
        <v>1857</v>
      </c>
      <c r="K166" s="8" t="s">
        <v>3616</v>
      </c>
      <c r="Q166" s="8"/>
      <c r="S166" s="7"/>
      <c r="T166" s="8"/>
      <c r="U166" s="6"/>
      <c r="V166"/>
      <c r="X166" s="6"/>
      <c r="Z166" s="11"/>
      <c r="AA166"/>
    </row>
    <row r="167" spans="1:14" ht="12.75">
      <c r="A167" t="s">
        <v>1695</v>
      </c>
      <c r="B167" t="s">
        <v>1359</v>
      </c>
      <c r="C167" s="7">
        <v>29645</v>
      </c>
      <c r="D167" s="8" t="s">
        <v>2805</v>
      </c>
      <c r="F167" s="8" t="s">
        <v>3617</v>
      </c>
      <c r="G167" s="8" t="s">
        <v>1692</v>
      </c>
      <c r="H167" s="8" t="s">
        <v>1360</v>
      </c>
      <c r="I167" t="s">
        <v>1695</v>
      </c>
      <c r="J167" s="8" t="s">
        <v>3617</v>
      </c>
      <c r="K167" s="8" t="s">
        <v>3616</v>
      </c>
      <c r="L167" t="s">
        <v>5141</v>
      </c>
      <c r="M167" s="8" t="s">
        <v>964</v>
      </c>
      <c r="N167" s="8" t="s">
        <v>3616</v>
      </c>
    </row>
    <row r="168" spans="1:27" ht="12.75">
      <c r="A168" t="s">
        <v>1698</v>
      </c>
      <c r="B168" t="s">
        <v>1361</v>
      </c>
      <c r="C168" s="7">
        <v>29784</v>
      </c>
      <c r="D168" s="8" t="s">
        <v>3028</v>
      </c>
      <c r="F168" s="8" t="s">
        <v>3027</v>
      </c>
      <c r="G168" s="8" t="s">
        <v>1692</v>
      </c>
      <c r="H168" s="8" t="s">
        <v>1362</v>
      </c>
      <c r="L168" t="s">
        <v>1698</v>
      </c>
      <c r="M168" s="8" t="s">
        <v>2461</v>
      </c>
      <c r="N168" s="8" t="s">
        <v>1692</v>
      </c>
      <c r="O168" t="s">
        <v>962</v>
      </c>
      <c r="P168" s="8" t="s">
        <v>3380</v>
      </c>
      <c r="Q168" s="8" t="s">
        <v>29</v>
      </c>
      <c r="S168" s="7"/>
      <c r="T168" s="8"/>
      <c r="U168" s="6"/>
      <c r="V168"/>
      <c r="X168" s="6"/>
      <c r="Z168" s="11"/>
      <c r="AA168"/>
    </row>
    <row r="169" spans="1:14" ht="12.75">
      <c r="A169" t="s">
        <v>965</v>
      </c>
      <c r="B169" t="s">
        <v>4350</v>
      </c>
      <c r="C169" s="7">
        <v>30534</v>
      </c>
      <c r="D169" s="8" t="s">
        <v>2805</v>
      </c>
      <c r="E169" s="8" t="s">
        <v>4769</v>
      </c>
      <c r="F169" s="8" t="s">
        <v>1496</v>
      </c>
      <c r="G169" s="8" t="s">
        <v>1141</v>
      </c>
      <c r="I169" t="s">
        <v>1700</v>
      </c>
      <c r="J169" s="8" t="s">
        <v>1496</v>
      </c>
      <c r="K169" s="8" t="s">
        <v>1702</v>
      </c>
      <c r="L169" t="s">
        <v>1698</v>
      </c>
      <c r="M169" s="8" t="s">
        <v>3554</v>
      </c>
      <c r="N169" s="8" t="s">
        <v>3618</v>
      </c>
    </row>
    <row r="170" spans="1:27" ht="12.75">
      <c r="A170" t="s">
        <v>1894</v>
      </c>
      <c r="B170" t="s">
        <v>1363</v>
      </c>
      <c r="C170" s="7">
        <v>29378</v>
      </c>
      <c r="D170" s="8" t="s">
        <v>1011</v>
      </c>
      <c r="F170" s="8" t="s">
        <v>3790</v>
      </c>
      <c r="G170" s="8" t="s">
        <v>3616</v>
      </c>
      <c r="H170" s="8" t="s">
        <v>354</v>
      </c>
      <c r="I170" t="s">
        <v>1138</v>
      </c>
      <c r="J170" s="8" t="s">
        <v>3551</v>
      </c>
      <c r="K170" s="8" t="s">
        <v>3616</v>
      </c>
      <c r="L170" t="s">
        <v>1138</v>
      </c>
      <c r="M170" s="8" t="s">
        <v>3551</v>
      </c>
      <c r="N170" s="8" t="s">
        <v>3616</v>
      </c>
      <c r="O170" t="s">
        <v>1894</v>
      </c>
      <c r="P170" s="8" t="s">
        <v>3551</v>
      </c>
      <c r="Q170" s="8" t="s">
        <v>3616</v>
      </c>
      <c r="S170" s="7"/>
      <c r="T170" s="8"/>
      <c r="U170" s="6"/>
      <c r="V170"/>
      <c r="X170" s="6"/>
      <c r="Z170" s="11"/>
      <c r="AA170"/>
    </row>
    <row r="171" spans="1:27" ht="12.75">
      <c r="A171" t="s">
        <v>1698</v>
      </c>
      <c r="B171" t="s">
        <v>244</v>
      </c>
      <c r="C171" s="7">
        <v>27779</v>
      </c>
      <c r="D171" s="8" t="s">
        <v>245</v>
      </c>
      <c r="E171" s="8" t="s">
        <v>4760</v>
      </c>
      <c r="F171" s="8" t="s">
        <v>3380</v>
      </c>
      <c r="G171" s="8" t="s">
        <v>1692</v>
      </c>
      <c r="I171" t="s">
        <v>958</v>
      </c>
      <c r="J171" s="8" t="s">
        <v>4883</v>
      </c>
      <c r="K171" s="8" t="s">
        <v>955</v>
      </c>
      <c r="L171" t="s">
        <v>958</v>
      </c>
      <c r="M171" s="8" t="s">
        <v>4883</v>
      </c>
      <c r="N171" s="8" t="s">
        <v>246</v>
      </c>
      <c r="O171" t="s">
        <v>1698</v>
      </c>
      <c r="P171" s="8" t="s">
        <v>3615</v>
      </c>
      <c r="Q171" s="8" t="s">
        <v>1141</v>
      </c>
      <c r="R171" t="s">
        <v>1698</v>
      </c>
      <c r="S171" s="7" t="s">
        <v>3615</v>
      </c>
      <c r="T171" s="8" t="s">
        <v>3618</v>
      </c>
      <c r="U171" s="6" t="s">
        <v>1698</v>
      </c>
      <c r="V171" t="s">
        <v>4874</v>
      </c>
      <c r="W171" s="5" t="s">
        <v>29</v>
      </c>
      <c r="X171" s="6" t="s">
        <v>958</v>
      </c>
      <c r="Y171" s="6" t="s">
        <v>4874</v>
      </c>
      <c r="Z171" s="11" t="s">
        <v>4876</v>
      </c>
      <c r="AA171"/>
    </row>
    <row r="172" spans="1:27" ht="12.75">
      <c r="A172" t="s">
        <v>2129</v>
      </c>
      <c r="B172" t="s">
        <v>1364</v>
      </c>
      <c r="C172" s="7">
        <v>30575</v>
      </c>
      <c r="D172" s="8" t="s">
        <v>2159</v>
      </c>
      <c r="F172" s="8" t="s">
        <v>4026</v>
      </c>
      <c r="G172" s="8" t="s">
        <v>1365</v>
      </c>
      <c r="H172" s="8" t="s">
        <v>1366</v>
      </c>
      <c r="L172" s="8"/>
      <c r="N172"/>
      <c r="O172" s="8"/>
      <c r="P172" s="5"/>
      <c r="Q172"/>
      <c r="S172" s="5"/>
      <c r="W172"/>
      <c r="X172" s="6"/>
      <c r="Z172" s="10"/>
      <c r="AA172"/>
    </row>
    <row r="173" spans="1:27" ht="12.75">
      <c r="A173" t="s">
        <v>353</v>
      </c>
      <c r="B173" t="s">
        <v>1370</v>
      </c>
      <c r="C173" s="7">
        <v>29336</v>
      </c>
      <c r="D173" s="8" t="s">
        <v>303</v>
      </c>
      <c r="F173" s="8" t="s">
        <v>3610</v>
      </c>
      <c r="G173" s="8" t="s">
        <v>354</v>
      </c>
      <c r="H173" s="8" t="s">
        <v>2719</v>
      </c>
      <c r="I173" t="s">
        <v>353</v>
      </c>
      <c r="J173" s="8" t="s">
        <v>3610</v>
      </c>
      <c r="K173" s="8" t="s">
        <v>354</v>
      </c>
      <c r="L173" t="s">
        <v>353</v>
      </c>
      <c r="M173" s="8" t="s">
        <v>3610</v>
      </c>
      <c r="N173" s="8" t="s">
        <v>354</v>
      </c>
      <c r="O173" t="s">
        <v>353</v>
      </c>
      <c r="P173" s="8" t="s">
        <v>3610</v>
      </c>
      <c r="Q173" s="8" t="s">
        <v>354</v>
      </c>
      <c r="S173" s="7"/>
      <c r="T173" s="8"/>
      <c r="U173" s="6"/>
      <c r="V173"/>
      <c r="X173" s="6"/>
      <c r="Z173" s="11"/>
      <c r="AA173"/>
    </row>
    <row r="174" spans="1:27" ht="12.75">
      <c r="A174" t="s">
        <v>1894</v>
      </c>
      <c r="B174" t="s">
        <v>3896</v>
      </c>
      <c r="C174" s="7">
        <v>29814</v>
      </c>
      <c r="D174" s="8" t="s">
        <v>3409</v>
      </c>
      <c r="F174" s="8" t="s">
        <v>304</v>
      </c>
      <c r="G174" s="8" t="s">
        <v>3616</v>
      </c>
      <c r="H174" s="8" t="s">
        <v>354</v>
      </c>
      <c r="I174" t="s">
        <v>1138</v>
      </c>
      <c r="J174" s="8" t="s">
        <v>304</v>
      </c>
      <c r="K174" s="8" t="s">
        <v>3616</v>
      </c>
      <c r="Q174" s="8"/>
      <c r="S174" s="7"/>
      <c r="T174" s="8"/>
      <c r="U174" s="6"/>
      <c r="V174"/>
      <c r="X174" s="6"/>
      <c r="Z174" s="11"/>
      <c r="AA174"/>
    </row>
    <row r="175" spans="1:27" ht="12.75">
      <c r="A175" t="s">
        <v>1137</v>
      </c>
      <c r="B175" t="s">
        <v>3012</v>
      </c>
      <c r="C175" s="7">
        <v>26581</v>
      </c>
      <c r="E175" s="8" t="s">
        <v>4770</v>
      </c>
      <c r="F175" s="8" t="s">
        <v>4026</v>
      </c>
      <c r="G175" s="8" t="s">
        <v>1692</v>
      </c>
      <c r="I175" t="s">
        <v>1137</v>
      </c>
      <c r="J175" s="8" t="s">
        <v>4026</v>
      </c>
      <c r="K175" s="8" t="s">
        <v>265</v>
      </c>
      <c r="L175" t="s">
        <v>4873</v>
      </c>
      <c r="M175" s="8" t="s">
        <v>4026</v>
      </c>
      <c r="N175" s="8" t="s">
        <v>4884</v>
      </c>
      <c r="O175" t="s">
        <v>4873</v>
      </c>
      <c r="P175" s="8" t="s">
        <v>4026</v>
      </c>
      <c r="Q175" s="8" t="s">
        <v>3791</v>
      </c>
      <c r="R175" t="s">
        <v>4873</v>
      </c>
      <c r="S175" s="7" t="s">
        <v>2328</v>
      </c>
      <c r="T175" s="8" t="s">
        <v>1697</v>
      </c>
      <c r="U175" s="6" t="s">
        <v>4873</v>
      </c>
      <c r="V175" t="s">
        <v>2328</v>
      </c>
      <c r="W175" s="5" t="s">
        <v>955</v>
      </c>
      <c r="X175" s="6" t="s">
        <v>1137</v>
      </c>
      <c r="Y175" s="6" t="s">
        <v>3615</v>
      </c>
      <c r="Z175" s="11" t="s">
        <v>3616</v>
      </c>
      <c r="AA175"/>
    </row>
    <row r="176" spans="1:27" ht="12.75">
      <c r="A176" t="s">
        <v>4873</v>
      </c>
      <c r="B176" t="s">
        <v>1537</v>
      </c>
      <c r="C176" s="7">
        <v>30795</v>
      </c>
      <c r="D176" s="8" t="s">
        <v>3406</v>
      </c>
      <c r="E176" s="8" t="s">
        <v>1121</v>
      </c>
      <c r="F176" s="8" t="s">
        <v>4792</v>
      </c>
      <c r="G176" s="8" t="s">
        <v>1692</v>
      </c>
      <c r="I176" t="s">
        <v>1137</v>
      </c>
      <c r="J176" s="8" t="s">
        <v>4792</v>
      </c>
      <c r="K176" s="8" t="s">
        <v>956</v>
      </c>
      <c r="Q176" s="8"/>
      <c r="S176" s="7"/>
      <c r="T176" s="8"/>
      <c r="U176" s="6"/>
      <c r="V176"/>
      <c r="X176" s="6"/>
      <c r="Z176" s="11"/>
      <c r="AA176"/>
    </row>
    <row r="177" spans="1:27" ht="12.75">
      <c r="A177" t="s">
        <v>1137</v>
      </c>
      <c r="B177" t="s">
        <v>3899</v>
      </c>
      <c r="C177" s="7">
        <v>30568</v>
      </c>
      <c r="D177" s="8" t="s">
        <v>2159</v>
      </c>
      <c r="F177" s="8" t="s">
        <v>1496</v>
      </c>
      <c r="G177" s="8" t="s">
        <v>3616</v>
      </c>
      <c r="H177" s="8" t="s">
        <v>354</v>
      </c>
      <c r="L177" s="8"/>
      <c r="N177"/>
      <c r="O177" s="8"/>
      <c r="P177" s="5"/>
      <c r="Q177"/>
      <c r="S177" s="5"/>
      <c r="W177"/>
      <c r="X177" s="6"/>
      <c r="Z177" s="10"/>
      <c r="AA177"/>
    </row>
    <row r="178" spans="1:27" ht="12.75">
      <c r="A178" t="s">
        <v>1137</v>
      </c>
      <c r="B178" t="s">
        <v>3547</v>
      </c>
      <c r="C178" s="7">
        <v>30074</v>
      </c>
      <c r="D178" s="8" t="s">
        <v>1926</v>
      </c>
      <c r="E178" s="8" t="s">
        <v>1109</v>
      </c>
      <c r="F178" s="8" t="s">
        <v>4026</v>
      </c>
      <c r="G178" s="8" t="s">
        <v>1692</v>
      </c>
      <c r="I178" t="s">
        <v>4880</v>
      </c>
      <c r="J178" s="8" t="s">
        <v>4026</v>
      </c>
      <c r="K178" s="8" t="s">
        <v>4876</v>
      </c>
      <c r="L178" t="s">
        <v>4880</v>
      </c>
      <c r="M178" s="8" t="s">
        <v>4026</v>
      </c>
      <c r="N178" s="8" t="s">
        <v>4876</v>
      </c>
      <c r="O178" t="s">
        <v>4880</v>
      </c>
      <c r="P178" s="8" t="s">
        <v>4026</v>
      </c>
      <c r="Q178" s="8" t="s">
        <v>3791</v>
      </c>
      <c r="S178" s="7"/>
      <c r="T178" s="8"/>
      <c r="U178" s="6"/>
      <c r="V178"/>
      <c r="X178" s="6"/>
      <c r="Z178" s="11"/>
      <c r="AA178"/>
    </row>
    <row r="179" spans="1:14" ht="12.75">
      <c r="A179" t="s">
        <v>1137</v>
      </c>
      <c r="B179" t="s">
        <v>3900</v>
      </c>
      <c r="C179" s="7">
        <v>30278</v>
      </c>
      <c r="D179" s="8" t="s">
        <v>2798</v>
      </c>
      <c r="F179" s="8" t="s">
        <v>1857</v>
      </c>
      <c r="G179" s="8" t="s">
        <v>3616</v>
      </c>
      <c r="H179" s="8" t="s">
        <v>1295</v>
      </c>
      <c r="I179" t="s">
        <v>1137</v>
      </c>
      <c r="J179" s="8" t="s">
        <v>4792</v>
      </c>
      <c r="K179" s="8" t="s">
        <v>1692</v>
      </c>
      <c r="L179" t="s">
        <v>1137</v>
      </c>
      <c r="M179" s="8" t="s">
        <v>4792</v>
      </c>
      <c r="N179" s="8" t="s">
        <v>1141</v>
      </c>
    </row>
    <row r="180" spans="1:27" ht="12.75">
      <c r="A180" t="s">
        <v>3029</v>
      </c>
      <c r="B180" t="s">
        <v>4535</v>
      </c>
      <c r="C180" s="7">
        <v>30044</v>
      </c>
      <c r="D180" s="8" t="s">
        <v>2805</v>
      </c>
      <c r="F180" s="8" t="s">
        <v>937</v>
      </c>
      <c r="G180" s="8" t="s">
        <v>4445</v>
      </c>
      <c r="H180" s="8" t="s">
        <v>354</v>
      </c>
      <c r="I180" t="s">
        <v>3011</v>
      </c>
      <c r="J180" s="8" t="s">
        <v>937</v>
      </c>
      <c r="K180" s="8" t="s">
        <v>3901</v>
      </c>
      <c r="Q180" s="8"/>
      <c r="S180" s="7"/>
      <c r="T180" s="8"/>
      <c r="U180" s="6"/>
      <c r="V180"/>
      <c r="X180" s="6"/>
      <c r="Z180" s="11"/>
      <c r="AA180"/>
    </row>
    <row r="181" spans="1:27" ht="12.75">
      <c r="A181" t="s">
        <v>353</v>
      </c>
      <c r="B181" t="s">
        <v>3902</v>
      </c>
      <c r="C181" s="7">
        <v>30286</v>
      </c>
      <c r="D181" s="8" t="s">
        <v>2800</v>
      </c>
      <c r="F181" s="8" t="s">
        <v>261</v>
      </c>
      <c r="G181" s="8" t="s">
        <v>354</v>
      </c>
      <c r="H181" s="8" t="s">
        <v>2218</v>
      </c>
      <c r="L181" s="8"/>
      <c r="N181"/>
      <c r="O181" s="8"/>
      <c r="P181" s="5"/>
      <c r="Q181"/>
      <c r="S181" s="5"/>
      <c r="W181"/>
      <c r="X181" s="6"/>
      <c r="Z181" s="10"/>
      <c r="AA181"/>
    </row>
    <row r="182" spans="1:27" ht="12.75">
      <c r="A182" t="s">
        <v>1137</v>
      </c>
      <c r="B182" t="s">
        <v>3903</v>
      </c>
      <c r="C182" s="7">
        <v>30584</v>
      </c>
      <c r="D182" s="8" t="s">
        <v>3408</v>
      </c>
      <c r="F182" s="8" t="s">
        <v>4792</v>
      </c>
      <c r="G182" s="8" t="s">
        <v>3616</v>
      </c>
      <c r="H182" s="8" t="s">
        <v>354</v>
      </c>
      <c r="I182" t="s">
        <v>4880</v>
      </c>
      <c r="J182" s="8" t="s">
        <v>5143</v>
      </c>
      <c r="K182" s="8" t="s">
        <v>1141</v>
      </c>
      <c r="Q182" s="8"/>
      <c r="S182" s="7"/>
      <c r="T182" s="8"/>
      <c r="U182" s="6"/>
      <c r="V182"/>
      <c r="X182" s="6"/>
      <c r="Z182" s="11"/>
      <c r="AA182"/>
    </row>
    <row r="183" spans="1:27" ht="12.75">
      <c r="A183" t="s">
        <v>353</v>
      </c>
      <c r="B183" t="s">
        <v>3904</v>
      </c>
      <c r="C183" s="7">
        <v>30371</v>
      </c>
      <c r="D183" s="8" t="s">
        <v>3406</v>
      </c>
      <c r="F183" s="8" t="s">
        <v>1480</v>
      </c>
      <c r="G183" s="8" t="s">
        <v>354</v>
      </c>
      <c r="H183" s="8" t="s">
        <v>3905</v>
      </c>
      <c r="I183" t="s">
        <v>353</v>
      </c>
      <c r="J183" s="8" t="s">
        <v>1480</v>
      </c>
      <c r="K183" s="8" t="s">
        <v>354</v>
      </c>
      <c r="Q183" s="8"/>
      <c r="S183" s="7"/>
      <c r="T183" s="8"/>
      <c r="U183" s="6"/>
      <c r="V183"/>
      <c r="X183" s="6"/>
      <c r="Z183" s="11"/>
      <c r="AA183"/>
    </row>
    <row r="184" spans="1:20" ht="12.75">
      <c r="A184" t="s">
        <v>1695</v>
      </c>
      <c r="B184" t="s">
        <v>3907</v>
      </c>
      <c r="C184" s="7">
        <v>28815</v>
      </c>
      <c r="D184" s="8" t="s">
        <v>3609</v>
      </c>
      <c r="F184" s="8" t="s">
        <v>4883</v>
      </c>
      <c r="G184" s="8" t="s">
        <v>1692</v>
      </c>
      <c r="H184" s="8" t="s">
        <v>3908</v>
      </c>
      <c r="I184" t="s">
        <v>1695</v>
      </c>
      <c r="J184" s="8" t="s">
        <v>4883</v>
      </c>
      <c r="K184" s="8" t="s">
        <v>3616</v>
      </c>
      <c r="L184" t="s">
        <v>1695</v>
      </c>
      <c r="M184" s="8" t="s">
        <v>1480</v>
      </c>
      <c r="N184" s="8" t="s">
        <v>3611</v>
      </c>
      <c r="O184" t="s">
        <v>1698</v>
      </c>
      <c r="P184" s="8" t="s">
        <v>1480</v>
      </c>
      <c r="Q184" s="5" t="s">
        <v>3616</v>
      </c>
      <c r="R184" t="s">
        <v>1698</v>
      </c>
      <c r="S184" t="s">
        <v>1480</v>
      </c>
      <c r="T184" s="5" t="s">
        <v>3616</v>
      </c>
    </row>
    <row r="185" spans="1:14" ht="12.75">
      <c r="A185" t="s">
        <v>1137</v>
      </c>
      <c r="B185" t="s">
        <v>3909</v>
      </c>
      <c r="C185" s="7">
        <v>30092</v>
      </c>
      <c r="D185" s="8" t="s">
        <v>2805</v>
      </c>
      <c r="F185" s="8" t="s">
        <v>3617</v>
      </c>
      <c r="G185" s="8" t="s">
        <v>3616</v>
      </c>
      <c r="H185" s="8" t="s">
        <v>354</v>
      </c>
      <c r="I185" t="s">
        <v>1137</v>
      </c>
      <c r="J185" s="8" t="s">
        <v>3024</v>
      </c>
      <c r="K185" s="8" t="s">
        <v>3616</v>
      </c>
      <c r="L185" t="s">
        <v>4880</v>
      </c>
      <c r="M185" s="8" t="s">
        <v>4874</v>
      </c>
      <c r="N185" s="8" t="s">
        <v>1692</v>
      </c>
    </row>
    <row r="186" spans="1:27" ht="12.75">
      <c r="A186" t="s">
        <v>1695</v>
      </c>
      <c r="B186" t="s">
        <v>3910</v>
      </c>
      <c r="C186" s="7">
        <v>30268</v>
      </c>
      <c r="D186" s="8" t="s">
        <v>2802</v>
      </c>
      <c r="F186" s="8" t="s">
        <v>937</v>
      </c>
      <c r="G186" s="8" t="s">
        <v>1692</v>
      </c>
      <c r="H186" s="8" t="s">
        <v>3911</v>
      </c>
      <c r="I186" t="s">
        <v>1695</v>
      </c>
      <c r="J186" s="8" t="s">
        <v>937</v>
      </c>
      <c r="K186" s="8" t="s">
        <v>1141</v>
      </c>
      <c r="Q186" s="8"/>
      <c r="S186" s="7"/>
      <c r="T186" s="8"/>
      <c r="U186" s="6"/>
      <c r="V186"/>
      <c r="X186" s="6"/>
      <c r="Z186" s="11"/>
      <c r="AA186"/>
    </row>
    <row r="187" spans="1:27" ht="12.75">
      <c r="A187" t="s">
        <v>1698</v>
      </c>
      <c r="B187" t="s">
        <v>3912</v>
      </c>
      <c r="C187" s="7">
        <v>30573</v>
      </c>
      <c r="D187" s="8" t="s">
        <v>3492</v>
      </c>
      <c r="F187" s="8" t="s">
        <v>1372</v>
      </c>
      <c r="G187" s="8" t="s">
        <v>1141</v>
      </c>
      <c r="H187" s="8" t="s">
        <v>354</v>
      </c>
      <c r="L187" s="8"/>
      <c r="N187"/>
      <c r="O187" s="8"/>
      <c r="P187" s="5"/>
      <c r="Q187"/>
      <c r="S187" s="5"/>
      <c r="W187"/>
      <c r="X187" s="6"/>
      <c r="Z187" s="10"/>
      <c r="AA187"/>
    </row>
    <row r="188" spans="1:27" ht="12.75">
      <c r="A188" t="s">
        <v>353</v>
      </c>
      <c r="B188" t="s">
        <v>3913</v>
      </c>
      <c r="C188" s="7">
        <v>30603</v>
      </c>
      <c r="D188" s="8" t="s">
        <v>3404</v>
      </c>
      <c r="F188" s="8" t="s">
        <v>1689</v>
      </c>
      <c r="G188" s="8" t="s">
        <v>354</v>
      </c>
      <c r="H188" s="8" t="s">
        <v>3914</v>
      </c>
      <c r="L188" s="8"/>
      <c r="N188"/>
      <c r="O188" s="8"/>
      <c r="P188" s="5"/>
      <c r="Q188"/>
      <c r="S188" s="5"/>
      <c r="W188"/>
      <c r="X188" s="6"/>
      <c r="Z188" s="10"/>
      <c r="AA188"/>
    </row>
    <row r="189" spans="1:27" ht="12.75">
      <c r="A189" t="s">
        <v>1691</v>
      </c>
      <c r="B189" t="s">
        <v>3915</v>
      </c>
      <c r="C189" s="7">
        <v>28889</v>
      </c>
      <c r="D189" s="8" t="s">
        <v>2799</v>
      </c>
      <c r="F189" s="8" t="s">
        <v>1496</v>
      </c>
      <c r="G189" s="8" t="s">
        <v>3616</v>
      </c>
      <c r="H189" s="8" t="s">
        <v>459</v>
      </c>
      <c r="L189" t="s">
        <v>1698</v>
      </c>
      <c r="M189" s="8" t="s">
        <v>1496</v>
      </c>
      <c r="N189" s="8" t="s">
        <v>3616</v>
      </c>
      <c r="AA189"/>
    </row>
    <row r="190" spans="1:27" ht="12.75" customHeight="1">
      <c r="A190" t="s">
        <v>2129</v>
      </c>
      <c r="B190" t="s">
        <v>1672</v>
      </c>
      <c r="C190" s="7">
        <v>28060</v>
      </c>
      <c r="D190" s="8" t="s">
        <v>3516</v>
      </c>
      <c r="E190" s="8" t="s">
        <v>4766</v>
      </c>
      <c r="F190" s="8" t="s">
        <v>5143</v>
      </c>
      <c r="G190" s="8" t="s">
        <v>906</v>
      </c>
      <c r="I190" t="s">
        <v>2135</v>
      </c>
      <c r="J190" s="8" t="s">
        <v>5143</v>
      </c>
      <c r="K190" s="8" t="s">
        <v>2127</v>
      </c>
      <c r="L190" t="s">
        <v>81</v>
      </c>
      <c r="M190" s="8" t="s">
        <v>4874</v>
      </c>
      <c r="N190" s="8" t="s">
        <v>1663</v>
      </c>
      <c r="O190" t="s">
        <v>2135</v>
      </c>
      <c r="P190" s="8" t="s">
        <v>4792</v>
      </c>
      <c r="Q190" s="8" t="s">
        <v>1673</v>
      </c>
      <c r="R190" t="s">
        <v>1478</v>
      </c>
      <c r="S190" s="7" t="s">
        <v>4792</v>
      </c>
      <c r="T190" s="8" t="s">
        <v>4561</v>
      </c>
      <c r="U190" s="6" t="s">
        <v>2135</v>
      </c>
      <c r="V190" t="s">
        <v>5143</v>
      </c>
      <c r="W190" s="5" t="s">
        <v>4562</v>
      </c>
      <c r="X190" t="s">
        <v>2135</v>
      </c>
      <c r="Y190" s="6" t="s">
        <v>5143</v>
      </c>
      <c r="Z190" s="11" t="s">
        <v>4563</v>
      </c>
      <c r="AA190"/>
    </row>
    <row r="191" spans="1:27" ht="12.75">
      <c r="A191" t="s">
        <v>353</v>
      </c>
      <c r="B191" t="s">
        <v>3916</v>
      </c>
      <c r="C191" s="7">
        <v>28343</v>
      </c>
      <c r="D191" s="8" t="s">
        <v>4124</v>
      </c>
      <c r="F191" s="8" t="s">
        <v>961</v>
      </c>
      <c r="G191" s="8" t="s">
        <v>354</v>
      </c>
      <c r="H191" s="8" t="s">
        <v>3917</v>
      </c>
      <c r="L191" t="s">
        <v>353</v>
      </c>
      <c r="M191" s="8" t="s">
        <v>961</v>
      </c>
      <c r="N191" s="8" t="s">
        <v>354</v>
      </c>
      <c r="O191" t="s">
        <v>353</v>
      </c>
      <c r="P191" s="8" t="s">
        <v>5143</v>
      </c>
      <c r="Q191" s="8" t="s">
        <v>354</v>
      </c>
      <c r="R191" t="s">
        <v>3025</v>
      </c>
      <c r="S191" s="7" t="s">
        <v>5143</v>
      </c>
      <c r="T191" s="8" t="s">
        <v>354</v>
      </c>
      <c r="U191" s="6" t="s">
        <v>3025</v>
      </c>
      <c r="V191" t="s">
        <v>5143</v>
      </c>
      <c r="W191" s="5" t="s">
        <v>3083</v>
      </c>
      <c r="X191" s="6" t="s">
        <v>353</v>
      </c>
      <c r="Y191" s="6" t="s">
        <v>5143</v>
      </c>
      <c r="Z191" s="11" t="s">
        <v>354</v>
      </c>
      <c r="AA191"/>
    </row>
    <row r="192" spans="1:27" ht="12.75">
      <c r="A192" t="s">
        <v>353</v>
      </c>
      <c r="B192" t="s">
        <v>3918</v>
      </c>
      <c r="C192" s="7">
        <v>30106</v>
      </c>
      <c r="D192" s="8" t="s">
        <v>3409</v>
      </c>
      <c r="F192" s="8" t="s">
        <v>1689</v>
      </c>
      <c r="G192" s="8" t="s">
        <v>354</v>
      </c>
      <c r="H192" s="8" t="s">
        <v>354</v>
      </c>
      <c r="L192" s="8"/>
      <c r="N192"/>
      <c r="O192" s="8"/>
      <c r="P192" s="5"/>
      <c r="Q192"/>
      <c r="S192" s="5"/>
      <c r="W192"/>
      <c r="X192" s="6"/>
      <c r="Z192" s="10"/>
      <c r="AA192"/>
    </row>
    <row r="193" spans="1:27" ht="12.75">
      <c r="A193" t="s">
        <v>1894</v>
      </c>
      <c r="B193" t="s">
        <v>5011</v>
      </c>
      <c r="C193" s="7">
        <v>29050</v>
      </c>
      <c r="D193" s="8" t="s">
        <v>1903</v>
      </c>
      <c r="F193" s="8" t="s">
        <v>961</v>
      </c>
      <c r="G193" s="8" t="s">
        <v>3616</v>
      </c>
      <c r="H193" s="8" t="s">
        <v>354</v>
      </c>
      <c r="I193" t="s">
        <v>1894</v>
      </c>
      <c r="J193" s="8" t="s">
        <v>961</v>
      </c>
      <c r="K193" s="8" t="s">
        <v>3616</v>
      </c>
      <c r="L193" t="s">
        <v>1894</v>
      </c>
      <c r="M193" s="8" t="s">
        <v>3615</v>
      </c>
      <c r="N193" s="8" t="s">
        <v>3616</v>
      </c>
      <c r="O193" t="s">
        <v>1894</v>
      </c>
      <c r="P193" s="8" t="s">
        <v>5143</v>
      </c>
      <c r="Q193" s="8" t="s">
        <v>3616</v>
      </c>
      <c r="R193" t="s">
        <v>4877</v>
      </c>
      <c r="S193" s="7" t="s">
        <v>5143</v>
      </c>
      <c r="T193" s="8" t="s">
        <v>265</v>
      </c>
      <c r="U193" s="6" t="s">
        <v>1897</v>
      </c>
      <c r="V193" t="s">
        <v>5143</v>
      </c>
      <c r="W193" s="5" t="s">
        <v>3616</v>
      </c>
      <c r="AA193"/>
    </row>
    <row r="194" spans="1:27" ht="12.75">
      <c r="A194" t="s">
        <v>1698</v>
      </c>
      <c r="B194" t="s">
        <v>5014</v>
      </c>
      <c r="C194" s="7">
        <v>30760</v>
      </c>
      <c r="D194" s="8" t="s">
        <v>3407</v>
      </c>
      <c r="F194" s="8" t="s">
        <v>2131</v>
      </c>
      <c r="G194" s="8" t="s">
        <v>3616</v>
      </c>
      <c r="H194" s="8" t="s">
        <v>5015</v>
      </c>
      <c r="I194" t="s">
        <v>1698</v>
      </c>
      <c r="J194" s="8" t="s">
        <v>2131</v>
      </c>
      <c r="K194" s="8" t="s">
        <v>3616</v>
      </c>
      <c r="Q194" s="8"/>
      <c r="S194" s="7"/>
      <c r="T194" s="8"/>
      <c r="U194" s="6"/>
      <c r="V194"/>
      <c r="X194" s="6"/>
      <c r="Z194" s="11"/>
      <c r="AA194"/>
    </row>
    <row r="195" spans="1:27" ht="12.75">
      <c r="A195" t="s">
        <v>1698</v>
      </c>
      <c r="B195" t="s">
        <v>5023</v>
      </c>
      <c r="C195" s="7">
        <v>28305</v>
      </c>
      <c r="D195" s="8" t="s">
        <v>3516</v>
      </c>
      <c r="F195" s="8" t="s">
        <v>2131</v>
      </c>
      <c r="G195" s="8" t="s">
        <v>1692</v>
      </c>
      <c r="H195" s="8" t="s">
        <v>354</v>
      </c>
      <c r="L195" t="s">
        <v>962</v>
      </c>
      <c r="M195" s="8" t="s">
        <v>1372</v>
      </c>
      <c r="N195" s="8" t="s">
        <v>1536</v>
      </c>
      <c r="O195" t="s">
        <v>962</v>
      </c>
      <c r="P195" s="8" t="s">
        <v>1372</v>
      </c>
      <c r="Q195" s="8" t="s">
        <v>4876</v>
      </c>
      <c r="R195" t="s">
        <v>962</v>
      </c>
      <c r="S195" s="7" t="s">
        <v>1372</v>
      </c>
      <c r="T195" s="8" t="s">
        <v>1702</v>
      </c>
      <c r="U195" s="6" t="s">
        <v>1698</v>
      </c>
      <c r="V195" t="s">
        <v>4883</v>
      </c>
      <c r="W195" s="5" t="s">
        <v>29</v>
      </c>
      <c r="X195" s="6" t="s">
        <v>1698</v>
      </c>
      <c r="Y195" s="6" t="s">
        <v>4883</v>
      </c>
      <c r="Z195" s="11" t="s">
        <v>1692</v>
      </c>
      <c r="AA195"/>
    </row>
    <row r="196" spans="1:27" ht="12.75">
      <c r="A196" t="s">
        <v>1698</v>
      </c>
      <c r="B196" t="s">
        <v>5024</v>
      </c>
      <c r="C196" s="7">
        <v>28159</v>
      </c>
      <c r="D196" s="8" t="s">
        <v>4671</v>
      </c>
      <c r="F196" s="8" t="s">
        <v>261</v>
      </c>
      <c r="G196" s="8" t="s">
        <v>3616</v>
      </c>
      <c r="H196" s="8" t="s">
        <v>354</v>
      </c>
      <c r="I196" t="s">
        <v>962</v>
      </c>
      <c r="J196" s="8" t="s">
        <v>261</v>
      </c>
      <c r="K196" s="8" t="s">
        <v>956</v>
      </c>
      <c r="L196" t="s">
        <v>962</v>
      </c>
      <c r="M196" s="8" t="s">
        <v>1496</v>
      </c>
      <c r="N196" s="8" t="s">
        <v>4879</v>
      </c>
      <c r="O196" t="s">
        <v>1698</v>
      </c>
      <c r="P196" s="8" t="s">
        <v>1496</v>
      </c>
      <c r="Q196" s="8" t="s">
        <v>1141</v>
      </c>
      <c r="R196" t="s">
        <v>1698</v>
      </c>
      <c r="S196" s="7" t="s">
        <v>1496</v>
      </c>
      <c r="T196" s="8" t="s">
        <v>1141</v>
      </c>
      <c r="U196" s="6" t="s">
        <v>1698</v>
      </c>
      <c r="V196" t="s">
        <v>1496</v>
      </c>
      <c r="W196" s="5" t="s">
        <v>3616</v>
      </c>
      <c r="X196" s="6" t="s">
        <v>1698</v>
      </c>
      <c r="Y196" s="6" t="s">
        <v>1496</v>
      </c>
      <c r="Z196" s="11" t="s">
        <v>1692</v>
      </c>
      <c r="AA196"/>
    </row>
    <row r="197" spans="1:27" ht="12.75">
      <c r="A197" t="s">
        <v>353</v>
      </c>
      <c r="B197" t="s">
        <v>5025</v>
      </c>
      <c r="C197" s="7">
        <v>30578</v>
      </c>
      <c r="D197" s="8" t="s">
        <v>3478</v>
      </c>
      <c r="F197" s="8" t="s">
        <v>3024</v>
      </c>
      <c r="G197" s="8" t="s">
        <v>354</v>
      </c>
      <c r="H197" s="8" t="s">
        <v>5026</v>
      </c>
      <c r="L197" s="8"/>
      <c r="N197"/>
      <c r="O197" s="8"/>
      <c r="P197" s="5"/>
      <c r="Q197"/>
      <c r="S197" s="5"/>
      <c r="W197"/>
      <c r="X197" s="6"/>
      <c r="Z197" s="10"/>
      <c r="AA197"/>
    </row>
    <row r="198" spans="1:27" ht="12.75">
      <c r="A198" t="s">
        <v>1695</v>
      </c>
      <c r="B198" t="s">
        <v>5027</v>
      </c>
      <c r="C198" s="7">
        <v>27084</v>
      </c>
      <c r="F198" s="8" t="s">
        <v>1372</v>
      </c>
      <c r="G198" s="8" t="s">
        <v>1141</v>
      </c>
      <c r="H198" s="8" t="s">
        <v>354</v>
      </c>
      <c r="I198" t="s">
        <v>1695</v>
      </c>
      <c r="J198" s="8" t="s">
        <v>2328</v>
      </c>
      <c r="K198" s="8" t="s">
        <v>1141</v>
      </c>
      <c r="L198" t="s">
        <v>1693</v>
      </c>
      <c r="M198" s="8" t="s">
        <v>2328</v>
      </c>
      <c r="N198" s="8" t="s">
        <v>2895</v>
      </c>
      <c r="O198" t="s">
        <v>1693</v>
      </c>
      <c r="P198" s="8" t="s">
        <v>2328</v>
      </c>
      <c r="Q198" s="8" t="s">
        <v>1475</v>
      </c>
      <c r="R198" t="s">
        <v>1693</v>
      </c>
      <c r="S198" s="7" t="s">
        <v>2328</v>
      </c>
      <c r="T198" s="8" t="s">
        <v>1476</v>
      </c>
      <c r="U198" s="6" t="s">
        <v>1693</v>
      </c>
      <c r="V198" t="s">
        <v>2328</v>
      </c>
      <c r="W198" s="5" t="s">
        <v>5028</v>
      </c>
      <c r="X198" s="6" t="s">
        <v>1693</v>
      </c>
      <c r="Y198" s="6" t="s">
        <v>2328</v>
      </c>
      <c r="Z198" s="11" t="s">
        <v>1082</v>
      </c>
      <c r="AA198"/>
    </row>
    <row r="199" spans="1:14" ht="12.75">
      <c r="A199" t="s">
        <v>1695</v>
      </c>
      <c r="B199" t="s">
        <v>5029</v>
      </c>
      <c r="C199" s="7"/>
      <c r="F199" s="8" t="s">
        <v>3790</v>
      </c>
      <c r="G199" s="8" t="s">
        <v>3616</v>
      </c>
      <c r="H199" s="8" t="s">
        <v>354</v>
      </c>
      <c r="I199" t="s">
        <v>1695</v>
      </c>
      <c r="J199" s="8" t="s">
        <v>4026</v>
      </c>
      <c r="K199" s="8" t="s">
        <v>1692</v>
      </c>
      <c r="L199" t="s">
        <v>1695</v>
      </c>
      <c r="M199" s="8" t="s">
        <v>4026</v>
      </c>
      <c r="N199" s="8" t="s">
        <v>3616</v>
      </c>
    </row>
    <row r="200" spans="1:27" ht="12.75">
      <c r="A200" t="s">
        <v>2332</v>
      </c>
      <c r="B200" t="s">
        <v>5030</v>
      </c>
      <c r="C200" s="7">
        <v>30559</v>
      </c>
      <c r="D200" s="8" t="s">
        <v>3489</v>
      </c>
      <c r="F200" s="8" t="s">
        <v>4874</v>
      </c>
      <c r="G200" s="8" t="s">
        <v>3616</v>
      </c>
      <c r="H200" s="8" t="s">
        <v>3972</v>
      </c>
      <c r="L200" s="8"/>
      <c r="N200"/>
      <c r="O200" s="8"/>
      <c r="P200" s="5"/>
      <c r="Q200"/>
      <c r="S200" s="5"/>
      <c r="W200"/>
      <c r="X200" s="6"/>
      <c r="Z200" s="10"/>
      <c r="AA200"/>
    </row>
    <row r="201" spans="1:27" ht="12.75">
      <c r="A201" t="s">
        <v>965</v>
      </c>
      <c r="B201" t="s">
        <v>2684</v>
      </c>
      <c r="C201" s="7">
        <v>27050</v>
      </c>
      <c r="E201" s="8" t="s">
        <v>1120</v>
      </c>
      <c r="F201" s="8" t="s">
        <v>3615</v>
      </c>
      <c r="G201" s="8" t="s">
        <v>1702</v>
      </c>
      <c r="I201" t="s">
        <v>965</v>
      </c>
      <c r="J201" s="8" t="s">
        <v>3615</v>
      </c>
      <c r="K201" s="8" t="s">
        <v>246</v>
      </c>
      <c r="L201" t="s">
        <v>965</v>
      </c>
      <c r="M201" s="8" t="s">
        <v>3615</v>
      </c>
      <c r="N201" s="8" t="s">
        <v>1898</v>
      </c>
      <c r="O201" t="s">
        <v>962</v>
      </c>
      <c r="P201" s="8" t="s">
        <v>3615</v>
      </c>
      <c r="Q201" s="8" t="s">
        <v>1142</v>
      </c>
      <c r="R201" t="s">
        <v>962</v>
      </c>
      <c r="S201" s="7" t="s">
        <v>3615</v>
      </c>
      <c r="T201" s="8" t="s">
        <v>265</v>
      </c>
      <c r="U201" s="6" t="s">
        <v>962</v>
      </c>
      <c r="V201" t="s">
        <v>3615</v>
      </c>
      <c r="W201" s="5" t="s">
        <v>29</v>
      </c>
      <c r="X201" s="6" t="s">
        <v>1700</v>
      </c>
      <c r="Y201" s="6" t="s">
        <v>3615</v>
      </c>
      <c r="Z201" s="11" t="s">
        <v>3616</v>
      </c>
      <c r="AA201"/>
    </row>
    <row r="202" spans="1:27" ht="12.75">
      <c r="A202" t="s">
        <v>306</v>
      </c>
      <c r="B202" t="s">
        <v>5032</v>
      </c>
      <c r="C202" s="7">
        <v>29307</v>
      </c>
      <c r="D202" s="8" t="s">
        <v>1407</v>
      </c>
      <c r="F202" s="8" t="s">
        <v>1496</v>
      </c>
      <c r="G202" s="8" t="s">
        <v>5033</v>
      </c>
      <c r="H202" s="8" t="s">
        <v>5034</v>
      </c>
      <c r="I202" t="s">
        <v>306</v>
      </c>
      <c r="J202" s="8" t="s">
        <v>1496</v>
      </c>
      <c r="K202" s="8" t="s">
        <v>5035</v>
      </c>
      <c r="Q202" s="8"/>
      <c r="S202" s="7"/>
      <c r="T202" s="8"/>
      <c r="U202" s="6"/>
      <c r="V202"/>
      <c r="X202" s="6"/>
      <c r="Z202" s="11"/>
      <c r="AA202"/>
    </row>
    <row r="203" spans="1:27" ht="12.75">
      <c r="A203" t="s">
        <v>1894</v>
      </c>
      <c r="B203" t="s">
        <v>5036</v>
      </c>
      <c r="C203" s="7">
        <v>28727</v>
      </c>
      <c r="D203" s="8" t="s">
        <v>1140</v>
      </c>
      <c r="F203" s="8" t="s">
        <v>3027</v>
      </c>
      <c r="G203" s="8" t="s">
        <v>1692</v>
      </c>
      <c r="H203" s="8" t="s">
        <v>354</v>
      </c>
      <c r="L203" t="s">
        <v>1897</v>
      </c>
      <c r="M203" s="8" t="s">
        <v>3617</v>
      </c>
      <c r="N203" s="8" t="s">
        <v>3616</v>
      </c>
      <c r="O203" t="s">
        <v>4880</v>
      </c>
      <c r="P203" s="8" t="s">
        <v>3617</v>
      </c>
      <c r="Q203" s="8" t="s">
        <v>3616</v>
      </c>
      <c r="S203" s="7"/>
      <c r="T203" s="8"/>
      <c r="U203" s="6"/>
      <c r="V203"/>
      <c r="X203" s="6"/>
      <c r="Z203" s="11"/>
      <c r="AA203"/>
    </row>
    <row r="204" spans="1:27" ht="12.75">
      <c r="A204" t="s">
        <v>1894</v>
      </c>
      <c r="B204" t="s">
        <v>5039</v>
      </c>
      <c r="C204" s="7">
        <v>31207</v>
      </c>
      <c r="D204" s="8" t="s">
        <v>3481</v>
      </c>
      <c r="F204" s="8" t="s">
        <v>3380</v>
      </c>
      <c r="G204" s="8" t="s">
        <v>3616</v>
      </c>
      <c r="H204" s="8" t="s">
        <v>354</v>
      </c>
      <c r="L204" s="8"/>
      <c r="N204"/>
      <c r="O204" s="8"/>
      <c r="P204" s="5"/>
      <c r="Q204"/>
      <c r="S204" s="5"/>
      <c r="W204"/>
      <c r="X204" s="6"/>
      <c r="Z204" s="10"/>
      <c r="AA204"/>
    </row>
    <row r="205" spans="1:27" ht="12.75">
      <c r="A205" t="s">
        <v>353</v>
      </c>
      <c r="B205" t="s">
        <v>163</v>
      </c>
      <c r="C205" s="7">
        <v>29606</v>
      </c>
      <c r="D205" s="8" t="s">
        <v>4569</v>
      </c>
      <c r="F205" s="8" t="s">
        <v>261</v>
      </c>
      <c r="G205" s="8" t="s">
        <v>354</v>
      </c>
      <c r="H205" s="8" t="s">
        <v>5040</v>
      </c>
      <c r="I205" t="s">
        <v>353</v>
      </c>
      <c r="J205" s="8" t="s">
        <v>261</v>
      </c>
      <c r="K205" s="8" t="s">
        <v>354</v>
      </c>
      <c r="L205" t="s">
        <v>353</v>
      </c>
      <c r="M205" s="8" t="s">
        <v>261</v>
      </c>
      <c r="N205" s="8" t="s">
        <v>354</v>
      </c>
      <c r="O205" t="s">
        <v>353</v>
      </c>
      <c r="P205" s="8" t="s">
        <v>261</v>
      </c>
      <c r="Q205" s="8" t="s">
        <v>354</v>
      </c>
      <c r="S205" s="7"/>
      <c r="T205" s="8"/>
      <c r="U205" s="6"/>
      <c r="V205"/>
      <c r="X205" s="6"/>
      <c r="Z205" s="11"/>
      <c r="AA205"/>
    </row>
    <row r="206" spans="1:14" ht="12.75">
      <c r="A206" t="s">
        <v>4667</v>
      </c>
      <c r="B206" t="s">
        <v>2083</v>
      </c>
      <c r="C206" s="7">
        <v>28847</v>
      </c>
      <c r="D206" s="8" t="s">
        <v>1011</v>
      </c>
      <c r="E206" s="8" t="s">
        <v>4756</v>
      </c>
      <c r="F206" s="8" t="s">
        <v>4883</v>
      </c>
      <c r="G206" s="8" t="s">
        <v>3181</v>
      </c>
      <c r="I206" t="s">
        <v>4667</v>
      </c>
      <c r="J206" s="8" t="s">
        <v>4883</v>
      </c>
      <c r="K206" s="8" t="s">
        <v>4144</v>
      </c>
      <c r="L206" t="s">
        <v>4667</v>
      </c>
      <c r="M206" s="8" t="s">
        <v>4883</v>
      </c>
      <c r="N206" s="8" t="s">
        <v>171</v>
      </c>
    </row>
    <row r="207" spans="1:27" ht="12.75">
      <c r="A207" t="s">
        <v>353</v>
      </c>
      <c r="B207" t="s">
        <v>5041</v>
      </c>
      <c r="C207" s="7">
        <v>29625</v>
      </c>
      <c r="D207" s="8" t="s">
        <v>3028</v>
      </c>
      <c r="F207" s="8" t="s">
        <v>1689</v>
      </c>
      <c r="G207" s="8" t="s">
        <v>354</v>
      </c>
      <c r="H207" s="8" t="s">
        <v>354</v>
      </c>
      <c r="I207" t="s">
        <v>353</v>
      </c>
      <c r="J207" s="8" t="s">
        <v>1689</v>
      </c>
      <c r="K207" s="8" t="s">
        <v>354</v>
      </c>
      <c r="L207" t="s">
        <v>353</v>
      </c>
      <c r="M207" s="8" t="s">
        <v>1372</v>
      </c>
      <c r="N207" s="8" t="s">
        <v>354</v>
      </c>
      <c r="O207" t="s">
        <v>353</v>
      </c>
      <c r="P207" s="8" t="s">
        <v>1372</v>
      </c>
      <c r="Q207" s="8" t="s">
        <v>354</v>
      </c>
      <c r="S207" s="7"/>
      <c r="T207" s="8"/>
      <c r="U207" s="6"/>
      <c r="V207"/>
      <c r="X207" s="6"/>
      <c r="Z207" s="11"/>
      <c r="AA207"/>
    </row>
    <row r="208" spans="1:27" ht="12.75">
      <c r="A208" t="s">
        <v>5141</v>
      </c>
      <c r="B208" t="s">
        <v>3005</v>
      </c>
      <c r="C208" s="7">
        <v>29646</v>
      </c>
      <c r="D208" s="8" t="s">
        <v>3404</v>
      </c>
      <c r="E208" s="8" t="s">
        <v>4759</v>
      </c>
      <c r="F208" s="8" t="s">
        <v>3380</v>
      </c>
      <c r="G208" s="8" t="s">
        <v>3616</v>
      </c>
      <c r="I208" t="s">
        <v>4103</v>
      </c>
      <c r="J208" s="8" t="s">
        <v>1496</v>
      </c>
      <c r="K208" s="8" t="s">
        <v>3616</v>
      </c>
      <c r="Q208" s="8"/>
      <c r="S208" s="7"/>
      <c r="T208" s="8"/>
      <c r="U208" s="6"/>
      <c r="V208"/>
      <c r="X208" s="6"/>
      <c r="Z208" s="11"/>
      <c r="AA208"/>
    </row>
    <row r="209" spans="1:27" ht="12.75">
      <c r="A209" t="s">
        <v>1695</v>
      </c>
      <c r="B209" t="s">
        <v>5043</v>
      </c>
      <c r="C209" s="7">
        <v>29669</v>
      </c>
      <c r="D209" s="8" t="s">
        <v>3022</v>
      </c>
      <c r="F209" s="8" t="s">
        <v>2461</v>
      </c>
      <c r="G209" s="8" t="s">
        <v>3616</v>
      </c>
      <c r="H209" s="8" t="s">
        <v>354</v>
      </c>
      <c r="I209" t="s">
        <v>1695</v>
      </c>
      <c r="J209" s="8" t="s">
        <v>1372</v>
      </c>
      <c r="K209" s="8" t="s">
        <v>1141</v>
      </c>
      <c r="L209" t="s">
        <v>1695</v>
      </c>
      <c r="M209" s="8" t="s">
        <v>3610</v>
      </c>
      <c r="N209" s="8" t="s">
        <v>1141</v>
      </c>
      <c r="O209" t="s">
        <v>1695</v>
      </c>
      <c r="P209" s="8" t="s">
        <v>3610</v>
      </c>
      <c r="Q209" s="8" t="s">
        <v>3616</v>
      </c>
      <c r="S209" s="7"/>
      <c r="T209" s="8"/>
      <c r="U209" s="6"/>
      <c r="V209"/>
      <c r="X209" s="6"/>
      <c r="Y209" s="11"/>
      <c r="Z209"/>
      <c r="AA209"/>
    </row>
    <row r="210" spans="1:27" ht="12.75">
      <c r="A210" t="s">
        <v>353</v>
      </c>
      <c r="B210" t="s">
        <v>5044</v>
      </c>
      <c r="C210" s="7">
        <v>27541</v>
      </c>
      <c r="F210" s="8" t="s">
        <v>3790</v>
      </c>
      <c r="G210" s="8" t="s">
        <v>354</v>
      </c>
      <c r="H210" s="8" t="s">
        <v>354</v>
      </c>
      <c r="L210" t="s">
        <v>3025</v>
      </c>
      <c r="M210" s="8" t="s">
        <v>3790</v>
      </c>
      <c r="N210" s="8" t="s">
        <v>3083</v>
      </c>
      <c r="Q210" s="8"/>
      <c r="R210" t="s">
        <v>3025</v>
      </c>
      <c r="S210" s="7" t="s">
        <v>3610</v>
      </c>
      <c r="T210" s="8" t="s">
        <v>2738</v>
      </c>
      <c r="U210" s="6" t="s">
        <v>3025</v>
      </c>
      <c r="V210" t="s">
        <v>3610</v>
      </c>
      <c r="W210" s="5" t="s">
        <v>309</v>
      </c>
      <c r="X210" s="6" t="s">
        <v>356</v>
      </c>
      <c r="Y210" s="6" t="s">
        <v>4668</v>
      </c>
      <c r="Z210" s="11" t="s">
        <v>2738</v>
      </c>
      <c r="AA210"/>
    </row>
    <row r="211" spans="1:27" ht="12.75">
      <c r="A211" t="s">
        <v>1137</v>
      </c>
      <c r="B211" t="s">
        <v>5045</v>
      </c>
      <c r="C211" s="7">
        <v>30326</v>
      </c>
      <c r="D211" s="8" t="s">
        <v>3406</v>
      </c>
      <c r="F211" s="8" t="s">
        <v>3027</v>
      </c>
      <c r="G211" s="8" t="s">
        <v>1692</v>
      </c>
      <c r="H211" s="8" t="s">
        <v>5046</v>
      </c>
      <c r="I211" t="s">
        <v>1137</v>
      </c>
      <c r="J211" s="8" t="s">
        <v>3027</v>
      </c>
      <c r="K211" s="8" t="s">
        <v>3616</v>
      </c>
      <c r="Q211" s="8"/>
      <c r="S211" s="7"/>
      <c r="T211" s="8"/>
      <c r="U211" s="6"/>
      <c r="V211"/>
      <c r="X211" s="6"/>
      <c r="Z211" s="11"/>
      <c r="AA211"/>
    </row>
    <row r="212" spans="1:27" ht="12.75">
      <c r="A212" t="s">
        <v>5141</v>
      </c>
      <c r="B212" t="s">
        <v>5047</v>
      </c>
      <c r="C212" s="7">
        <v>30117</v>
      </c>
      <c r="D212" s="8" t="s">
        <v>2798</v>
      </c>
      <c r="F212" s="8" t="s">
        <v>1857</v>
      </c>
      <c r="G212" s="8" t="s">
        <v>3616</v>
      </c>
      <c r="H212" s="8" t="s">
        <v>2231</v>
      </c>
      <c r="I212" t="s">
        <v>5141</v>
      </c>
      <c r="J212" s="8" t="s">
        <v>1857</v>
      </c>
      <c r="K212" s="8" t="s">
        <v>3616</v>
      </c>
      <c r="Q212" s="8"/>
      <c r="S212" s="7"/>
      <c r="T212" s="8"/>
      <c r="U212" s="6"/>
      <c r="V212"/>
      <c r="X212" s="6"/>
      <c r="Z212" s="11"/>
      <c r="AA212"/>
    </row>
    <row r="213" spans="1:27" ht="12.75">
      <c r="A213" t="s">
        <v>1698</v>
      </c>
      <c r="B213" t="s">
        <v>5048</v>
      </c>
      <c r="C213" s="7">
        <v>29115</v>
      </c>
      <c r="D213" s="8" t="s">
        <v>1553</v>
      </c>
      <c r="F213" s="8" t="s">
        <v>4789</v>
      </c>
      <c r="G213" s="8" t="s">
        <v>3616</v>
      </c>
      <c r="H213" s="8" t="s">
        <v>5049</v>
      </c>
      <c r="O213" t="s">
        <v>1698</v>
      </c>
      <c r="P213" s="8" t="s">
        <v>3790</v>
      </c>
      <c r="Q213" s="8" t="s">
        <v>3616</v>
      </c>
      <c r="S213" s="7"/>
      <c r="T213" s="8"/>
      <c r="U213" s="6" t="s">
        <v>1698</v>
      </c>
      <c r="V213" t="s">
        <v>4668</v>
      </c>
      <c r="W213" s="5" t="s">
        <v>1692</v>
      </c>
      <c r="AA213"/>
    </row>
    <row r="214" spans="1:27" ht="12.75">
      <c r="A214" t="s">
        <v>5141</v>
      </c>
      <c r="B214" t="s">
        <v>5050</v>
      </c>
      <c r="C214" s="7">
        <v>30768</v>
      </c>
      <c r="D214" s="8" t="s">
        <v>2159</v>
      </c>
      <c r="F214" s="8" t="s">
        <v>1857</v>
      </c>
      <c r="G214" s="8" t="s">
        <v>3616</v>
      </c>
      <c r="H214" s="8" t="s">
        <v>5051</v>
      </c>
      <c r="L214" s="8"/>
      <c r="N214"/>
      <c r="O214" s="8"/>
      <c r="P214" s="5"/>
      <c r="Q214"/>
      <c r="S214" s="5"/>
      <c r="W214"/>
      <c r="X214" s="6"/>
      <c r="Z214" s="10"/>
      <c r="AA214"/>
    </row>
    <row r="215" spans="1:27" ht="12.75">
      <c r="A215" t="s">
        <v>4669</v>
      </c>
      <c r="B215" t="s">
        <v>393</v>
      </c>
      <c r="C215" s="7">
        <v>28710</v>
      </c>
      <c r="D215" s="8" t="s">
        <v>1856</v>
      </c>
      <c r="E215" s="8" t="s">
        <v>4769</v>
      </c>
      <c r="F215" s="8" t="s">
        <v>2461</v>
      </c>
      <c r="G215" s="8" t="s">
        <v>698</v>
      </c>
      <c r="I215" t="s">
        <v>4669</v>
      </c>
      <c r="J215" s="8" t="s">
        <v>2461</v>
      </c>
      <c r="K215" s="8" t="s">
        <v>1353</v>
      </c>
      <c r="L215" t="s">
        <v>3607</v>
      </c>
      <c r="M215" s="8" t="s">
        <v>2461</v>
      </c>
      <c r="N215" s="8" t="s">
        <v>2928</v>
      </c>
      <c r="Q215" s="8"/>
      <c r="R215" t="s">
        <v>3607</v>
      </c>
      <c r="S215" s="7" t="s">
        <v>2461</v>
      </c>
      <c r="T215" s="8" t="s">
        <v>783</v>
      </c>
      <c r="U215" t="s">
        <v>3607</v>
      </c>
      <c r="V215" t="s">
        <v>2461</v>
      </c>
      <c r="W215" s="5" t="s">
        <v>784</v>
      </c>
      <c r="AA215"/>
    </row>
    <row r="216" spans="1:27" ht="12.75">
      <c r="A216" t="s">
        <v>1698</v>
      </c>
      <c r="B216" t="s">
        <v>4367</v>
      </c>
      <c r="C216" s="7">
        <v>29345</v>
      </c>
      <c r="D216" s="8" t="s">
        <v>1505</v>
      </c>
      <c r="E216" s="8" t="s">
        <v>4760</v>
      </c>
      <c r="F216" s="8" t="s">
        <v>2328</v>
      </c>
      <c r="G216" s="8" t="s">
        <v>1141</v>
      </c>
      <c r="I216" t="s">
        <v>1698</v>
      </c>
      <c r="J216" s="8" t="s">
        <v>261</v>
      </c>
      <c r="K216" s="8" t="s">
        <v>3616</v>
      </c>
      <c r="L216" t="s">
        <v>1698</v>
      </c>
      <c r="M216" s="8" t="s">
        <v>261</v>
      </c>
      <c r="N216" s="8" t="s">
        <v>3616</v>
      </c>
      <c r="O216" t="s">
        <v>958</v>
      </c>
      <c r="P216" s="8" t="s">
        <v>261</v>
      </c>
      <c r="Q216" s="8" t="s">
        <v>265</v>
      </c>
      <c r="R216" t="s">
        <v>962</v>
      </c>
      <c r="S216" s="7" t="s">
        <v>261</v>
      </c>
      <c r="T216" s="8" t="s">
        <v>265</v>
      </c>
      <c r="U216" s="13" t="s">
        <v>1698</v>
      </c>
      <c r="V216" t="s">
        <v>261</v>
      </c>
      <c r="W216" s="5" t="s">
        <v>3616</v>
      </c>
      <c r="AA216"/>
    </row>
    <row r="217" spans="1:27" ht="12.75">
      <c r="A217" t="s">
        <v>1808</v>
      </c>
      <c r="B217" t="s">
        <v>879</v>
      </c>
      <c r="C217" s="7">
        <v>30153</v>
      </c>
      <c r="D217" s="8" t="s">
        <v>3407</v>
      </c>
      <c r="E217" s="8" t="s">
        <v>4768</v>
      </c>
      <c r="F217" s="8" t="s">
        <v>3551</v>
      </c>
      <c r="G217" s="8" t="s">
        <v>3616</v>
      </c>
      <c r="I217" t="s">
        <v>1691</v>
      </c>
      <c r="J217" s="8" t="s">
        <v>3551</v>
      </c>
      <c r="K217" s="8" t="s">
        <v>3616</v>
      </c>
      <c r="Q217" s="8"/>
      <c r="S217" s="7"/>
      <c r="T217" s="8"/>
      <c r="U217" s="6"/>
      <c r="V217"/>
      <c r="AA217"/>
    </row>
    <row r="218" spans="1:27" ht="12.75">
      <c r="A218" t="s">
        <v>1897</v>
      </c>
      <c r="B218" t="s">
        <v>5055</v>
      </c>
      <c r="C218" s="7">
        <v>29894</v>
      </c>
      <c r="D218" s="8" t="s">
        <v>2800</v>
      </c>
      <c r="F218" s="8" t="s">
        <v>4883</v>
      </c>
      <c r="G218" s="8" t="s">
        <v>3616</v>
      </c>
      <c r="H218" s="8" t="s">
        <v>354</v>
      </c>
      <c r="L218" s="16"/>
      <c r="M218"/>
      <c r="O218" s="8"/>
      <c r="P218"/>
      <c r="Q218" s="8"/>
      <c r="R218" s="8"/>
      <c r="T218" s="7"/>
      <c r="U218" s="8"/>
      <c r="V218" s="6"/>
      <c r="W218"/>
      <c r="X218" s="5"/>
      <c r="AA218"/>
    </row>
    <row r="219" spans="1:27" ht="12.75" customHeight="1">
      <c r="A219" t="s">
        <v>353</v>
      </c>
      <c r="B219" t="s">
        <v>5056</v>
      </c>
      <c r="C219" s="7">
        <v>28702</v>
      </c>
      <c r="D219" s="8" t="s">
        <v>1856</v>
      </c>
      <c r="F219" s="8" t="s">
        <v>3615</v>
      </c>
      <c r="G219" s="8" t="s">
        <v>354</v>
      </c>
      <c r="H219" s="8" t="s">
        <v>2719</v>
      </c>
      <c r="O219" t="s">
        <v>353</v>
      </c>
      <c r="P219" s="8" t="s">
        <v>937</v>
      </c>
      <c r="Q219" s="5" t="s">
        <v>354</v>
      </c>
      <c r="U219" s="6" t="s">
        <v>353</v>
      </c>
      <c r="V219" t="s">
        <v>3617</v>
      </c>
      <c r="W219" s="5" t="s">
        <v>354</v>
      </c>
      <c r="AA219"/>
    </row>
    <row r="220" spans="1:27" ht="12.75">
      <c r="A220" t="s">
        <v>353</v>
      </c>
      <c r="B220" t="s">
        <v>3010</v>
      </c>
      <c r="C220" s="7">
        <v>29984</v>
      </c>
      <c r="D220" s="8" t="s">
        <v>2050</v>
      </c>
      <c r="E220" s="8" t="s">
        <v>4768</v>
      </c>
      <c r="F220" s="8" t="s">
        <v>4668</v>
      </c>
      <c r="G220" s="8" t="s">
        <v>354</v>
      </c>
      <c r="I220" t="s">
        <v>1442</v>
      </c>
      <c r="J220" s="8" t="s">
        <v>4668</v>
      </c>
      <c r="K220" s="8" t="s">
        <v>354</v>
      </c>
      <c r="L220" t="s">
        <v>3082</v>
      </c>
      <c r="M220" s="8" t="s">
        <v>4668</v>
      </c>
      <c r="N220" s="8" t="s">
        <v>3083</v>
      </c>
      <c r="O220" t="s">
        <v>3082</v>
      </c>
      <c r="P220" s="8" t="s">
        <v>4668</v>
      </c>
      <c r="Q220" s="8" t="s">
        <v>354</v>
      </c>
      <c r="S220" s="7"/>
      <c r="T220" s="8"/>
      <c r="U220" s="6"/>
      <c r="V220"/>
      <c r="X220" s="6"/>
      <c r="Z220" s="11"/>
      <c r="AA220"/>
    </row>
    <row r="221" spans="1:27" ht="12.75">
      <c r="A221" t="s">
        <v>1897</v>
      </c>
      <c r="B221" t="s">
        <v>5057</v>
      </c>
      <c r="C221" s="7">
        <v>30324</v>
      </c>
      <c r="D221" s="8" t="s">
        <v>3407</v>
      </c>
      <c r="F221" s="8" t="s">
        <v>261</v>
      </c>
      <c r="G221" s="8" t="s">
        <v>3616</v>
      </c>
      <c r="H221" s="8" t="s">
        <v>354</v>
      </c>
      <c r="L221" s="8"/>
      <c r="N221"/>
      <c r="O221" s="8"/>
      <c r="P221" s="5"/>
      <c r="Q221"/>
      <c r="S221" s="5"/>
      <c r="W221"/>
      <c r="X221" s="6"/>
      <c r="Z221" s="10"/>
      <c r="AA221"/>
    </row>
    <row r="222" spans="1:27" ht="12.75">
      <c r="A222" t="s">
        <v>5141</v>
      </c>
      <c r="B222" t="s">
        <v>5058</v>
      </c>
      <c r="C222" s="7">
        <v>28409</v>
      </c>
      <c r="D222" s="8" t="s">
        <v>1856</v>
      </c>
      <c r="F222" s="8" t="s">
        <v>5143</v>
      </c>
      <c r="G222" s="8" t="s">
        <v>3616</v>
      </c>
      <c r="H222" s="8" t="s">
        <v>5059</v>
      </c>
      <c r="L222" t="s">
        <v>5141</v>
      </c>
      <c r="M222" s="8" t="s">
        <v>5143</v>
      </c>
      <c r="N222" s="8" t="s">
        <v>3616</v>
      </c>
      <c r="O222" t="s">
        <v>5141</v>
      </c>
      <c r="P222" s="8" t="s">
        <v>5143</v>
      </c>
      <c r="Q222" s="5" t="s">
        <v>3616</v>
      </c>
      <c r="R222" t="s">
        <v>5141</v>
      </c>
      <c r="S222" t="s">
        <v>5143</v>
      </c>
      <c r="T222" s="5" t="s">
        <v>3616</v>
      </c>
      <c r="AA222"/>
    </row>
    <row r="223" spans="1:27" ht="12.75">
      <c r="A223" t="s">
        <v>958</v>
      </c>
      <c r="B223" t="s">
        <v>5060</v>
      </c>
      <c r="C223" s="7">
        <v>29839</v>
      </c>
      <c r="D223" s="8" t="s">
        <v>3407</v>
      </c>
      <c r="F223" s="8" t="s">
        <v>4792</v>
      </c>
      <c r="G223" s="8" t="s">
        <v>3616</v>
      </c>
      <c r="H223" s="8" t="s">
        <v>5061</v>
      </c>
      <c r="L223" s="8"/>
      <c r="N223"/>
      <c r="O223" s="8"/>
      <c r="P223" s="5"/>
      <c r="Q223"/>
      <c r="S223" s="5"/>
      <c r="W223"/>
      <c r="X223" s="6"/>
      <c r="Z223" s="10"/>
      <c r="AA223"/>
    </row>
    <row r="224" spans="1:27" ht="12.75">
      <c r="A224" t="s">
        <v>1894</v>
      </c>
      <c r="B224" t="s">
        <v>4737</v>
      </c>
      <c r="C224" s="7">
        <v>29854</v>
      </c>
      <c r="D224" s="8" t="s">
        <v>3022</v>
      </c>
      <c r="E224" s="8" t="s">
        <v>4760</v>
      </c>
      <c r="F224" s="8" t="s">
        <v>3380</v>
      </c>
      <c r="G224" s="8" t="s">
        <v>3616</v>
      </c>
      <c r="I224" t="s">
        <v>1894</v>
      </c>
      <c r="J224" s="8" t="s">
        <v>2461</v>
      </c>
      <c r="K224" s="8" t="s">
        <v>1692</v>
      </c>
      <c r="L224" t="s">
        <v>1894</v>
      </c>
      <c r="M224" s="8" t="s">
        <v>2461</v>
      </c>
      <c r="N224" s="8" t="s">
        <v>3616</v>
      </c>
      <c r="O224" t="s">
        <v>1138</v>
      </c>
      <c r="P224" s="8" t="s">
        <v>2461</v>
      </c>
      <c r="Q224" s="8" t="s">
        <v>4879</v>
      </c>
      <c r="S224" s="7"/>
      <c r="T224" s="8"/>
      <c r="U224" s="6"/>
      <c r="V224"/>
      <c r="X224" s="6"/>
      <c r="Z224" s="11"/>
      <c r="AA224"/>
    </row>
    <row r="225" spans="1:27" ht="12.75" customHeight="1">
      <c r="A225" t="s">
        <v>2332</v>
      </c>
      <c r="B225" t="s">
        <v>5063</v>
      </c>
      <c r="C225" s="7">
        <v>27221</v>
      </c>
      <c r="F225" s="8" t="s">
        <v>1689</v>
      </c>
      <c r="G225" s="8" t="s">
        <v>3611</v>
      </c>
      <c r="H225" s="8" t="s">
        <v>5064</v>
      </c>
      <c r="I225" t="s">
        <v>1390</v>
      </c>
      <c r="J225" s="8" t="s">
        <v>1689</v>
      </c>
      <c r="K225" s="8" t="s">
        <v>3616</v>
      </c>
      <c r="L225" t="s">
        <v>5141</v>
      </c>
      <c r="M225" s="8" t="s">
        <v>261</v>
      </c>
      <c r="N225" s="8" t="s">
        <v>3616</v>
      </c>
      <c r="O225" t="s">
        <v>1695</v>
      </c>
      <c r="P225" s="8" t="s">
        <v>261</v>
      </c>
      <c r="Q225" s="5" t="s">
        <v>3618</v>
      </c>
      <c r="R225" s="6"/>
      <c r="X225" s="6" t="s">
        <v>5141</v>
      </c>
      <c r="Y225" s="6" t="s">
        <v>261</v>
      </c>
      <c r="Z225" s="11" t="s">
        <v>3616</v>
      </c>
      <c r="AA225"/>
    </row>
    <row r="226" spans="1:27" ht="12.75">
      <c r="A226" t="s">
        <v>353</v>
      </c>
      <c r="B226" t="s">
        <v>5065</v>
      </c>
      <c r="C226" s="7">
        <v>31280</v>
      </c>
      <c r="D226" s="8" t="s">
        <v>3489</v>
      </c>
      <c r="F226" s="8" t="s">
        <v>4792</v>
      </c>
      <c r="G226" s="8" t="s">
        <v>354</v>
      </c>
      <c r="H226" s="8" t="s">
        <v>5066</v>
      </c>
      <c r="L226" s="8"/>
      <c r="N226"/>
      <c r="O226" s="8"/>
      <c r="P226" s="5"/>
      <c r="Q226"/>
      <c r="S226" s="5"/>
      <c r="W226"/>
      <c r="X226" s="6"/>
      <c r="Z226" s="10"/>
      <c r="AA226"/>
    </row>
    <row r="227" spans="1:27" ht="12.75">
      <c r="A227" t="s">
        <v>353</v>
      </c>
      <c r="B227" t="s">
        <v>5067</v>
      </c>
      <c r="C227" s="7">
        <v>29549</v>
      </c>
      <c r="D227" s="8" t="s">
        <v>3609</v>
      </c>
      <c r="F227" s="8" t="s">
        <v>4668</v>
      </c>
      <c r="G227" s="8" t="s">
        <v>354</v>
      </c>
      <c r="H227" s="8" t="s">
        <v>1291</v>
      </c>
      <c r="L227" t="s">
        <v>353</v>
      </c>
      <c r="M227" s="8" t="s">
        <v>2131</v>
      </c>
      <c r="N227" s="8" t="s">
        <v>354</v>
      </c>
      <c r="R227" t="s">
        <v>353</v>
      </c>
      <c r="S227" t="s">
        <v>1372</v>
      </c>
      <c r="T227" s="5" t="s">
        <v>354</v>
      </c>
      <c r="AA227"/>
    </row>
    <row r="228" spans="1:27" ht="12.75">
      <c r="A228" t="s">
        <v>1897</v>
      </c>
      <c r="B228" t="s">
        <v>5068</v>
      </c>
      <c r="C228" s="7">
        <v>30864</v>
      </c>
      <c r="D228" s="8" t="s">
        <v>3489</v>
      </c>
      <c r="F228" s="8" t="s">
        <v>1146</v>
      </c>
      <c r="G228" s="8" t="s">
        <v>3616</v>
      </c>
      <c r="H228" s="8" t="s">
        <v>2213</v>
      </c>
      <c r="L228" s="8"/>
      <c r="N228"/>
      <c r="O228" s="8"/>
      <c r="P228" s="5"/>
      <c r="Q228"/>
      <c r="S228" s="5"/>
      <c r="W228"/>
      <c r="X228" s="6"/>
      <c r="Z228" s="10"/>
      <c r="AA228"/>
    </row>
    <row r="229" spans="1:27" ht="12.75">
      <c r="A229" t="s">
        <v>1137</v>
      </c>
      <c r="B229" t="s">
        <v>5069</v>
      </c>
      <c r="C229" s="7">
        <v>29959</v>
      </c>
      <c r="D229" s="8" t="s">
        <v>2805</v>
      </c>
      <c r="F229" s="8" t="s">
        <v>261</v>
      </c>
      <c r="G229" s="8" t="s">
        <v>3616</v>
      </c>
      <c r="H229" s="8" t="s">
        <v>250</v>
      </c>
      <c r="L229" t="s">
        <v>1137</v>
      </c>
      <c r="M229" s="8" t="s">
        <v>261</v>
      </c>
      <c r="N229" s="8" t="s">
        <v>3616</v>
      </c>
      <c r="AA229"/>
    </row>
    <row r="230" spans="1:27" ht="12.75">
      <c r="A230" t="s">
        <v>306</v>
      </c>
      <c r="B230" t="s">
        <v>5070</v>
      </c>
      <c r="C230" s="7">
        <v>30055</v>
      </c>
      <c r="D230" s="8" t="s">
        <v>3406</v>
      </c>
      <c r="F230" s="8" t="s">
        <v>1689</v>
      </c>
      <c r="G230" s="8" t="s">
        <v>5071</v>
      </c>
      <c r="H230" s="8" t="s">
        <v>354</v>
      </c>
      <c r="L230" s="8"/>
      <c r="N230"/>
      <c r="O230" s="8"/>
      <c r="P230" s="5"/>
      <c r="Q230"/>
      <c r="S230" s="5"/>
      <c r="W230"/>
      <c r="X230" s="6"/>
      <c r="Z230" s="10"/>
      <c r="AA230"/>
    </row>
    <row r="231" spans="1:27" ht="12.75">
      <c r="A231" t="s">
        <v>1695</v>
      </c>
      <c r="B231" t="s">
        <v>166</v>
      </c>
      <c r="C231" s="7">
        <v>28739</v>
      </c>
      <c r="D231" s="8" t="s">
        <v>4671</v>
      </c>
      <c r="E231" s="8" t="s">
        <v>4763</v>
      </c>
      <c r="F231" s="8" t="s">
        <v>2461</v>
      </c>
      <c r="G231" s="8" t="s">
        <v>1692</v>
      </c>
      <c r="I231" t="s">
        <v>1695</v>
      </c>
      <c r="J231" s="8" t="s">
        <v>1965</v>
      </c>
      <c r="K231" s="8" t="s">
        <v>3616</v>
      </c>
      <c r="L231" t="s">
        <v>1695</v>
      </c>
      <c r="M231" s="8" t="s">
        <v>1965</v>
      </c>
      <c r="N231" s="8" t="s">
        <v>1692</v>
      </c>
      <c r="Q231" s="8"/>
      <c r="R231" t="s">
        <v>1695</v>
      </c>
      <c r="S231" s="7" t="s">
        <v>304</v>
      </c>
      <c r="T231" s="8" t="s">
        <v>3616</v>
      </c>
      <c r="U231" s="6" t="s">
        <v>1695</v>
      </c>
      <c r="V231" t="s">
        <v>304</v>
      </c>
      <c r="W231" s="5" t="s">
        <v>1702</v>
      </c>
      <c r="X231" s="6" t="s">
        <v>1695</v>
      </c>
      <c r="Y231" s="6" t="s">
        <v>304</v>
      </c>
      <c r="Z231" s="11" t="s">
        <v>3616</v>
      </c>
      <c r="AA231"/>
    </row>
    <row r="232" spans="1:27" ht="12.75">
      <c r="A232" t="s">
        <v>953</v>
      </c>
      <c r="B232" t="s">
        <v>5072</v>
      </c>
      <c r="C232" s="7">
        <v>30947</v>
      </c>
      <c r="D232" s="8" t="s">
        <v>3489</v>
      </c>
      <c r="F232" s="8" t="s">
        <v>261</v>
      </c>
      <c r="G232" s="8" t="s">
        <v>3616</v>
      </c>
      <c r="H232" s="8" t="s">
        <v>4421</v>
      </c>
      <c r="L232" s="8"/>
      <c r="N232"/>
      <c r="O232" s="8"/>
      <c r="P232" s="5"/>
      <c r="Q232"/>
      <c r="S232" s="5"/>
      <c r="W232"/>
      <c r="X232" s="6"/>
      <c r="Z232" s="10"/>
      <c r="AA232"/>
    </row>
    <row r="233" spans="1:27" ht="12.75">
      <c r="A233" t="s">
        <v>5141</v>
      </c>
      <c r="B233" t="s">
        <v>5073</v>
      </c>
      <c r="C233" s="7">
        <v>30884</v>
      </c>
      <c r="D233" s="8" t="s">
        <v>3478</v>
      </c>
      <c r="F233" s="8" t="s">
        <v>4792</v>
      </c>
      <c r="G233" s="8" t="s">
        <v>3616</v>
      </c>
      <c r="H233" s="8" t="s">
        <v>354</v>
      </c>
      <c r="L233" s="8"/>
      <c r="N233"/>
      <c r="O233" s="8"/>
      <c r="P233" s="5"/>
      <c r="Q233"/>
      <c r="S233" s="5"/>
      <c r="W233"/>
      <c r="X233" s="6"/>
      <c r="Z233" s="10"/>
      <c r="AA233"/>
    </row>
    <row r="234" spans="1:27" ht="12.75">
      <c r="A234" t="s">
        <v>353</v>
      </c>
      <c r="B234" t="s">
        <v>5074</v>
      </c>
      <c r="C234" s="7">
        <v>30749</v>
      </c>
      <c r="D234" s="8" t="s">
        <v>3478</v>
      </c>
      <c r="F234" s="8" t="s">
        <v>1857</v>
      </c>
      <c r="G234" s="8" t="s">
        <v>354</v>
      </c>
      <c r="H234" s="8" t="s">
        <v>5075</v>
      </c>
      <c r="L234" s="8"/>
      <c r="N234"/>
      <c r="O234" s="8"/>
      <c r="P234" s="5"/>
      <c r="Q234"/>
      <c r="S234" s="5"/>
      <c r="W234"/>
      <c r="X234" s="6"/>
      <c r="Z234" s="10"/>
      <c r="AA234"/>
    </row>
    <row r="235" spans="1:27" ht="12.75">
      <c r="A235" t="s">
        <v>1698</v>
      </c>
      <c r="B235" t="s">
        <v>1738</v>
      </c>
      <c r="C235" s="7">
        <v>29399</v>
      </c>
      <c r="D235" s="8" t="s">
        <v>1559</v>
      </c>
      <c r="E235" s="8" t="s">
        <v>4770</v>
      </c>
      <c r="F235" s="8" t="s">
        <v>1965</v>
      </c>
      <c r="G235" s="8" t="s">
        <v>3616</v>
      </c>
      <c r="I235" t="s">
        <v>1698</v>
      </c>
      <c r="J235" s="8" t="s">
        <v>1965</v>
      </c>
      <c r="K235" s="8" t="s">
        <v>3611</v>
      </c>
      <c r="L235" t="s">
        <v>1698</v>
      </c>
      <c r="M235" s="8" t="s">
        <v>1965</v>
      </c>
      <c r="N235" s="8" t="s">
        <v>1692</v>
      </c>
      <c r="O235" t="s">
        <v>1698</v>
      </c>
      <c r="P235" s="8" t="s">
        <v>1965</v>
      </c>
      <c r="Q235" s="8" t="s">
        <v>3616</v>
      </c>
      <c r="S235" s="7"/>
      <c r="T235" s="8"/>
      <c r="U235" s="6"/>
      <c r="V235"/>
      <c r="X235" s="6"/>
      <c r="Z235" s="11"/>
      <c r="AA235"/>
    </row>
    <row r="236" spans="1:27" ht="12.75">
      <c r="A236" t="s">
        <v>4880</v>
      </c>
      <c r="B236" t="s">
        <v>5076</v>
      </c>
      <c r="C236" s="7">
        <v>27614</v>
      </c>
      <c r="F236" s="8" t="s">
        <v>261</v>
      </c>
      <c r="G236" s="8" t="s">
        <v>1692</v>
      </c>
      <c r="H236" s="8" t="s">
        <v>354</v>
      </c>
      <c r="I236" t="s">
        <v>1137</v>
      </c>
      <c r="J236" s="8" t="s">
        <v>261</v>
      </c>
      <c r="K236" s="8" t="s">
        <v>3616</v>
      </c>
      <c r="O236" t="s">
        <v>4880</v>
      </c>
      <c r="P236" s="8" t="s">
        <v>1965</v>
      </c>
      <c r="Q236" s="8" t="s">
        <v>955</v>
      </c>
      <c r="R236" t="s">
        <v>4880</v>
      </c>
      <c r="S236" s="7" t="s">
        <v>1965</v>
      </c>
      <c r="T236" s="8" t="s">
        <v>955</v>
      </c>
      <c r="U236" s="6" t="s">
        <v>4880</v>
      </c>
      <c r="V236" t="s">
        <v>1965</v>
      </c>
      <c r="W236" s="5" t="s">
        <v>955</v>
      </c>
      <c r="X236" s="6" t="s">
        <v>4880</v>
      </c>
      <c r="Y236" s="6" t="s">
        <v>1857</v>
      </c>
      <c r="Z236" s="11" t="s">
        <v>4876</v>
      </c>
      <c r="AA236"/>
    </row>
    <row r="237" spans="1:27" ht="12.75">
      <c r="A237" t="s">
        <v>633</v>
      </c>
      <c r="B237" t="s">
        <v>2772</v>
      </c>
      <c r="C237" s="7">
        <v>23328</v>
      </c>
      <c r="F237" s="8" t="s">
        <v>1857</v>
      </c>
      <c r="G237" s="8" t="s">
        <v>2497</v>
      </c>
      <c r="H237" s="8" t="s">
        <v>354</v>
      </c>
      <c r="L237" t="s">
        <v>633</v>
      </c>
      <c r="M237" s="8" t="s">
        <v>1496</v>
      </c>
      <c r="N237" s="8" t="s">
        <v>5077</v>
      </c>
      <c r="O237" t="s">
        <v>633</v>
      </c>
      <c r="P237" s="8" t="s">
        <v>4874</v>
      </c>
      <c r="Q237" s="8" t="s">
        <v>5078</v>
      </c>
      <c r="R237" t="s">
        <v>633</v>
      </c>
      <c r="S237" s="7" t="s">
        <v>1496</v>
      </c>
      <c r="T237" s="8" t="s">
        <v>5079</v>
      </c>
      <c r="U237" t="s">
        <v>633</v>
      </c>
      <c r="V237" t="s">
        <v>1496</v>
      </c>
      <c r="W237" s="5" t="s">
        <v>1428</v>
      </c>
      <c r="X237" t="s">
        <v>633</v>
      </c>
      <c r="Y237" s="6" t="s">
        <v>1496</v>
      </c>
      <c r="Z237" s="6" t="s">
        <v>1429</v>
      </c>
      <c r="AA237"/>
    </row>
    <row r="238" spans="1:27" ht="12.75">
      <c r="A238" t="s">
        <v>353</v>
      </c>
      <c r="B238" t="s">
        <v>1430</v>
      </c>
      <c r="C238" s="7">
        <v>26918</v>
      </c>
      <c r="F238" s="8" t="s">
        <v>3024</v>
      </c>
      <c r="G238" s="8" t="s">
        <v>354</v>
      </c>
      <c r="H238" s="8" t="s">
        <v>354</v>
      </c>
      <c r="I238" t="s">
        <v>3082</v>
      </c>
      <c r="J238" s="8" t="s">
        <v>3024</v>
      </c>
      <c r="K238" s="8" t="s">
        <v>354</v>
      </c>
      <c r="L238" t="s">
        <v>3082</v>
      </c>
      <c r="M238" s="8" t="s">
        <v>3024</v>
      </c>
      <c r="N238" s="8" t="s">
        <v>354</v>
      </c>
      <c r="O238" t="s">
        <v>353</v>
      </c>
      <c r="P238" s="8" t="s">
        <v>3024</v>
      </c>
      <c r="Q238" s="8" t="s">
        <v>354</v>
      </c>
      <c r="R238" t="s">
        <v>3082</v>
      </c>
      <c r="S238" s="7" t="s">
        <v>3024</v>
      </c>
      <c r="T238" s="8" t="s">
        <v>2738</v>
      </c>
      <c r="U238" s="6" t="s">
        <v>3082</v>
      </c>
      <c r="V238" t="s">
        <v>3024</v>
      </c>
      <c r="W238" s="5" t="s">
        <v>354</v>
      </c>
      <c r="X238" s="6" t="s">
        <v>3082</v>
      </c>
      <c r="Y238" s="6" t="s">
        <v>3024</v>
      </c>
      <c r="Z238" s="11" t="s">
        <v>3083</v>
      </c>
      <c r="AA238"/>
    </row>
    <row r="239" spans="1:27" ht="12.75">
      <c r="A239" t="s">
        <v>353</v>
      </c>
      <c r="B239" t="s">
        <v>1431</v>
      </c>
      <c r="C239" s="7">
        <v>28295</v>
      </c>
      <c r="D239" s="8" t="s">
        <v>612</v>
      </c>
      <c r="F239" s="8" t="s">
        <v>5143</v>
      </c>
      <c r="G239" s="8" t="s">
        <v>354</v>
      </c>
      <c r="H239" s="8" t="s">
        <v>354</v>
      </c>
      <c r="I239" t="s">
        <v>353</v>
      </c>
      <c r="J239" s="8" t="s">
        <v>5143</v>
      </c>
      <c r="K239" s="8" t="s">
        <v>354</v>
      </c>
      <c r="L239" t="s">
        <v>353</v>
      </c>
      <c r="M239" s="8" t="s">
        <v>3790</v>
      </c>
      <c r="N239" s="8" t="s">
        <v>354</v>
      </c>
      <c r="O239" t="s">
        <v>353</v>
      </c>
      <c r="P239" s="8" t="s">
        <v>937</v>
      </c>
      <c r="Q239" s="8" t="s">
        <v>354</v>
      </c>
      <c r="R239" t="s">
        <v>353</v>
      </c>
      <c r="S239" s="7" t="s">
        <v>937</v>
      </c>
      <c r="T239" s="8" t="s">
        <v>354</v>
      </c>
      <c r="U239" s="6" t="s">
        <v>353</v>
      </c>
      <c r="V239" t="s">
        <v>937</v>
      </c>
      <c r="W239" s="5" t="s">
        <v>3083</v>
      </c>
      <c r="X239" s="6" t="s">
        <v>353</v>
      </c>
      <c r="Y239" s="6" t="s">
        <v>937</v>
      </c>
      <c r="Z239" s="11" t="s">
        <v>354</v>
      </c>
      <c r="AA239"/>
    </row>
    <row r="240" spans="1:27" ht="12.75">
      <c r="A240" t="s">
        <v>1703</v>
      </c>
      <c r="B240" t="s">
        <v>1494</v>
      </c>
      <c r="C240" s="7">
        <v>29419</v>
      </c>
      <c r="D240" s="8" t="s">
        <v>1495</v>
      </c>
      <c r="E240" s="8" t="s">
        <v>4759</v>
      </c>
      <c r="F240" s="8" t="s">
        <v>4789</v>
      </c>
      <c r="G240" s="8" t="s">
        <v>3616</v>
      </c>
      <c r="I240" t="s">
        <v>5141</v>
      </c>
      <c r="J240" s="8" t="s">
        <v>4789</v>
      </c>
      <c r="K240" s="8" t="s">
        <v>3616</v>
      </c>
      <c r="L240" t="s">
        <v>1703</v>
      </c>
      <c r="M240" s="8" t="s">
        <v>1480</v>
      </c>
      <c r="N240" s="8" t="s">
        <v>954</v>
      </c>
      <c r="O240" t="s">
        <v>5142</v>
      </c>
      <c r="P240" s="8" t="s">
        <v>3617</v>
      </c>
      <c r="Q240" s="8" t="s">
        <v>3616</v>
      </c>
      <c r="R240" t="s">
        <v>5142</v>
      </c>
      <c r="S240" s="7" t="s">
        <v>3617</v>
      </c>
      <c r="T240" s="8" t="s">
        <v>4876</v>
      </c>
      <c r="U240" s="6" t="s">
        <v>5145</v>
      </c>
      <c r="V240" t="s">
        <v>3617</v>
      </c>
      <c r="W240" s="5" t="s">
        <v>3616</v>
      </c>
      <c r="X240" s="6"/>
      <c r="Z240" s="11"/>
      <c r="AA240"/>
    </row>
    <row r="241" spans="1:14" ht="12.75">
      <c r="A241" t="s">
        <v>2937</v>
      </c>
      <c r="B241" t="s">
        <v>3631</v>
      </c>
      <c r="C241" s="7">
        <v>29727</v>
      </c>
      <c r="D241" s="8" t="s">
        <v>2800</v>
      </c>
      <c r="F241" s="8" t="s">
        <v>4874</v>
      </c>
      <c r="G241" s="8" t="s">
        <v>1432</v>
      </c>
      <c r="H241" s="8" t="s">
        <v>354</v>
      </c>
      <c r="I241" t="s">
        <v>4937</v>
      </c>
      <c r="J241" s="8" t="s">
        <v>4874</v>
      </c>
      <c r="K241" s="8" t="s">
        <v>1433</v>
      </c>
      <c r="L241" t="s">
        <v>4482</v>
      </c>
      <c r="M241" s="8" t="s">
        <v>4874</v>
      </c>
      <c r="N241" s="8" t="s">
        <v>1434</v>
      </c>
    </row>
    <row r="242" spans="1:27" ht="12.75">
      <c r="A242" t="s">
        <v>1463</v>
      </c>
      <c r="B242" t="s">
        <v>2862</v>
      </c>
      <c r="C242" s="7">
        <v>30494</v>
      </c>
      <c r="D242" s="8" t="s">
        <v>2796</v>
      </c>
      <c r="F242" s="8" t="s">
        <v>1372</v>
      </c>
      <c r="G242" s="8" t="s">
        <v>1435</v>
      </c>
      <c r="H242" s="8" t="s">
        <v>354</v>
      </c>
      <c r="L242" s="8"/>
      <c r="N242"/>
      <c r="O242" s="8"/>
      <c r="P242" s="5"/>
      <c r="Q242"/>
      <c r="S242" s="5"/>
      <c r="W242"/>
      <c r="X242" s="6"/>
      <c r="Z242" s="10"/>
      <c r="AA242"/>
    </row>
    <row r="243" spans="1:27" ht="12.75">
      <c r="A243" t="s">
        <v>2129</v>
      </c>
      <c r="B243" t="s">
        <v>1436</v>
      </c>
      <c r="C243" s="7">
        <v>27512</v>
      </c>
      <c r="F243" s="8" t="s">
        <v>961</v>
      </c>
      <c r="G243" s="8" t="s">
        <v>1437</v>
      </c>
      <c r="H243" s="8" t="s">
        <v>1438</v>
      </c>
      <c r="I243" t="s">
        <v>2129</v>
      </c>
      <c r="J243" s="8" t="s">
        <v>961</v>
      </c>
      <c r="K243" s="8" t="s">
        <v>4800</v>
      </c>
      <c r="L243" t="s">
        <v>81</v>
      </c>
      <c r="M243" s="8" t="s">
        <v>961</v>
      </c>
      <c r="N243" s="8" t="s">
        <v>4801</v>
      </c>
      <c r="O243" t="s">
        <v>81</v>
      </c>
      <c r="P243" s="8" t="s">
        <v>961</v>
      </c>
      <c r="Q243" s="8" t="s">
        <v>4802</v>
      </c>
      <c r="R243" t="s">
        <v>4803</v>
      </c>
      <c r="S243" s="7" t="s">
        <v>2131</v>
      </c>
      <c r="T243" s="8" t="s">
        <v>4804</v>
      </c>
      <c r="U243" s="6" t="s">
        <v>1478</v>
      </c>
      <c r="V243" t="s">
        <v>2131</v>
      </c>
      <c r="W243" s="5" t="s">
        <v>4805</v>
      </c>
      <c r="X243" t="s">
        <v>2135</v>
      </c>
      <c r="Y243" s="6" t="s">
        <v>2131</v>
      </c>
      <c r="Z243" s="11" t="s">
        <v>4806</v>
      </c>
      <c r="AA243"/>
    </row>
    <row r="244" spans="1:27" ht="12.75" customHeight="1">
      <c r="A244" t="s">
        <v>353</v>
      </c>
      <c r="B244" t="s">
        <v>4807</v>
      </c>
      <c r="C244" s="7">
        <v>28406</v>
      </c>
      <c r="D244" s="8" t="s">
        <v>960</v>
      </c>
      <c r="F244" s="8" t="s">
        <v>3790</v>
      </c>
      <c r="G244" s="8" t="s">
        <v>354</v>
      </c>
      <c r="H244" s="8" t="s">
        <v>354</v>
      </c>
      <c r="I244" t="s">
        <v>353</v>
      </c>
      <c r="J244" s="8" t="s">
        <v>3790</v>
      </c>
      <c r="K244" s="8" t="s">
        <v>354</v>
      </c>
      <c r="L244" t="s">
        <v>356</v>
      </c>
      <c r="M244" s="8" t="s">
        <v>3790</v>
      </c>
      <c r="N244" s="8" t="s">
        <v>354</v>
      </c>
      <c r="O244" t="s">
        <v>353</v>
      </c>
      <c r="P244" s="8" t="s">
        <v>1857</v>
      </c>
      <c r="Q244" s="5" t="s">
        <v>354</v>
      </c>
      <c r="R244" s="6"/>
      <c r="X244" s="6" t="s">
        <v>353</v>
      </c>
      <c r="Y244" s="6" t="s">
        <v>5143</v>
      </c>
      <c r="Z244" s="11" t="s">
        <v>354</v>
      </c>
      <c r="AA244"/>
    </row>
    <row r="245" spans="1:27" ht="12.75">
      <c r="A245" t="s">
        <v>1698</v>
      </c>
      <c r="B245" t="s">
        <v>4808</v>
      </c>
      <c r="C245" s="7">
        <v>30233</v>
      </c>
      <c r="D245" s="8" t="s">
        <v>3489</v>
      </c>
      <c r="F245" s="8" t="s">
        <v>304</v>
      </c>
      <c r="G245" s="8" t="s">
        <v>3616</v>
      </c>
      <c r="H245" s="8" t="s">
        <v>3699</v>
      </c>
      <c r="L245" s="8"/>
      <c r="N245"/>
      <c r="O245" s="8"/>
      <c r="P245" s="5"/>
      <c r="Q245"/>
      <c r="S245" s="5"/>
      <c r="W245"/>
      <c r="X245" s="6"/>
      <c r="Z245" s="10"/>
      <c r="AA245"/>
    </row>
    <row r="246" spans="1:27" ht="12.75">
      <c r="A246" t="s">
        <v>5141</v>
      </c>
      <c r="B246" t="s">
        <v>4809</v>
      </c>
      <c r="C246" s="7">
        <v>30691</v>
      </c>
      <c r="D246" s="8" t="s">
        <v>3478</v>
      </c>
      <c r="F246" s="8" t="s">
        <v>2131</v>
      </c>
      <c r="G246" s="8" t="s">
        <v>3616</v>
      </c>
      <c r="H246" s="8" t="s">
        <v>4810</v>
      </c>
      <c r="L246" s="8"/>
      <c r="N246"/>
      <c r="O246" s="8"/>
      <c r="P246" s="5"/>
      <c r="Q246"/>
      <c r="S246" s="5"/>
      <c r="W246"/>
      <c r="X246" s="6"/>
      <c r="Z246" s="10"/>
      <c r="AA246"/>
    </row>
    <row r="247" spans="1:27" ht="12.75">
      <c r="A247" t="s">
        <v>353</v>
      </c>
      <c r="B247" t="s">
        <v>4811</v>
      </c>
      <c r="C247" s="7">
        <v>29955</v>
      </c>
      <c r="D247" s="8" t="s">
        <v>2800</v>
      </c>
      <c r="F247" s="8" t="s">
        <v>961</v>
      </c>
      <c r="G247" s="8" t="s">
        <v>354</v>
      </c>
      <c r="H247" s="8" t="s">
        <v>4812</v>
      </c>
      <c r="L247" t="s">
        <v>353</v>
      </c>
      <c r="M247" s="8" t="s">
        <v>4792</v>
      </c>
      <c r="N247" s="8" t="s">
        <v>354</v>
      </c>
      <c r="AA247"/>
    </row>
    <row r="248" spans="1:27" ht="12.75">
      <c r="A248" t="s">
        <v>953</v>
      </c>
      <c r="B248" t="s">
        <v>4813</v>
      </c>
      <c r="C248" s="7">
        <v>30433</v>
      </c>
      <c r="D248" s="8" t="s">
        <v>3406</v>
      </c>
      <c r="F248" s="8" t="s">
        <v>1372</v>
      </c>
      <c r="G248" s="8" t="s">
        <v>3616</v>
      </c>
      <c r="H248" s="8" t="s">
        <v>354</v>
      </c>
      <c r="L248" s="8"/>
      <c r="N248"/>
      <c r="O248" s="8"/>
      <c r="P248" s="5"/>
      <c r="Q248"/>
      <c r="S248" s="5"/>
      <c r="W248"/>
      <c r="X248" s="6"/>
      <c r="Z248" s="10"/>
      <c r="AA248"/>
    </row>
    <row r="249" spans="1:27" ht="12.75">
      <c r="A249" t="s">
        <v>958</v>
      </c>
      <c r="B249" t="s">
        <v>1278</v>
      </c>
      <c r="C249" s="7">
        <v>28873</v>
      </c>
      <c r="D249" s="8" t="s">
        <v>1145</v>
      </c>
      <c r="E249" s="8" t="s">
        <v>4760</v>
      </c>
      <c r="F249" s="8" t="s">
        <v>5143</v>
      </c>
      <c r="G249" s="8" t="s">
        <v>956</v>
      </c>
      <c r="I249" t="s">
        <v>958</v>
      </c>
      <c r="J249" s="8" t="s">
        <v>5143</v>
      </c>
      <c r="K249" s="8" t="s">
        <v>1141</v>
      </c>
      <c r="L249" t="s">
        <v>1698</v>
      </c>
      <c r="M249" s="8" t="s">
        <v>1372</v>
      </c>
      <c r="N249" s="8" t="s">
        <v>4876</v>
      </c>
      <c r="O249" t="s">
        <v>1698</v>
      </c>
      <c r="P249" s="8" t="s">
        <v>1372</v>
      </c>
      <c r="Q249" s="8" t="s">
        <v>954</v>
      </c>
      <c r="R249" t="s">
        <v>958</v>
      </c>
      <c r="S249" s="7" t="s">
        <v>1372</v>
      </c>
      <c r="T249" s="8" t="s">
        <v>1692</v>
      </c>
      <c r="U249" s="6" t="s">
        <v>962</v>
      </c>
      <c r="V249" t="s">
        <v>1372</v>
      </c>
      <c r="W249" s="5" t="s">
        <v>954</v>
      </c>
      <c r="X249" s="6"/>
      <c r="Z249" s="11"/>
      <c r="AA249"/>
    </row>
    <row r="250" spans="1:27" ht="12.75">
      <c r="A250" t="s">
        <v>4103</v>
      </c>
      <c r="B250" t="s">
        <v>4814</v>
      </c>
      <c r="C250" s="7">
        <v>30839</v>
      </c>
      <c r="D250" s="8" t="s">
        <v>3478</v>
      </c>
      <c r="F250" s="8" t="s">
        <v>1496</v>
      </c>
      <c r="G250" s="8" t="s">
        <v>3616</v>
      </c>
      <c r="H250" s="8" t="s">
        <v>1987</v>
      </c>
      <c r="L250" s="8"/>
      <c r="N250"/>
      <c r="O250" s="8"/>
      <c r="P250" s="5"/>
      <c r="Q250"/>
      <c r="S250" s="5"/>
      <c r="W250"/>
      <c r="X250" s="6"/>
      <c r="Z250" s="10"/>
      <c r="AA250"/>
    </row>
    <row r="251" spans="1:27" ht="12.75">
      <c r="A251" t="s">
        <v>953</v>
      </c>
      <c r="B251" t="s">
        <v>1408</v>
      </c>
      <c r="C251" s="7">
        <v>27557</v>
      </c>
      <c r="E251" s="8" t="s">
        <v>4763</v>
      </c>
      <c r="F251" s="8" t="s">
        <v>3615</v>
      </c>
      <c r="G251" s="8" t="s">
        <v>1141</v>
      </c>
      <c r="I251" t="s">
        <v>4880</v>
      </c>
      <c r="J251" s="8" t="s">
        <v>3615</v>
      </c>
      <c r="K251" s="8" t="s">
        <v>3616</v>
      </c>
      <c r="L251" t="s">
        <v>4880</v>
      </c>
      <c r="M251" s="8" t="s">
        <v>3615</v>
      </c>
      <c r="N251" s="8" t="s">
        <v>265</v>
      </c>
      <c r="Q251" s="8"/>
      <c r="R251" t="s">
        <v>4880</v>
      </c>
      <c r="S251" s="7" t="s">
        <v>3615</v>
      </c>
      <c r="T251" s="8" t="s">
        <v>955</v>
      </c>
      <c r="U251" s="6" t="s">
        <v>4880</v>
      </c>
      <c r="V251" t="s">
        <v>3615</v>
      </c>
      <c r="W251" s="5" t="s">
        <v>4876</v>
      </c>
      <c r="X251" s="6" t="s">
        <v>4880</v>
      </c>
      <c r="Y251" s="6" t="s">
        <v>3617</v>
      </c>
      <c r="Z251" s="11" t="s">
        <v>956</v>
      </c>
      <c r="AA251"/>
    </row>
    <row r="252" spans="1:27" ht="12.75">
      <c r="A252" t="s">
        <v>953</v>
      </c>
      <c r="B252" t="s">
        <v>4815</v>
      </c>
      <c r="C252" s="7">
        <v>30914</v>
      </c>
      <c r="D252" s="8" t="s">
        <v>3478</v>
      </c>
      <c r="F252" s="8" t="s">
        <v>1496</v>
      </c>
      <c r="G252" s="8" t="s">
        <v>3616</v>
      </c>
      <c r="H252" s="8" t="s">
        <v>4816</v>
      </c>
      <c r="L252" s="8"/>
      <c r="N252"/>
      <c r="O252" s="8"/>
      <c r="P252" s="5"/>
      <c r="Q252"/>
      <c r="S252" s="5"/>
      <c r="W252"/>
      <c r="X252" s="6"/>
      <c r="Z252" s="10"/>
      <c r="AA252"/>
    </row>
    <row r="253" spans="1:27" ht="12.75">
      <c r="A253" t="s">
        <v>4103</v>
      </c>
      <c r="B253" t="s">
        <v>4817</v>
      </c>
      <c r="C253" s="7">
        <v>28173</v>
      </c>
      <c r="D253" s="8" t="s">
        <v>2428</v>
      </c>
      <c r="F253" s="8" t="s">
        <v>4668</v>
      </c>
      <c r="G253" s="8" t="s">
        <v>3616</v>
      </c>
      <c r="H253" s="8" t="s">
        <v>4818</v>
      </c>
      <c r="I253" t="s">
        <v>5141</v>
      </c>
      <c r="J253" s="8" t="s">
        <v>4668</v>
      </c>
      <c r="K253" s="8" t="s">
        <v>3616</v>
      </c>
      <c r="O253" t="s">
        <v>1703</v>
      </c>
      <c r="P253" s="8" t="s">
        <v>4668</v>
      </c>
      <c r="Q253" s="8" t="s">
        <v>4879</v>
      </c>
      <c r="R253" t="s">
        <v>1703</v>
      </c>
      <c r="S253" s="7" t="s">
        <v>4668</v>
      </c>
      <c r="T253" s="8" t="s">
        <v>1536</v>
      </c>
      <c r="U253" s="6" t="s">
        <v>1703</v>
      </c>
      <c r="V253" t="s">
        <v>4668</v>
      </c>
      <c r="W253" s="5" t="s">
        <v>1142</v>
      </c>
      <c r="X253" s="6" t="s">
        <v>1703</v>
      </c>
      <c r="Y253" s="6" t="s">
        <v>4668</v>
      </c>
      <c r="Z253" s="11" t="s">
        <v>1142</v>
      </c>
      <c r="AA253"/>
    </row>
    <row r="254" spans="1:27" ht="12.75">
      <c r="A254" t="s">
        <v>1698</v>
      </c>
      <c r="B254" t="s">
        <v>4819</v>
      </c>
      <c r="C254" s="7">
        <v>30324</v>
      </c>
      <c r="D254" s="8" t="s">
        <v>2802</v>
      </c>
      <c r="F254" s="8" t="s">
        <v>3610</v>
      </c>
      <c r="G254" s="8" t="s">
        <v>3616</v>
      </c>
      <c r="H254" s="8" t="s">
        <v>4820</v>
      </c>
      <c r="L254" s="8"/>
      <c r="N254"/>
      <c r="O254" s="8"/>
      <c r="P254" s="5"/>
      <c r="Q254"/>
      <c r="S254" s="5"/>
      <c r="W254"/>
      <c r="X254" s="6"/>
      <c r="Z254" s="10"/>
      <c r="AA254"/>
    </row>
    <row r="255" spans="1:27" ht="12.75">
      <c r="A255" t="s">
        <v>353</v>
      </c>
      <c r="B255" t="s">
        <v>4821</v>
      </c>
      <c r="C255" s="6" t="s">
        <v>4822</v>
      </c>
      <c r="D255" s="8" t="s">
        <v>3478</v>
      </c>
      <c r="F255" s="8" t="s">
        <v>3617</v>
      </c>
      <c r="G255" s="8" t="s">
        <v>354</v>
      </c>
      <c r="H255" s="8" t="s">
        <v>354</v>
      </c>
      <c r="L255" s="8"/>
      <c r="N255"/>
      <c r="O255" s="8"/>
      <c r="P255" s="5"/>
      <c r="Q255"/>
      <c r="S255" s="5"/>
      <c r="W255"/>
      <c r="X255" s="6"/>
      <c r="Z255" s="10"/>
      <c r="AA255"/>
    </row>
    <row r="256" spans="1:22" ht="12.75">
      <c r="A256" t="s">
        <v>633</v>
      </c>
      <c r="B256" t="s">
        <v>4823</v>
      </c>
      <c r="C256" s="7">
        <v>27878</v>
      </c>
      <c r="D256" s="8" t="s">
        <v>1140</v>
      </c>
      <c r="F256" s="8" t="s">
        <v>4026</v>
      </c>
      <c r="G256" s="8" t="s">
        <v>230</v>
      </c>
      <c r="H256" s="8" t="s">
        <v>2704</v>
      </c>
      <c r="I256" t="s">
        <v>633</v>
      </c>
      <c r="J256" s="8" t="s">
        <v>4026</v>
      </c>
      <c r="K256" s="8" t="s">
        <v>4824</v>
      </c>
      <c r="L256" t="s">
        <v>633</v>
      </c>
      <c r="M256" s="8" t="s">
        <v>3610</v>
      </c>
      <c r="N256" s="8" t="s">
        <v>4825</v>
      </c>
      <c r="O256" t="s">
        <v>633</v>
      </c>
      <c r="P256" s="8" t="s">
        <v>3610</v>
      </c>
      <c r="Q256" s="5" t="s">
        <v>4826</v>
      </c>
      <c r="R256" t="s">
        <v>633</v>
      </c>
      <c r="S256" t="s">
        <v>3610</v>
      </c>
      <c r="T256" s="5" t="s">
        <v>4827</v>
      </c>
      <c r="U256"/>
      <c r="V256"/>
    </row>
    <row r="257" spans="1:27" ht="12.75">
      <c r="A257" t="s">
        <v>1698</v>
      </c>
      <c r="B257" t="s">
        <v>4828</v>
      </c>
      <c r="C257" s="7">
        <v>25963</v>
      </c>
      <c r="F257" s="8" t="s">
        <v>2131</v>
      </c>
      <c r="G257" s="8" t="s">
        <v>3616</v>
      </c>
      <c r="H257" s="8" t="s">
        <v>354</v>
      </c>
      <c r="I257" t="s">
        <v>1935</v>
      </c>
      <c r="J257" s="8" t="s">
        <v>1496</v>
      </c>
      <c r="K257" s="8" t="s">
        <v>1702</v>
      </c>
      <c r="L257" t="s">
        <v>1693</v>
      </c>
      <c r="M257" s="8" t="s">
        <v>4730</v>
      </c>
      <c r="N257" s="8" t="s">
        <v>5140</v>
      </c>
      <c r="O257" t="s">
        <v>4829</v>
      </c>
      <c r="P257" s="8" t="s">
        <v>4730</v>
      </c>
      <c r="Q257" s="8" t="s">
        <v>3100</v>
      </c>
      <c r="R257" t="s">
        <v>1693</v>
      </c>
      <c r="S257" s="7" t="s">
        <v>4730</v>
      </c>
      <c r="T257" s="8" t="s">
        <v>1900</v>
      </c>
      <c r="U257" s="6" t="s">
        <v>1693</v>
      </c>
      <c r="V257" t="s">
        <v>4730</v>
      </c>
      <c r="W257" s="5" t="s">
        <v>265</v>
      </c>
      <c r="X257" s="6" t="s">
        <v>1693</v>
      </c>
      <c r="Y257" s="6" t="s">
        <v>4730</v>
      </c>
      <c r="Z257" s="11" t="s">
        <v>1142</v>
      </c>
      <c r="AA257"/>
    </row>
    <row r="258" spans="1:27" ht="12.75">
      <c r="A258" t="s">
        <v>353</v>
      </c>
      <c r="B258" t="s">
        <v>4831</v>
      </c>
      <c r="C258" s="7">
        <v>30287</v>
      </c>
      <c r="D258" s="8" t="s">
        <v>3797</v>
      </c>
      <c r="F258" s="8" t="s">
        <v>2461</v>
      </c>
      <c r="G258" s="8" t="s">
        <v>354</v>
      </c>
      <c r="H258" s="8" t="s">
        <v>3905</v>
      </c>
      <c r="I258" t="s">
        <v>353</v>
      </c>
      <c r="J258" s="8" t="s">
        <v>2461</v>
      </c>
      <c r="K258" s="8" t="s">
        <v>354</v>
      </c>
      <c r="L258" t="s">
        <v>353</v>
      </c>
      <c r="M258" s="8" t="s">
        <v>2131</v>
      </c>
      <c r="N258" s="8" t="s">
        <v>354</v>
      </c>
      <c r="O258" t="s">
        <v>353</v>
      </c>
      <c r="P258" s="8" t="s">
        <v>2131</v>
      </c>
      <c r="Q258" s="8" t="s">
        <v>354</v>
      </c>
      <c r="S258" s="7"/>
      <c r="T258" s="8"/>
      <c r="U258" s="6"/>
      <c r="V258"/>
      <c r="X258" s="6"/>
      <c r="Z258" s="11"/>
      <c r="AA258"/>
    </row>
    <row r="259" spans="1:26" ht="12.75">
      <c r="A259" t="s">
        <v>1691</v>
      </c>
      <c r="B259" t="s">
        <v>4832</v>
      </c>
      <c r="C259" s="7">
        <v>24941</v>
      </c>
      <c r="D259" s="8" t="s">
        <v>4833</v>
      </c>
      <c r="F259" s="8" t="s">
        <v>3615</v>
      </c>
      <c r="G259" s="8" t="s">
        <v>3616</v>
      </c>
      <c r="H259" s="8" t="s">
        <v>354</v>
      </c>
      <c r="I259" t="s">
        <v>1691</v>
      </c>
      <c r="J259" s="8" t="s">
        <v>3615</v>
      </c>
      <c r="K259" s="8" t="s">
        <v>3616</v>
      </c>
      <c r="L259" t="s">
        <v>958</v>
      </c>
      <c r="M259" s="8" t="s">
        <v>4789</v>
      </c>
      <c r="N259" s="8" t="s">
        <v>4923</v>
      </c>
      <c r="O259" t="s">
        <v>1691</v>
      </c>
      <c r="P259" s="8" t="s">
        <v>4789</v>
      </c>
      <c r="Q259" s="5" t="s">
        <v>4876</v>
      </c>
      <c r="R259" s="6" t="s">
        <v>1691</v>
      </c>
      <c r="S259" t="s">
        <v>3551</v>
      </c>
      <c r="T259" s="5" t="s">
        <v>3100</v>
      </c>
      <c r="X259" s="6" t="s">
        <v>958</v>
      </c>
      <c r="Y259" s="6" t="s">
        <v>304</v>
      </c>
      <c r="Z259" s="11" t="s">
        <v>3100</v>
      </c>
    </row>
    <row r="260" spans="1:27" ht="12.75">
      <c r="A260" t="s">
        <v>353</v>
      </c>
      <c r="B260" t="s">
        <v>4834</v>
      </c>
      <c r="C260" s="7">
        <v>28933</v>
      </c>
      <c r="D260" s="8" t="s">
        <v>1011</v>
      </c>
      <c r="F260" s="8" t="s">
        <v>3554</v>
      </c>
      <c r="G260" s="8" t="s">
        <v>354</v>
      </c>
      <c r="H260" s="8" t="s">
        <v>354</v>
      </c>
      <c r="I260" t="s">
        <v>353</v>
      </c>
      <c r="J260" s="8" t="s">
        <v>3554</v>
      </c>
      <c r="K260" s="8" t="s">
        <v>354</v>
      </c>
      <c r="R260" t="s">
        <v>353</v>
      </c>
      <c r="S260" t="s">
        <v>2328</v>
      </c>
      <c r="T260" s="5" t="s">
        <v>354</v>
      </c>
      <c r="AA260"/>
    </row>
    <row r="261" spans="1:27" ht="12.75">
      <c r="A261" t="s">
        <v>5141</v>
      </c>
      <c r="B261" t="s">
        <v>4835</v>
      </c>
      <c r="C261" s="7">
        <v>29690</v>
      </c>
      <c r="D261" s="8" t="s">
        <v>1011</v>
      </c>
      <c r="F261" s="8" t="s">
        <v>1480</v>
      </c>
      <c r="G261" s="8" t="s">
        <v>3616</v>
      </c>
      <c r="H261" s="8" t="s">
        <v>2552</v>
      </c>
      <c r="I261" t="s">
        <v>5141</v>
      </c>
      <c r="J261" s="8" t="s">
        <v>1480</v>
      </c>
      <c r="K261" s="8" t="s">
        <v>3616</v>
      </c>
      <c r="L261" t="s">
        <v>5141</v>
      </c>
      <c r="M261" s="8" t="s">
        <v>937</v>
      </c>
      <c r="N261" s="8" t="s">
        <v>3616</v>
      </c>
      <c r="O261" t="s">
        <v>5141</v>
      </c>
      <c r="P261" s="8" t="s">
        <v>1965</v>
      </c>
      <c r="Q261" s="8" t="s">
        <v>1141</v>
      </c>
      <c r="S261" s="7"/>
      <c r="T261" s="8"/>
      <c r="U261" s="6"/>
      <c r="V261"/>
      <c r="X261" s="6"/>
      <c r="Z261" s="11"/>
      <c r="AA261"/>
    </row>
    <row r="262" spans="1:27" ht="12.75">
      <c r="A262" t="s">
        <v>5141</v>
      </c>
      <c r="B262" t="s">
        <v>2555</v>
      </c>
      <c r="C262" s="7">
        <v>29222</v>
      </c>
      <c r="D262" s="8" t="s">
        <v>305</v>
      </c>
      <c r="F262" s="8" t="s">
        <v>4792</v>
      </c>
      <c r="G262" s="8" t="s">
        <v>3616</v>
      </c>
      <c r="H262" s="8" t="s">
        <v>354</v>
      </c>
      <c r="I262" t="s">
        <v>5141</v>
      </c>
      <c r="J262" s="8" t="s">
        <v>3380</v>
      </c>
      <c r="K262" s="8" t="s">
        <v>3616</v>
      </c>
      <c r="L262" t="s">
        <v>5141</v>
      </c>
      <c r="M262" s="8" t="s">
        <v>3380</v>
      </c>
      <c r="N262" s="8" t="s">
        <v>3616</v>
      </c>
      <c r="O262" t="s">
        <v>5141</v>
      </c>
      <c r="P262" s="8" t="s">
        <v>3380</v>
      </c>
      <c r="Q262" s="8" t="s">
        <v>3616</v>
      </c>
      <c r="R262" t="s">
        <v>4487</v>
      </c>
      <c r="S262" s="7" t="s">
        <v>1480</v>
      </c>
      <c r="T262" s="8" t="s">
        <v>3616</v>
      </c>
      <c r="U262" s="6" t="s">
        <v>5141</v>
      </c>
      <c r="V262" t="s">
        <v>1480</v>
      </c>
      <c r="W262" s="5" t="s">
        <v>3616</v>
      </c>
      <c r="AA262"/>
    </row>
    <row r="263" spans="1:27" ht="12.75">
      <c r="A263" t="s">
        <v>353</v>
      </c>
      <c r="B263" t="s">
        <v>2556</v>
      </c>
      <c r="C263" s="7">
        <v>29402</v>
      </c>
      <c r="D263" s="8" t="s">
        <v>1145</v>
      </c>
      <c r="F263" s="8" t="s">
        <v>3554</v>
      </c>
      <c r="G263" s="8" t="s">
        <v>354</v>
      </c>
      <c r="H263" s="8" t="s">
        <v>354</v>
      </c>
      <c r="L263" t="s">
        <v>356</v>
      </c>
      <c r="M263" s="8" t="s">
        <v>3610</v>
      </c>
      <c r="N263" s="8" t="s">
        <v>3083</v>
      </c>
      <c r="O263" t="s">
        <v>356</v>
      </c>
      <c r="P263" s="8" t="s">
        <v>3610</v>
      </c>
      <c r="Q263" s="8" t="s">
        <v>3083</v>
      </c>
      <c r="R263" t="s">
        <v>356</v>
      </c>
      <c r="S263" s="7" t="s">
        <v>3610</v>
      </c>
      <c r="T263" s="8" t="s">
        <v>2738</v>
      </c>
      <c r="U263" s="6" t="s">
        <v>356</v>
      </c>
      <c r="V263" t="s">
        <v>3610</v>
      </c>
      <c r="W263" s="5" t="s">
        <v>354</v>
      </c>
      <c r="X263" s="6"/>
      <c r="Y263" s="11"/>
      <c r="Z263"/>
      <c r="AA263"/>
    </row>
    <row r="264" spans="1:14" ht="12.75">
      <c r="A264" t="s">
        <v>1137</v>
      </c>
      <c r="B264" t="s">
        <v>2557</v>
      </c>
      <c r="C264" s="7">
        <v>30176</v>
      </c>
      <c r="D264" s="8" t="s">
        <v>2796</v>
      </c>
      <c r="F264" s="8" t="s">
        <v>1965</v>
      </c>
      <c r="G264" s="8" t="s">
        <v>3616</v>
      </c>
      <c r="H264" s="8" t="s">
        <v>354</v>
      </c>
      <c r="I264" t="s">
        <v>1137</v>
      </c>
      <c r="J264" s="8" t="s">
        <v>1965</v>
      </c>
      <c r="K264" s="8" t="s">
        <v>3616</v>
      </c>
      <c r="L264" t="s">
        <v>1137</v>
      </c>
      <c r="M264" s="8" t="s">
        <v>1965</v>
      </c>
      <c r="N264" s="8" t="s">
        <v>3616</v>
      </c>
    </row>
    <row r="265" spans="1:27" ht="12.75">
      <c r="A265" t="s">
        <v>353</v>
      </c>
      <c r="B265" t="s">
        <v>2558</v>
      </c>
      <c r="C265" s="7">
        <v>31139</v>
      </c>
      <c r="D265" s="8" t="s">
        <v>3481</v>
      </c>
      <c r="F265" s="8" t="s">
        <v>1857</v>
      </c>
      <c r="G265" s="8" t="s">
        <v>354</v>
      </c>
      <c r="H265" s="8" t="s">
        <v>2559</v>
      </c>
      <c r="L265" s="8"/>
      <c r="N265"/>
      <c r="O265" s="8"/>
      <c r="P265" s="5"/>
      <c r="Q265"/>
      <c r="S265" s="5"/>
      <c r="W265"/>
      <c r="X265" s="6"/>
      <c r="Z265" s="10"/>
      <c r="AA265"/>
    </row>
    <row r="266" spans="1:27" ht="12.75">
      <c r="A266" t="s">
        <v>1695</v>
      </c>
      <c r="B266" t="s">
        <v>2560</v>
      </c>
      <c r="C266" s="7">
        <v>30142</v>
      </c>
      <c r="D266" s="8" t="s">
        <v>3478</v>
      </c>
      <c r="F266" s="8" t="s">
        <v>961</v>
      </c>
      <c r="G266" s="8" t="s">
        <v>3618</v>
      </c>
      <c r="H266" s="8" t="s">
        <v>1219</v>
      </c>
      <c r="L266" s="8"/>
      <c r="N266"/>
      <c r="O266" s="8"/>
      <c r="P266" s="5"/>
      <c r="Q266"/>
      <c r="S266" s="5"/>
      <c r="W266"/>
      <c r="X266" s="6"/>
      <c r="Z266" s="10"/>
      <c r="AA266"/>
    </row>
    <row r="267" spans="1:27" ht="12.75">
      <c r="A267" t="s">
        <v>3025</v>
      </c>
      <c r="B267" t="s">
        <v>2561</v>
      </c>
      <c r="C267" s="7">
        <v>29659</v>
      </c>
      <c r="D267" s="8" t="s">
        <v>2800</v>
      </c>
      <c r="F267" s="8" t="s">
        <v>5143</v>
      </c>
      <c r="G267" s="8" t="s">
        <v>354</v>
      </c>
      <c r="H267" s="8" t="s">
        <v>2720</v>
      </c>
      <c r="L267" s="8"/>
      <c r="N267"/>
      <c r="O267" s="8"/>
      <c r="P267" s="5"/>
      <c r="Q267"/>
      <c r="S267" s="5"/>
      <c r="W267"/>
      <c r="X267" s="6"/>
      <c r="Z267" s="10"/>
      <c r="AA267"/>
    </row>
    <row r="268" spans="1:14" ht="12.75">
      <c r="A268" t="s">
        <v>353</v>
      </c>
      <c r="B268" t="s">
        <v>931</v>
      </c>
      <c r="C268" s="7">
        <v>30260</v>
      </c>
      <c r="D268" s="8" t="s">
        <v>2799</v>
      </c>
      <c r="E268" s="8" t="s">
        <v>4769</v>
      </c>
      <c r="F268" s="8" t="s">
        <v>3027</v>
      </c>
      <c r="G268" s="8" t="s">
        <v>354</v>
      </c>
      <c r="I268" t="s">
        <v>353</v>
      </c>
      <c r="J268" s="8" t="s">
        <v>3027</v>
      </c>
      <c r="K268" s="8" t="s">
        <v>354</v>
      </c>
      <c r="L268" t="s">
        <v>353</v>
      </c>
      <c r="M268" s="8" t="s">
        <v>3027</v>
      </c>
      <c r="N268" s="8" t="s">
        <v>354</v>
      </c>
    </row>
    <row r="269" spans="1:27" ht="12.75">
      <c r="A269" t="s">
        <v>353</v>
      </c>
      <c r="B269" t="s">
        <v>2562</v>
      </c>
      <c r="C269" s="7">
        <v>29581</v>
      </c>
      <c r="D269" s="8" t="s">
        <v>3409</v>
      </c>
      <c r="F269" s="8" t="s">
        <v>1689</v>
      </c>
      <c r="G269" s="8" t="s">
        <v>354</v>
      </c>
      <c r="H269" s="8" t="s">
        <v>354</v>
      </c>
      <c r="L269" s="8"/>
      <c r="N269"/>
      <c r="O269" s="8"/>
      <c r="P269" s="5"/>
      <c r="Q269"/>
      <c r="S269" s="5"/>
      <c r="W269"/>
      <c r="X269" s="6"/>
      <c r="Z269" s="10"/>
      <c r="AA269"/>
    </row>
    <row r="270" spans="1:27" ht="12.75">
      <c r="A270" t="s">
        <v>356</v>
      </c>
      <c r="B270" t="s">
        <v>2566</v>
      </c>
      <c r="C270" s="7">
        <v>29203</v>
      </c>
      <c r="D270" s="8" t="s">
        <v>1011</v>
      </c>
      <c r="F270" s="8" t="s">
        <v>3790</v>
      </c>
      <c r="G270" s="8" t="s">
        <v>354</v>
      </c>
      <c r="H270" s="8" t="s">
        <v>2567</v>
      </c>
      <c r="I270" t="s">
        <v>353</v>
      </c>
      <c r="J270" s="8" t="s">
        <v>304</v>
      </c>
      <c r="K270" s="8" t="s">
        <v>354</v>
      </c>
      <c r="O270" t="s">
        <v>353</v>
      </c>
      <c r="P270" s="8" t="s">
        <v>304</v>
      </c>
      <c r="Q270" s="5" t="s">
        <v>354</v>
      </c>
      <c r="R270" t="s">
        <v>353</v>
      </c>
      <c r="S270" t="s">
        <v>304</v>
      </c>
      <c r="T270" s="5" t="s">
        <v>354</v>
      </c>
      <c r="AA270"/>
    </row>
    <row r="271" spans="1:27" ht="12.75">
      <c r="A271" t="s">
        <v>1698</v>
      </c>
      <c r="B271" t="s">
        <v>2570</v>
      </c>
      <c r="C271" s="7">
        <v>30054</v>
      </c>
      <c r="D271" s="8" t="s">
        <v>2571</v>
      </c>
      <c r="F271" s="8" t="s">
        <v>964</v>
      </c>
      <c r="G271" s="8" t="s">
        <v>3616</v>
      </c>
      <c r="H271" s="8" t="s">
        <v>354</v>
      </c>
      <c r="L271" t="s">
        <v>1698</v>
      </c>
      <c r="M271" s="8" t="s">
        <v>3790</v>
      </c>
      <c r="N271" s="8" t="s">
        <v>1692</v>
      </c>
      <c r="AA271"/>
    </row>
    <row r="272" spans="1:27" ht="12.75">
      <c r="A272" t="s">
        <v>1700</v>
      </c>
      <c r="B272" t="s">
        <v>2572</v>
      </c>
      <c r="C272" s="7">
        <v>30894</v>
      </c>
      <c r="D272" s="8" t="s">
        <v>3408</v>
      </c>
      <c r="F272" s="8" t="s">
        <v>3790</v>
      </c>
      <c r="G272" s="8" t="s">
        <v>1141</v>
      </c>
      <c r="H272" s="8" t="s">
        <v>2704</v>
      </c>
      <c r="L272" s="8"/>
      <c r="N272"/>
      <c r="O272" s="8"/>
      <c r="P272" s="5"/>
      <c r="Q272"/>
      <c r="S272" s="5"/>
      <c r="W272"/>
      <c r="X272" s="6"/>
      <c r="Z272" s="10"/>
      <c r="AA272"/>
    </row>
    <row r="273" spans="1:27" ht="12.75">
      <c r="A273" t="s">
        <v>2129</v>
      </c>
      <c r="B273" t="s">
        <v>2573</v>
      </c>
      <c r="C273" s="7">
        <v>30713</v>
      </c>
      <c r="D273" s="8" t="s">
        <v>3478</v>
      </c>
      <c r="F273" s="8" t="s">
        <v>1496</v>
      </c>
      <c r="G273" s="8" t="s">
        <v>2574</v>
      </c>
      <c r="H273" s="8" t="s">
        <v>2575</v>
      </c>
      <c r="L273" s="8"/>
      <c r="N273"/>
      <c r="O273" s="8"/>
      <c r="P273" s="5"/>
      <c r="Q273"/>
      <c r="S273" s="5"/>
      <c r="W273"/>
      <c r="X273" s="6"/>
      <c r="Z273" s="10"/>
      <c r="AA273"/>
    </row>
    <row r="274" spans="1:27" ht="12.75">
      <c r="A274" t="s">
        <v>1698</v>
      </c>
      <c r="B274" t="s">
        <v>2576</v>
      </c>
      <c r="C274" s="7">
        <v>28957</v>
      </c>
      <c r="D274" s="8" t="s">
        <v>1959</v>
      </c>
      <c r="F274" s="8" t="s">
        <v>1965</v>
      </c>
      <c r="G274" s="8" t="s">
        <v>1692</v>
      </c>
      <c r="H274" s="8" t="s">
        <v>2577</v>
      </c>
      <c r="I274" t="s">
        <v>962</v>
      </c>
      <c r="J274" s="8" t="s">
        <v>2328</v>
      </c>
      <c r="K274" s="8" t="s">
        <v>1701</v>
      </c>
      <c r="L274" t="s">
        <v>1700</v>
      </c>
      <c r="M274" s="8" t="s">
        <v>2328</v>
      </c>
      <c r="N274" s="8" t="s">
        <v>1141</v>
      </c>
      <c r="O274" t="s">
        <v>1700</v>
      </c>
      <c r="P274" s="8" t="s">
        <v>2328</v>
      </c>
      <c r="Q274" s="8" t="s">
        <v>3616</v>
      </c>
      <c r="R274" t="s">
        <v>1700</v>
      </c>
      <c r="S274" s="7" t="s">
        <v>2328</v>
      </c>
      <c r="T274" s="8" t="s">
        <v>4879</v>
      </c>
      <c r="U274" s="6" t="s">
        <v>1695</v>
      </c>
      <c r="V274" t="s">
        <v>2328</v>
      </c>
      <c r="W274" s="5" t="s">
        <v>3798</v>
      </c>
      <c r="X274" s="6" t="s">
        <v>1695</v>
      </c>
      <c r="Y274" s="6" t="s">
        <v>2328</v>
      </c>
      <c r="Z274" s="11" t="s">
        <v>3616</v>
      </c>
      <c r="AA274"/>
    </row>
    <row r="275" spans="1:27" ht="12.75">
      <c r="A275" t="s">
        <v>353</v>
      </c>
      <c r="B275" t="s">
        <v>3277</v>
      </c>
      <c r="C275" s="7">
        <v>29642</v>
      </c>
      <c r="D275" s="8" t="s">
        <v>1559</v>
      </c>
      <c r="E275" s="8" t="s">
        <v>1128</v>
      </c>
      <c r="F275" s="8" t="s">
        <v>1146</v>
      </c>
      <c r="G275" s="8" t="s">
        <v>354</v>
      </c>
      <c r="I275" t="s">
        <v>778</v>
      </c>
      <c r="J275" s="8" t="s">
        <v>1146</v>
      </c>
      <c r="K275" s="8" t="s">
        <v>1653</v>
      </c>
      <c r="L275" t="s">
        <v>4133</v>
      </c>
      <c r="M275" s="8" t="s">
        <v>2131</v>
      </c>
      <c r="N275" s="8" t="s">
        <v>364</v>
      </c>
      <c r="O275" t="s">
        <v>2140</v>
      </c>
      <c r="P275" s="8" t="s">
        <v>2131</v>
      </c>
      <c r="Q275" s="8" t="s">
        <v>3278</v>
      </c>
      <c r="S275" s="7"/>
      <c r="T275" s="8"/>
      <c r="U275" s="6"/>
      <c r="V275"/>
      <c r="X275" s="6"/>
      <c r="Z275" s="11"/>
      <c r="AA275"/>
    </row>
    <row r="276" spans="1:27" ht="12.75">
      <c r="A276" t="s">
        <v>1700</v>
      </c>
      <c r="B276" t="s">
        <v>2578</v>
      </c>
      <c r="C276" s="7">
        <v>27275</v>
      </c>
      <c r="F276" s="8" t="s">
        <v>3024</v>
      </c>
      <c r="G276" s="8" t="s">
        <v>3618</v>
      </c>
      <c r="H276" s="8" t="s">
        <v>561</v>
      </c>
      <c r="I276" t="s">
        <v>1695</v>
      </c>
      <c r="J276" s="8" t="s">
        <v>961</v>
      </c>
      <c r="K276" s="8" t="s">
        <v>3616</v>
      </c>
      <c r="L276" t="s">
        <v>965</v>
      </c>
      <c r="M276" s="8" t="s">
        <v>961</v>
      </c>
      <c r="N276" s="8" t="s">
        <v>246</v>
      </c>
      <c r="O276" t="s">
        <v>965</v>
      </c>
      <c r="P276" s="8" t="s">
        <v>961</v>
      </c>
      <c r="Q276" s="8" t="s">
        <v>955</v>
      </c>
      <c r="R276" t="s">
        <v>965</v>
      </c>
      <c r="S276" s="7" t="s">
        <v>961</v>
      </c>
      <c r="T276" s="8" t="s">
        <v>1142</v>
      </c>
      <c r="U276" s="6" t="s">
        <v>965</v>
      </c>
      <c r="V276" t="s">
        <v>961</v>
      </c>
      <c r="W276" s="5" t="s">
        <v>1142</v>
      </c>
      <c r="X276" s="6" t="s">
        <v>965</v>
      </c>
      <c r="Y276" s="6" t="s">
        <v>937</v>
      </c>
      <c r="Z276" s="11" t="s">
        <v>263</v>
      </c>
      <c r="AA276"/>
    </row>
    <row r="277" spans="1:27" ht="12.75">
      <c r="A277" t="s">
        <v>1897</v>
      </c>
      <c r="B277" t="s">
        <v>2579</v>
      </c>
      <c r="C277" s="7">
        <v>29782</v>
      </c>
      <c r="D277" s="8" t="s">
        <v>2798</v>
      </c>
      <c r="F277" s="8" t="s">
        <v>2131</v>
      </c>
      <c r="G277" s="8" t="s">
        <v>3616</v>
      </c>
      <c r="H277" s="8" t="s">
        <v>2580</v>
      </c>
      <c r="I277" t="s">
        <v>1897</v>
      </c>
      <c r="J277" s="8" t="s">
        <v>2131</v>
      </c>
      <c r="K277" s="8" t="s">
        <v>3616</v>
      </c>
      <c r="Q277" s="8"/>
      <c r="S277" s="7"/>
      <c r="T277" s="8"/>
      <c r="U277" s="6"/>
      <c r="V277"/>
      <c r="X277" s="6"/>
      <c r="Z277" s="11"/>
      <c r="AA277"/>
    </row>
    <row r="278" spans="1:27" ht="12.75">
      <c r="A278" t="s">
        <v>1698</v>
      </c>
      <c r="B278" t="s">
        <v>2581</v>
      </c>
      <c r="C278" s="7">
        <v>25712</v>
      </c>
      <c r="F278" s="8" t="s">
        <v>1146</v>
      </c>
      <c r="G278" s="8" t="s">
        <v>3616</v>
      </c>
      <c r="H278" s="8" t="s">
        <v>3971</v>
      </c>
      <c r="I278" t="s">
        <v>1698</v>
      </c>
      <c r="J278" s="8" t="s">
        <v>3790</v>
      </c>
      <c r="K278" s="8" t="s">
        <v>3616</v>
      </c>
      <c r="L278" t="s">
        <v>1698</v>
      </c>
      <c r="M278" s="8" t="s">
        <v>3790</v>
      </c>
      <c r="N278" s="8" t="s">
        <v>265</v>
      </c>
      <c r="O278" t="s">
        <v>958</v>
      </c>
      <c r="P278" s="8" t="s">
        <v>3790</v>
      </c>
      <c r="Q278" s="8" t="s">
        <v>1697</v>
      </c>
      <c r="R278" t="s">
        <v>1698</v>
      </c>
      <c r="S278" s="7" t="s">
        <v>3790</v>
      </c>
      <c r="T278" s="8" t="s">
        <v>4876</v>
      </c>
      <c r="U278" s="6" t="s">
        <v>962</v>
      </c>
      <c r="V278" t="s">
        <v>3617</v>
      </c>
      <c r="W278" s="5" t="s">
        <v>3791</v>
      </c>
      <c r="X278" s="6" t="s">
        <v>962</v>
      </c>
      <c r="Y278" s="6" t="s">
        <v>3617</v>
      </c>
      <c r="Z278" s="11" t="s">
        <v>950</v>
      </c>
      <c r="AA278"/>
    </row>
    <row r="284" spans="1:26" ht="12.75">
      <c r="A284" t="s">
        <v>3030</v>
      </c>
      <c r="B284" t="s">
        <v>842</v>
      </c>
      <c r="C284" s="7">
        <v>22147</v>
      </c>
      <c r="F284" s="8" t="s">
        <v>4792</v>
      </c>
      <c r="G284" s="8" t="s">
        <v>4440</v>
      </c>
      <c r="I284" t="s">
        <v>3030</v>
      </c>
      <c r="J284" s="8" t="s">
        <v>4792</v>
      </c>
      <c r="K284" s="8" t="s">
        <v>2582</v>
      </c>
      <c r="O284" t="s">
        <v>3030</v>
      </c>
      <c r="P284" s="8" t="s">
        <v>3554</v>
      </c>
      <c r="Q284" s="5" t="s">
        <v>2583</v>
      </c>
      <c r="R284" t="s">
        <v>3030</v>
      </c>
      <c r="S284" t="s">
        <v>261</v>
      </c>
      <c r="T284" s="5" t="s">
        <v>2584</v>
      </c>
      <c r="U284" s="6" t="s">
        <v>3030</v>
      </c>
      <c r="V284" t="s">
        <v>261</v>
      </c>
      <c r="W284" s="5" t="s">
        <v>2585</v>
      </c>
      <c r="X284" t="s">
        <v>3030</v>
      </c>
      <c r="Y284" s="6" t="s">
        <v>964</v>
      </c>
      <c r="Z284" s="6" t="s">
        <v>2586</v>
      </c>
    </row>
    <row r="285" spans="1:27" ht="12.75">
      <c r="A285" t="s">
        <v>3030</v>
      </c>
      <c r="B285" t="s">
        <v>2672</v>
      </c>
      <c r="C285" s="7">
        <v>23487</v>
      </c>
      <c r="F285" s="8" t="s">
        <v>261</v>
      </c>
      <c r="G285" s="8" t="s">
        <v>4441</v>
      </c>
      <c r="I285" t="s">
        <v>3030</v>
      </c>
      <c r="J285" s="8" t="s">
        <v>3024</v>
      </c>
      <c r="K285" s="8" t="s">
        <v>2587</v>
      </c>
      <c r="L285" t="s">
        <v>3030</v>
      </c>
      <c r="M285" s="8" t="s">
        <v>3024</v>
      </c>
      <c r="N285" s="8" t="s">
        <v>2588</v>
      </c>
      <c r="O285" t="s">
        <v>3030</v>
      </c>
      <c r="P285" s="8" t="s">
        <v>3024</v>
      </c>
      <c r="Q285" s="8" t="s">
        <v>2589</v>
      </c>
      <c r="R285" t="s">
        <v>3030</v>
      </c>
      <c r="S285" s="7" t="s">
        <v>3024</v>
      </c>
      <c r="T285" s="8" t="s">
        <v>2590</v>
      </c>
      <c r="U285" s="6" t="s">
        <v>3030</v>
      </c>
      <c r="V285" t="s">
        <v>3024</v>
      </c>
      <c r="W285" s="5" t="s">
        <v>2591</v>
      </c>
      <c r="X285" t="s">
        <v>3030</v>
      </c>
      <c r="Y285" s="6" t="s">
        <v>3024</v>
      </c>
      <c r="Z285" s="6" t="s">
        <v>2592</v>
      </c>
      <c r="AA285"/>
    </row>
    <row r="286" spans="1:26" ht="12.75">
      <c r="A286" t="s">
        <v>3030</v>
      </c>
      <c r="B286" t="s">
        <v>4165</v>
      </c>
      <c r="C286" s="7">
        <v>27417</v>
      </c>
      <c r="F286" s="8" t="s">
        <v>3615</v>
      </c>
      <c r="G286" s="8" t="s">
        <v>4442</v>
      </c>
      <c r="I286" t="s">
        <v>3030</v>
      </c>
      <c r="J286" s="8" t="s">
        <v>3615</v>
      </c>
      <c r="K286" s="8" t="s">
        <v>2593</v>
      </c>
      <c r="L286" t="s">
        <v>3030</v>
      </c>
      <c r="M286" s="8" t="s">
        <v>3615</v>
      </c>
      <c r="N286" s="8" t="s">
        <v>2594</v>
      </c>
      <c r="O286" t="s">
        <v>3030</v>
      </c>
      <c r="P286" s="8" t="s">
        <v>3615</v>
      </c>
      <c r="Q286" s="5" t="s">
        <v>2595</v>
      </c>
      <c r="R286" t="s">
        <v>3030</v>
      </c>
      <c r="S286" t="s">
        <v>3615</v>
      </c>
      <c r="T286" s="5" t="s">
        <v>2596</v>
      </c>
      <c r="U286" s="6" t="s">
        <v>3030</v>
      </c>
      <c r="V286" t="s">
        <v>3615</v>
      </c>
      <c r="W286" s="5" t="s">
        <v>2597</v>
      </c>
      <c r="X286" t="s">
        <v>3030</v>
      </c>
      <c r="Y286" s="6" t="s">
        <v>3615</v>
      </c>
      <c r="Z286" s="6" t="s">
        <v>2598</v>
      </c>
    </row>
    <row r="287" spans="1:27" ht="12.75">
      <c r="A287" t="s">
        <v>3030</v>
      </c>
      <c r="B287" t="s">
        <v>1005</v>
      </c>
      <c r="C287" s="7">
        <v>27725</v>
      </c>
      <c r="F287" s="8" t="s">
        <v>3024</v>
      </c>
      <c r="G287" s="8" t="s">
        <v>4444</v>
      </c>
      <c r="I287" t="s">
        <v>3030</v>
      </c>
      <c r="J287" s="8" t="s">
        <v>2328</v>
      </c>
      <c r="K287" s="8" t="s">
        <v>5147</v>
      </c>
      <c r="Q287" s="8"/>
      <c r="R287" t="s">
        <v>3030</v>
      </c>
      <c r="S287" s="7" t="s">
        <v>2328</v>
      </c>
      <c r="T287" s="8" t="s">
        <v>5148</v>
      </c>
      <c r="U287" s="6" t="s">
        <v>3030</v>
      </c>
      <c r="V287" t="s">
        <v>2328</v>
      </c>
      <c r="W287" s="5" t="s">
        <v>5149</v>
      </c>
      <c r="X287" t="s">
        <v>3030</v>
      </c>
      <c r="Y287" s="6" t="s">
        <v>2328</v>
      </c>
      <c r="Z287" s="6" t="s">
        <v>5150</v>
      </c>
      <c r="AA287"/>
    </row>
    <row r="288" spans="1:26" ht="12.75">
      <c r="A288" t="s">
        <v>3030</v>
      </c>
      <c r="B288" t="s">
        <v>3075</v>
      </c>
      <c r="C288" s="7">
        <v>28145</v>
      </c>
      <c r="D288" s="8" t="s">
        <v>1140</v>
      </c>
      <c r="E288" s="8" t="s">
        <v>1122</v>
      </c>
      <c r="F288" s="8" t="s">
        <v>5143</v>
      </c>
      <c r="G288" s="8" t="s">
        <v>1756</v>
      </c>
      <c r="I288" t="s">
        <v>3030</v>
      </c>
      <c r="J288" s="8" t="s">
        <v>5143</v>
      </c>
      <c r="K288" s="8" t="s">
        <v>5151</v>
      </c>
      <c r="L288" t="s">
        <v>3030</v>
      </c>
      <c r="M288" s="8" t="s">
        <v>5143</v>
      </c>
      <c r="N288" s="8" t="s">
        <v>5152</v>
      </c>
      <c r="O288" t="s">
        <v>3030</v>
      </c>
      <c r="P288" s="8" t="s">
        <v>5143</v>
      </c>
      <c r="Q288" s="5" t="s">
        <v>5153</v>
      </c>
      <c r="R288" t="s">
        <v>3030</v>
      </c>
      <c r="S288" t="s">
        <v>5143</v>
      </c>
      <c r="T288" s="5" t="s">
        <v>5154</v>
      </c>
      <c r="U288" s="6" t="s">
        <v>3030</v>
      </c>
      <c r="V288" t="s">
        <v>1965</v>
      </c>
      <c r="W288" s="5" t="s">
        <v>5155</v>
      </c>
      <c r="X288" t="s">
        <v>3030</v>
      </c>
      <c r="Y288" s="6" t="s">
        <v>1965</v>
      </c>
      <c r="Z288" s="6" t="s">
        <v>5156</v>
      </c>
    </row>
    <row r="289" spans="1:27" ht="12.75">
      <c r="A289" t="s">
        <v>3030</v>
      </c>
      <c r="B289" t="s">
        <v>150</v>
      </c>
      <c r="C289" s="7">
        <v>28954</v>
      </c>
      <c r="D289" s="8" t="s">
        <v>305</v>
      </c>
      <c r="F289" s="8" t="s">
        <v>4730</v>
      </c>
      <c r="G289" s="8" t="s">
        <v>1004</v>
      </c>
      <c r="I289" t="s">
        <v>3030</v>
      </c>
      <c r="J289" s="8" t="s">
        <v>4730</v>
      </c>
      <c r="K289" s="8" t="s">
        <v>5157</v>
      </c>
      <c r="L289" t="s">
        <v>3030</v>
      </c>
      <c r="M289" s="8" t="s">
        <v>4730</v>
      </c>
      <c r="N289" s="8" t="s">
        <v>5158</v>
      </c>
      <c r="O289" t="s">
        <v>3030</v>
      </c>
      <c r="P289" s="8" t="s">
        <v>4730</v>
      </c>
      <c r="Q289" s="8" t="s">
        <v>5159</v>
      </c>
      <c r="R289" t="s">
        <v>3030</v>
      </c>
      <c r="S289" s="7" t="s">
        <v>4730</v>
      </c>
      <c r="T289" s="8" t="s">
        <v>5160</v>
      </c>
      <c r="U289" s="6" t="s">
        <v>3030</v>
      </c>
      <c r="V289" t="s">
        <v>4730</v>
      </c>
      <c r="W289" s="5" t="s">
        <v>5161</v>
      </c>
      <c r="X289" s="6"/>
      <c r="Z289" s="11"/>
      <c r="AA289"/>
    </row>
    <row r="290" spans="1:26" ht="12.75">
      <c r="A290" t="s">
        <v>3030</v>
      </c>
      <c r="B290" t="s">
        <v>975</v>
      </c>
      <c r="C290" s="7">
        <v>24864</v>
      </c>
      <c r="E290" s="8" t="s">
        <v>4766</v>
      </c>
      <c r="F290" s="8" t="s">
        <v>1689</v>
      </c>
      <c r="G290" s="8" t="s">
        <v>275</v>
      </c>
      <c r="I290" t="s">
        <v>3030</v>
      </c>
      <c r="J290" s="8" t="s">
        <v>1689</v>
      </c>
      <c r="K290" s="8" t="s">
        <v>3824</v>
      </c>
      <c r="L290" t="s">
        <v>3030</v>
      </c>
      <c r="M290" s="8" t="s">
        <v>1689</v>
      </c>
      <c r="N290" s="8" t="s">
        <v>3825</v>
      </c>
      <c r="O290" t="s">
        <v>3030</v>
      </c>
      <c r="P290" s="8" t="s">
        <v>1689</v>
      </c>
      <c r="Q290" s="5" t="s">
        <v>3826</v>
      </c>
      <c r="R290" t="s">
        <v>3030</v>
      </c>
      <c r="S290" t="s">
        <v>1689</v>
      </c>
      <c r="T290" s="5" t="s">
        <v>3827</v>
      </c>
      <c r="U290" s="6" t="s">
        <v>3030</v>
      </c>
      <c r="V290" t="s">
        <v>1689</v>
      </c>
      <c r="W290" s="5" t="s">
        <v>3828</v>
      </c>
      <c r="X290" t="s">
        <v>3030</v>
      </c>
      <c r="Y290" s="6" t="s">
        <v>1689</v>
      </c>
      <c r="Z290" s="6" t="s">
        <v>3829</v>
      </c>
    </row>
    <row r="291" spans="1:27" ht="12.75" customHeight="1">
      <c r="A291" t="s">
        <v>3030</v>
      </c>
      <c r="B291" t="s">
        <v>3769</v>
      </c>
      <c r="C291" s="7">
        <v>28613</v>
      </c>
      <c r="D291" s="8" t="s">
        <v>1856</v>
      </c>
      <c r="F291" s="8" t="s">
        <v>964</v>
      </c>
      <c r="G291" s="8" t="s">
        <v>4450</v>
      </c>
      <c r="I291" t="s">
        <v>3030</v>
      </c>
      <c r="J291" s="8" t="s">
        <v>261</v>
      </c>
      <c r="K291" s="8" t="s">
        <v>3830</v>
      </c>
      <c r="L291" t="s">
        <v>3030</v>
      </c>
      <c r="M291" s="8" t="s">
        <v>261</v>
      </c>
      <c r="N291" s="8" t="s">
        <v>3831</v>
      </c>
      <c r="O291" t="s">
        <v>3030</v>
      </c>
      <c r="P291" s="8" t="s">
        <v>261</v>
      </c>
      <c r="Q291" s="8" t="s">
        <v>3832</v>
      </c>
      <c r="S291" s="14"/>
      <c r="T291"/>
      <c r="U291" s="6"/>
      <c r="V291"/>
      <c r="AA291"/>
    </row>
    <row r="294" spans="1:27" ht="12.75">
      <c r="A294" t="s">
        <v>3136</v>
      </c>
      <c r="B294" t="s">
        <v>1167</v>
      </c>
      <c r="C294" s="7">
        <v>26474</v>
      </c>
      <c r="F294" s="8" t="s">
        <v>2461</v>
      </c>
      <c r="G294" s="8" t="s">
        <v>1168</v>
      </c>
      <c r="L294" t="s">
        <v>3136</v>
      </c>
      <c r="M294" s="8" t="s">
        <v>3024</v>
      </c>
      <c r="N294" s="8" t="s">
        <v>3833</v>
      </c>
      <c r="O294" t="s">
        <v>3136</v>
      </c>
      <c r="P294" s="8" t="s">
        <v>3024</v>
      </c>
      <c r="Q294" s="8" t="s">
        <v>3834</v>
      </c>
      <c r="R294" t="s">
        <v>3136</v>
      </c>
      <c r="S294" s="7" t="s">
        <v>3024</v>
      </c>
      <c r="T294" s="8" t="s">
        <v>3835</v>
      </c>
      <c r="U294" s="6" t="s">
        <v>3136</v>
      </c>
      <c r="V294" t="s">
        <v>3617</v>
      </c>
      <c r="W294" s="5" t="s">
        <v>3836</v>
      </c>
      <c r="Z294" s="11"/>
      <c r="AA294"/>
    </row>
    <row r="295" spans="1:7" ht="12.75">
      <c r="A295" t="s">
        <v>3136</v>
      </c>
      <c r="B295" t="s">
        <v>2599</v>
      </c>
      <c r="C295" s="7">
        <v>30823</v>
      </c>
      <c r="D295" s="8" t="s">
        <v>3481</v>
      </c>
      <c r="F295" s="8" t="s">
        <v>3790</v>
      </c>
      <c r="G295" s="8" t="s">
        <v>2600</v>
      </c>
    </row>
    <row r="296" spans="1:7" ht="12.75">
      <c r="A296" t="s">
        <v>3136</v>
      </c>
      <c r="B296" t="s">
        <v>1173</v>
      </c>
      <c r="C296" s="7">
        <v>30539</v>
      </c>
      <c r="D296" s="8" t="s">
        <v>3490</v>
      </c>
      <c r="F296" s="8" t="s">
        <v>937</v>
      </c>
      <c r="G296" s="8" t="s">
        <v>1174</v>
      </c>
    </row>
    <row r="297" spans="1:7" ht="12.75">
      <c r="A297" t="s">
        <v>3136</v>
      </c>
      <c r="B297" t="s">
        <v>2601</v>
      </c>
      <c r="C297" s="7">
        <v>26988</v>
      </c>
      <c r="D297" s="8" t="s">
        <v>3478</v>
      </c>
      <c r="F297" s="8" t="s">
        <v>2131</v>
      </c>
      <c r="G297" s="8" t="s">
        <v>2602</v>
      </c>
    </row>
    <row r="298" spans="1:27" ht="12.75">
      <c r="A298" t="s">
        <v>3136</v>
      </c>
      <c r="B298" t="s">
        <v>4797</v>
      </c>
      <c r="C298" s="7">
        <v>26668</v>
      </c>
      <c r="F298" s="8" t="s">
        <v>4883</v>
      </c>
      <c r="G298" s="8" t="s">
        <v>5166</v>
      </c>
      <c r="L298" t="s">
        <v>3136</v>
      </c>
      <c r="M298" s="8" t="s">
        <v>4883</v>
      </c>
      <c r="N298" s="8" t="s">
        <v>3837</v>
      </c>
      <c r="O298" t="s">
        <v>3136</v>
      </c>
      <c r="P298" s="8" t="s">
        <v>1857</v>
      </c>
      <c r="Q298" s="8" t="s">
        <v>3838</v>
      </c>
      <c r="R298" t="s">
        <v>3136</v>
      </c>
      <c r="S298" s="7" t="s">
        <v>1857</v>
      </c>
      <c r="T298" s="8" t="s">
        <v>3839</v>
      </c>
      <c r="U298" s="6" t="s">
        <v>3136</v>
      </c>
      <c r="V298" t="s">
        <v>1857</v>
      </c>
      <c r="W298" s="5" t="s">
        <v>3840</v>
      </c>
      <c r="X298" t="s">
        <v>3136</v>
      </c>
      <c r="Y298" s="6" t="s">
        <v>1857</v>
      </c>
      <c r="Z298" s="6" t="s">
        <v>3841</v>
      </c>
      <c r="AA298"/>
    </row>
    <row r="299" spans="1:27" ht="12.75">
      <c r="A299" t="s">
        <v>3136</v>
      </c>
      <c r="B299" t="s">
        <v>2603</v>
      </c>
      <c r="C299" s="7">
        <v>30693</v>
      </c>
      <c r="D299" s="8" t="s">
        <v>3490</v>
      </c>
      <c r="F299" s="8" t="s">
        <v>4730</v>
      </c>
      <c r="G299" s="8" t="s">
        <v>2604</v>
      </c>
      <c r="L299" s="8"/>
      <c r="N299"/>
      <c r="O299" s="8"/>
      <c r="P299" s="5"/>
      <c r="Q299"/>
      <c r="S299" s="5"/>
      <c r="W299"/>
      <c r="X299" s="6"/>
      <c r="Z299" s="10"/>
      <c r="AA299"/>
    </row>
    <row r="300" spans="1:27" ht="12.75">
      <c r="A300" t="s">
        <v>3136</v>
      </c>
      <c r="B300" t="s">
        <v>3811</v>
      </c>
      <c r="C300" s="7">
        <v>28346</v>
      </c>
      <c r="D300" s="8" t="s">
        <v>3659</v>
      </c>
      <c r="F300" s="8" t="s">
        <v>1372</v>
      </c>
      <c r="G300" s="8" t="s">
        <v>4446</v>
      </c>
      <c r="I300" t="s">
        <v>3136</v>
      </c>
      <c r="J300" s="8" t="s">
        <v>1372</v>
      </c>
      <c r="K300" s="8" t="s">
        <v>3842</v>
      </c>
      <c r="L300" t="s">
        <v>3136</v>
      </c>
      <c r="M300" s="8" t="s">
        <v>1372</v>
      </c>
      <c r="N300" s="8" t="s">
        <v>3843</v>
      </c>
      <c r="O300" t="s">
        <v>3136</v>
      </c>
      <c r="P300" s="8" t="s">
        <v>1372</v>
      </c>
      <c r="Q300" s="8" t="s">
        <v>3844</v>
      </c>
      <c r="R300" t="s">
        <v>3136</v>
      </c>
      <c r="S300" s="7" t="s">
        <v>1372</v>
      </c>
      <c r="T300" s="8" t="s">
        <v>3845</v>
      </c>
      <c r="U300" s="6" t="s">
        <v>3136</v>
      </c>
      <c r="V300" t="s">
        <v>1372</v>
      </c>
      <c r="W300" s="5" t="s">
        <v>3846</v>
      </c>
      <c r="X300" t="s">
        <v>3136</v>
      </c>
      <c r="Y300" s="6" t="s">
        <v>1372</v>
      </c>
      <c r="Z300" s="6" t="s">
        <v>3847</v>
      </c>
      <c r="AA300"/>
    </row>
    <row r="301" spans="1:27" ht="12.75">
      <c r="A301" t="s">
        <v>3136</v>
      </c>
      <c r="B301" t="s">
        <v>3040</v>
      </c>
      <c r="C301" s="7">
        <v>25005</v>
      </c>
      <c r="F301" s="8" t="s">
        <v>1146</v>
      </c>
      <c r="G301" s="8" t="s">
        <v>4449</v>
      </c>
      <c r="I301" t="s">
        <v>3136</v>
      </c>
      <c r="J301" s="8" t="s">
        <v>3617</v>
      </c>
      <c r="K301" s="8" t="s">
        <v>3848</v>
      </c>
      <c r="O301" t="s">
        <v>3136</v>
      </c>
      <c r="P301" s="8" t="s">
        <v>3790</v>
      </c>
      <c r="Q301" s="8" t="s">
        <v>3849</v>
      </c>
      <c r="R301" t="s">
        <v>3136</v>
      </c>
      <c r="S301" s="6" t="s">
        <v>3790</v>
      </c>
      <c r="T301" s="8" t="s">
        <v>3850</v>
      </c>
      <c r="U301" s="6" t="s">
        <v>3136</v>
      </c>
      <c r="V301" t="s">
        <v>1496</v>
      </c>
      <c r="W301" s="5" t="s">
        <v>2189</v>
      </c>
      <c r="X301" t="s">
        <v>3136</v>
      </c>
      <c r="Y301" s="6" t="s">
        <v>3790</v>
      </c>
      <c r="Z301" s="6" t="s">
        <v>3851</v>
      </c>
      <c r="AA301"/>
    </row>
  </sheetData>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AH50"/>
  <sheetViews>
    <sheetView workbookViewId="0" topLeftCell="A1">
      <selection activeCell="A2" sqref="A2"/>
    </sheetView>
  </sheetViews>
  <sheetFormatPr defaultColWidth="9.140625" defaultRowHeight="12.75"/>
  <cols>
    <col min="1" max="1" width="11.7109375" style="0" customWidth="1"/>
    <col min="2" max="33" width="4.57421875" style="0" customWidth="1"/>
    <col min="34" max="34" width="11.421875" style="16" customWidth="1"/>
    <col min="35" max="16384" width="11.421875" style="0" customWidth="1"/>
  </cols>
  <sheetData>
    <row r="1" ht="8.25" customHeight="1"/>
    <row r="2" spans="1:3" ht="12.75">
      <c r="A2" s="34" t="s">
        <v>2346</v>
      </c>
      <c r="B2" s="26"/>
      <c r="C2" s="26"/>
    </row>
    <row r="3" spans="1:3" ht="12.75">
      <c r="A3" s="26"/>
      <c r="B3" s="26"/>
      <c r="C3" s="26"/>
    </row>
    <row r="4" ht="12.75">
      <c r="A4" s="29" t="s">
        <v>1637</v>
      </c>
    </row>
    <row r="5" ht="12.75">
      <c r="A5" s="29" t="s">
        <v>1636</v>
      </c>
    </row>
    <row r="6" ht="12.75">
      <c r="A6" s="31" t="s">
        <v>1029</v>
      </c>
    </row>
    <row r="7" ht="12.75">
      <c r="A7" s="31" t="s">
        <v>1842</v>
      </c>
    </row>
    <row r="8" spans="1:10" ht="12.75">
      <c r="A8" s="37" t="s">
        <v>1843</v>
      </c>
      <c r="J8" s="38" t="s">
        <v>3439</v>
      </c>
    </row>
    <row r="9" spans="1:10" ht="12.75">
      <c r="A9" s="31" t="s">
        <v>3440</v>
      </c>
      <c r="J9" s="38"/>
    </row>
    <row r="10" ht="12.75">
      <c r="A10" s="31"/>
    </row>
    <row r="11" spans="1:34" ht="12.75">
      <c r="A11" s="35" t="s">
        <v>1647</v>
      </c>
      <c r="B11" s="27" t="s">
        <v>1025</v>
      </c>
      <c r="C11" s="27" t="s">
        <v>1026</v>
      </c>
      <c r="D11" s="27"/>
      <c r="E11" s="51" t="s">
        <v>2461</v>
      </c>
      <c r="F11" s="51" t="s">
        <v>1689</v>
      </c>
      <c r="G11" s="51" t="s">
        <v>5143</v>
      </c>
      <c r="H11" s="51" t="s">
        <v>1857</v>
      </c>
      <c r="I11" s="51" t="s">
        <v>304</v>
      </c>
      <c r="J11" s="51" t="s">
        <v>3380</v>
      </c>
      <c r="K11" s="51" t="s">
        <v>3615</v>
      </c>
      <c r="L11" s="51" t="s">
        <v>4874</v>
      </c>
      <c r="M11" s="51" t="s">
        <v>3027</v>
      </c>
      <c r="N11" s="51" t="s">
        <v>1480</v>
      </c>
      <c r="O11" s="51" t="s">
        <v>1146</v>
      </c>
      <c r="P11" s="51" t="s">
        <v>1372</v>
      </c>
      <c r="Q11" s="51" t="s">
        <v>937</v>
      </c>
      <c r="R11" s="51" t="s">
        <v>3790</v>
      </c>
      <c r="S11" s="51" t="s">
        <v>3554</v>
      </c>
      <c r="T11" s="51" t="s">
        <v>3551</v>
      </c>
      <c r="U11" s="51" t="s">
        <v>964</v>
      </c>
      <c r="V11" s="51" t="s">
        <v>1496</v>
      </c>
      <c r="W11" s="51" t="s">
        <v>4789</v>
      </c>
      <c r="X11" s="51" t="s">
        <v>2131</v>
      </c>
      <c r="Y11" s="51" t="s">
        <v>4026</v>
      </c>
      <c r="Z11" s="51" t="s">
        <v>4668</v>
      </c>
      <c r="AA11" s="51" t="s">
        <v>1965</v>
      </c>
      <c r="AB11" s="51" t="s">
        <v>3617</v>
      </c>
      <c r="AC11" s="27"/>
      <c r="AD11" s="27"/>
      <c r="AE11" s="27"/>
      <c r="AF11" s="27"/>
      <c r="AG11" s="27"/>
      <c r="AH11" s="27"/>
    </row>
    <row r="12" spans="1:34" ht="12.75">
      <c r="A12" t="s">
        <v>633</v>
      </c>
      <c r="B12" s="16">
        <v>2</v>
      </c>
      <c r="C12" s="16">
        <v>3</v>
      </c>
      <c r="D12" s="28"/>
      <c r="E12" s="50">
        <v>3</v>
      </c>
      <c r="F12" s="49">
        <v>2</v>
      </c>
      <c r="G12" s="50">
        <v>3</v>
      </c>
      <c r="H12" s="50">
        <v>3</v>
      </c>
      <c r="I12" s="49">
        <v>2</v>
      </c>
      <c r="J12" s="50">
        <v>3</v>
      </c>
      <c r="K12" s="50">
        <v>3</v>
      </c>
      <c r="L12" s="49">
        <v>2</v>
      </c>
      <c r="M12" s="49">
        <v>2</v>
      </c>
      <c r="N12" s="50">
        <v>3</v>
      </c>
      <c r="O12" s="50">
        <v>3</v>
      </c>
      <c r="P12" s="50">
        <v>3</v>
      </c>
      <c r="Q12" s="50">
        <v>3</v>
      </c>
      <c r="R12" s="49">
        <v>2</v>
      </c>
      <c r="S12" s="49">
        <v>2</v>
      </c>
      <c r="T12" s="49">
        <v>2</v>
      </c>
      <c r="U12" s="49">
        <v>2</v>
      </c>
      <c r="V12" s="50">
        <v>3</v>
      </c>
      <c r="W12" s="50">
        <v>3</v>
      </c>
      <c r="X12" s="50">
        <v>3</v>
      </c>
      <c r="Y12" s="50">
        <v>3</v>
      </c>
      <c r="Z12" s="50">
        <v>3</v>
      </c>
      <c r="AA12" s="50">
        <v>3</v>
      </c>
      <c r="AB12" s="50">
        <v>3</v>
      </c>
      <c r="AC12" s="28"/>
      <c r="AD12" s="28"/>
      <c r="AE12" s="28"/>
      <c r="AF12" s="28"/>
      <c r="AG12" s="28"/>
      <c r="AH12" s="30"/>
    </row>
    <row r="13" spans="1:34" ht="12.75">
      <c r="A13" t="s">
        <v>3607</v>
      </c>
      <c r="B13" s="16">
        <v>2</v>
      </c>
      <c r="C13" s="16"/>
      <c r="D13" s="28"/>
      <c r="E13" s="49">
        <v>3</v>
      </c>
      <c r="F13" s="49">
        <v>5</v>
      </c>
      <c r="G13" s="49">
        <v>4</v>
      </c>
      <c r="H13" s="49">
        <v>4</v>
      </c>
      <c r="I13" s="49">
        <v>4</v>
      </c>
      <c r="J13" s="49">
        <v>2</v>
      </c>
      <c r="K13" s="49">
        <v>3</v>
      </c>
      <c r="L13" s="49">
        <v>4</v>
      </c>
      <c r="M13" s="49">
        <v>4</v>
      </c>
      <c r="N13" s="49">
        <v>4</v>
      </c>
      <c r="O13" s="49">
        <v>3</v>
      </c>
      <c r="P13" s="49">
        <v>4</v>
      </c>
      <c r="Q13" s="49">
        <v>3</v>
      </c>
      <c r="R13" s="49">
        <v>2</v>
      </c>
      <c r="S13" s="49">
        <v>3</v>
      </c>
      <c r="T13" s="49">
        <v>5</v>
      </c>
      <c r="U13" s="49">
        <v>2</v>
      </c>
      <c r="V13" s="49">
        <v>4</v>
      </c>
      <c r="W13" s="49">
        <v>4</v>
      </c>
      <c r="X13" s="49">
        <v>4</v>
      </c>
      <c r="Y13" s="49">
        <v>5</v>
      </c>
      <c r="Z13" s="49">
        <v>5</v>
      </c>
      <c r="AA13" s="49">
        <v>4</v>
      </c>
      <c r="AB13" s="49">
        <v>4</v>
      </c>
      <c r="AC13" s="28"/>
      <c r="AD13" s="28"/>
      <c r="AE13" s="28"/>
      <c r="AF13" s="28"/>
      <c r="AG13" s="28"/>
      <c r="AH13" s="30"/>
    </row>
    <row r="14" spans="1:34" ht="12.75">
      <c r="A14" t="s">
        <v>35</v>
      </c>
      <c r="B14" s="16">
        <v>2</v>
      </c>
      <c r="C14" s="16"/>
      <c r="D14" s="28"/>
      <c r="E14" s="49">
        <v>2</v>
      </c>
      <c r="F14" s="49">
        <v>3</v>
      </c>
      <c r="G14" s="49">
        <v>2</v>
      </c>
      <c r="H14" s="49">
        <v>2</v>
      </c>
      <c r="I14" s="49">
        <v>3</v>
      </c>
      <c r="J14" s="49">
        <v>2</v>
      </c>
      <c r="K14" s="49">
        <v>3</v>
      </c>
      <c r="L14" s="49">
        <v>3</v>
      </c>
      <c r="M14" s="49">
        <v>3</v>
      </c>
      <c r="N14" s="49">
        <v>2</v>
      </c>
      <c r="O14" s="49">
        <v>2</v>
      </c>
      <c r="P14" s="49">
        <v>4</v>
      </c>
      <c r="Q14" s="49">
        <v>2</v>
      </c>
      <c r="R14" s="49">
        <v>2</v>
      </c>
      <c r="S14" s="49">
        <v>2</v>
      </c>
      <c r="T14" s="49">
        <v>3</v>
      </c>
      <c r="U14" s="49">
        <v>4</v>
      </c>
      <c r="V14" s="49">
        <v>2</v>
      </c>
      <c r="W14" s="49">
        <v>3</v>
      </c>
      <c r="X14" s="49">
        <v>2</v>
      </c>
      <c r="Y14" s="49">
        <v>2</v>
      </c>
      <c r="Z14" s="49">
        <v>5</v>
      </c>
      <c r="AA14" s="49">
        <v>6</v>
      </c>
      <c r="AB14" s="49">
        <v>3</v>
      </c>
      <c r="AC14" s="28"/>
      <c r="AD14" s="28"/>
      <c r="AE14" s="28"/>
      <c r="AF14" s="28"/>
      <c r="AG14" s="28"/>
      <c r="AH14" s="30"/>
    </row>
    <row r="15" spans="1:34" ht="12.75">
      <c r="A15" t="s">
        <v>412</v>
      </c>
      <c r="B15" s="36" t="s">
        <v>413</v>
      </c>
      <c r="C15" s="16"/>
      <c r="D15" s="28"/>
      <c r="E15" s="49">
        <v>2</v>
      </c>
      <c r="F15" s="49">
        <v>2</v>
      </c>
      <c r="G15" s="49">
        <v>1</v>
      </c>
      <c r="H15" s="49">
        <v>2</v>
      </c>
      <c r="I15" s="49">
        <v>2</v>
      </c>
      <c r="J15" s="49">
        <v>2</v>
      </c>
      <c r="K15" s="49">
        <v>1</v>
      </c>
      <c r="L15" s="49">
        <v>3</v>
      </c>
      <c r="M15" s="49">
        <v>3</v>
      </c>
      <c r="N15" s="49">
        <v>2</v>
      </c>
      <c r="O15" s="49">
        <v>3</v>
      </c>
      <c r="P15" s="49">
        <v>3</v>
      </c>
      <c r="Q15" s="49">
        <v>2</v>
      </c>
      <c r="R15" s="49">
        <v>2</v>
      </c>
      <c r="S15" s="49">
        <v>1</v>
      </c>
      <c r="T15" s="49">
        <v>1</v>
      </c>
      <c r="U15" s="49">
        <v>3</v>
      </c>
      <c r="V15" s="49">
        <v>3</v>
      </c>
      <c r="W15" s="49">
        <v>2</v>
      </c>
      <c r="X15" s="49">
        <v>1</v>
      </c>
      <c r="Y15" s="49">
        <v>1</v>
      </c>
      <c r="Z15" s="49">
        <v>2</v>
      </c>
      <c r="AA15" s="49">
        <v>6</v>
      </c>
      <c r="AB15" s="49">
        <v>1</v>
      </c>
      <c r="AC15" s="28"/>
      <c r="AD15" s="28"/>
      <c r="AE15" s="28"/>
      <c r="AF15" s="28"/>
      <c r="AG15" s="28"/>
      <c r="AH15" s="30"/>
    </row>
    <row r="16" spans="1:34" ht="12.75">
      <c r="A16" t="s">
        <v>4191</v>
      </c>
      <c r="B16" s="16">
        <v>4</v>
      </c>
      <c r="C16" s="16"/>
      <c r="D16" s="28"/>
      <c r="E16" s="49">
        <v>5</v>
      </c>
      <c r="F16" s="49">
        <v>7</v>
      </c>
      <c r="G16" s="49">
        <v>5</v>
      </c>
      <c r="H16" s="49">
        <v>5</v>
      </c>
      <c r="I16" s="49">
        <v>5</v>
      </c>
      <c r="J16" s="49">
        <v>4</v>
      </c>
      <c r="K16" s="49">
        <v>4</v>
      </c>
      <c r="L16" s="49">
        <v>7</v>
      </c>
      <c r="M16" s="49">
        <v>5</v>
      </c>
      <c r="N16" s="49">
        <v>6</v>
      </c>
      <c r="O16" s="49">
        <v>4</v>
      </c>
      <c r="P16" s="49">
        <v>7</v>
      </c>
      <c r="Q16" s="49">
        <v>4</v>
      </c>
      <c r="R16" s="49">
        <v>4</v>
      </c>
      <c r="S16" s="49">
        <v>4</v>
      </c>
      <c r="T16" s="49">
        <v>6</v>
      </c>
      <c r="U16" s="49">
        <v>5</v>
      </c>
      <c r="V16" s="49">
        <v>6</v>
      </c>
      <c r="W16" s="49">
        <v>6</v>
      </c>
      <c r="X16" s="49">
        <v>6</v>
      </c>
      <c r="Y16" s="49">
        <v>6</v>
      </c>
      <c r="Z16" s="49">
        <v>8</v>
      </c>
      <c r="AA16" s="49">
        <v>8</v>
      </c>
      <c r="AB16" s="49">
        <v>6</v>
      </c>
      <c r="AC16" s="28"/>
      <c r="AD16" s="28"/>
      <c r="AE16" s="28"/>
      <c r="AF16" s="28"/>
      <c r="AG16" s="28"/>
      <c r="AH16" s="30"/>
    </row>
    <row r="17" spans="1:34" ht="12.75">
      <c r="A17" t="s">
        <v>2129</v>
      </c>
      <c r="B17" s="16">
        <v>4</v>
      </c>
      <c r="C17" s="16"/>
      <c r="D17" s="28"/>
      <c r="E17" s="49">
        <v>4</v>
      </c>
      <c r="F17" s="49">
        <v>5</v>
      </c>
      <c r="G17" s="49">
        <v>5</v>
      </c>
      <c r="H17" s="49">
        <v>6</v>
      </c>
      <c r="I17" s="49">
        <v>7</v>
      </c>
      <c r="J17" s="49">
        <v>5</v>
      </c>
      <c r="K17" s="49">
        <v>5</v>
      </c>
      <c r="L17" s="49">
        <v>6</v>
      </c>
      <c r="M17" s="49">
        <v>6</v>
      </c>
      <c r="N17" s="49">
        <v>4</v>
      </c>
      <c r="O17" s="49">
        <v>5</v>
      </c>
      <c r="P17" s="49">
        <v>4</v>
      </c>
      <c r="Q17" s="49">
        <v>6</v>
      </c>
      <c r="R17" s="49">
        <v>6</v>
      </c>
      <c r="S17" s="49">
        <v>6</v>
      </c>
      <c r="T17" s="49">
        <v>6</v>
      </c>
      <c r="U17" s="49">
        <v>4</v>
      </c>
      <c r="V17" s="49">
        <v>4</v>
      </c>
      <c r="W17" s="49">
        <v>5</v>
      </c>
      <c r="X17" s="49">
        <v>6</v>
      </c>
      <c r="Y17" s="49">
        <v>5</v>
      </c>
      <c r="Z17" s="49">
        <v>5</v>
      </c>
      <c r="AA17" s="49">
        <v>6</v>
      </c>
      <c r="AB17" s="49">
        <v>5</v>
      </c>
      <c r="AC17" s="28"/>
      <c r="AD17" s="28"/>
      <c r="AE17" s="28"/>
      <c r="AF17" s="28"/>
      <c r="AG17" s="28"/>
      <c r="AH17" s="30"/>
    </row>
    <row r="18" spans="1:34" ht="12.75">
      <c r="A18" t="s">
        <v>306</v>
      </c>
      <c r="B18" s="16">
        <v>2</v>
      </c>
      <c r="C18" s="16"/>
      <c r="D18" s="28"/>
      <c r="E18" s="49">
        <v>2</v>
      </c>
      <c r="F18" s="49">
        <v>2</v>
      </c>
      <c r="G18" s="49">
        <v>2</v>
      </c>
      <c r="H18" s="49">
        <v>2</v>
      </c>
      <c r="I18" s="49">
        <v>2</v>
      </c>
      <c r="J18" s="49">
        <v>3</v>
      </c>
      <c r="K18" s="49">
        <v>2</v>
      </c>
      <c r="L18" s="49">
        <v>3</v>
      </c>
      <c r="M18" s="49">
        <v>2</v>
      </c>
      <c r="N18" s="49">
        <v>3</v>
      </c>
      <c r="O18" s="49">
        <v>3</v>
      </c>
      <c r="P18" s="49">
        <v>5</v>
      </c>
      <c r="Q18" s="49">
        <v>3</v>
      </c>
      <c r="R18" s="49">
        <v>2</v>
      </c>
      <c r="S18" s="49">
        <v>2</v>
      </c>
      <c r="T18" s="49">
        <v>3</v>
      </c>
      <c r="U18" s="49">
        <v>4</v>
      </c>
      <c r="V18" s="49">
        <v>2</v>
      </c>
      <c r="W18" s="49">
        <v>3</v>
      </c>
      <c r="X18" s="49">
        <v>3</v>
      </c>
      <c r="Y18" s="49">
        <v>3</v>
      </c>
      <c r="Z18" s="49">
        <v>4</v>
      </c>
      <c r="AA18" s="49">
        <v>2</v>
      </c>
      <c r="AB18" s="49">
        <v>3</v>
      </c>
      <c r="AC18" s="28"/>
      <c r="AD18" s="28"/>
      <c r="AE18" s="28"/>
      <c r="AF18" s="28"/>
      <c r="AG18" s="28"/>
      <c r="AH18" s="30"/>
    </row>
    <row r="19" spans="1:34" ht="12.75">
      <c r="A19" t="s">
        <v>1138</v>
      </c>
      <c r="B19" s="16">
        <v>2</v>
      </c>
      <c r="C19" s="16"/>
      <c r="D19" s="28"/>
      <c r="E19" s="49">
        <v>3</v>
      </c>
      <c r="F19" s="49">
        <v>3</v>
      </c>
      <c r="G19" s="49">
        <v>3</v>
      </c>
      <c r="H19" s="49">
        <v>3</v>
      </c>
      <c r="I19" s="49">
        <v>4</v>
      </c>
      <c r="J19" s="49">
        <v>3</v>
      </c>
      <c r="K19" s="49">
        <v>2</v>
      </c>
      <c r="L19" s="49">
        <v>2</v>
      </c>
      <c r="M19" s="49">
        <v>2</v>
      </c>
      <c r="N19" s="49">
        <v>2</v>
      </c>
      <c r="O19" s="49">
        <v>3</v>
      </c>
      <c r="P19" s="49">
        <v>2</v>
      </c>
      <c r="Q19" s="49">
        <v>3</v>
      </c>
      <c r="R19" s="49">
        <v>3</v>
      </c>
      <c r="S19" s="49">
        <v>3</v>
      </c>
      <c r="T19" s="49">
        <v>3</v>
      </c>
      <c r="U19" s="49">
        <v>3</v>
      </c>
      <c r="V19" s="49">
        <v>3</v>
      </c>
      <c r="W19" s="49">
        <v>3</v>
      </c>
      <c r="X19" s="49">
        <v>2</v>
      </c>
      <c r="Y19" s="49">
        <v>2</v>
      </c>
      <c r="Z19" s="49">
        <v>2</v>
      </c>
      <c r="AA19" s="49">
        <v>2</v>
      </c>
      <c r="AB19" s="49">
        <v>3</v>
      </c>
      <c r="AC19" s="28"/>
      <c r="AD19" s="28"/>
      <c r="AE19" s="28"/>
      <c r="AF19" s="28"/>
      <c r="AG19" s="28"/>
      <c r="AH19" s="30"/>
    </row>
    <row r="20" spans="1:34" ht="12.75">
      <c r="A20" t="s">
        <v>1027</v>
      </c>
      <c r="B20" s="16">
        <v>3</v>
      </c>
      <c r="C20" s="16"/>
      <c r="D20" s="28"/>
      <c r="E20" s="49">
        <v>4</v>
      </c>
      <c r="F20" s="49">
        <v>4</v>
      </c>
      <c r="G20" s="49">
        <v>3</v>
      </c>
      <c r="H20" s="49">
        <v>5</v>
      </c>
      <c r="I20" s="49">
        <v>5</v>
      </c>
      <c r="J20" s="49">
        <v>6</v>
      </c>
      <c r="K20" s="49">
        <v>3</v>
      </c>
      <c r="L20" s="49">
        <v>3</v>
      </c>
      <c r="M20" s="49">
        <v>4</v>
      </c>
      <c r="N20" s="49">
        <v>6</v>
      </c>
      <c r="O20" s="49">
        <v>4</v>
      </c>
      <c r="P20" s="49">
        <v>3</v>
      </c>
      <c r="Q20" s="49">
        <v>5</v>
      </c>
      <c r="R20" s="49">
        <v>4</v>
      </c>
      <c r="S20" s="49">
        <v>4</v>
      </c>
      <c r="T20" s="49">
        <v>5</v>
      </c>
      <c r="U20" s="49">
        <v>4</v>
      </c>
      <c r="V20" s="49">
        <v>4</v>
      </c>
      <c r="W20" s="49">
        <v>7</v>
      </c>
      <c r="X20" s="49">
        <v>5</v>
      </c>
      <c r="Y20" s="49">
        <v>3</v>
      </c>
      <c r="Z20" s="49">
        <v>3</v>
      </c>
      <c r="AA20" s="49">
        <v>4</v>
      </c>
      <c r="AB20" s="49">
        <v>5</v>
      </c>
      <c r="AC20" s="28"/>
      <c r="AD20" s="28"/>
      <c r="AE20" s="28"/>
      <c r="AF20" s="28"/>
      <c r="AG20" s="28"/>
      <c r="AH20" s="30"/>
    </row>
    <row r="21" spans="1:34" ht="12.75">
      <c r="A21" t="s">
        <v>1028</v>
      </c>
      <c r="B21" s="16">
        <v>3</v>
      </c>
      <c r="C21" s="16"/>
      <c r="D21" s="28"/>
      <c r="E21" s="49">
        <v>3</v>
      </c>
      <c r="F21" s="49">
        <v>5</v>
      </c>
      <c r="G21" s="49">
        <v>4</v>
      </c>
      <c r="H21" s="49">
        <v>5</v>
      </c>
      <c r="I21" s="49">
        <v>5</v>
      </c>
      <c r="J21" s="49">
        <v>5</v>
      </c>
      <c r="K21" s="49">
        <v>5</v>
      </c>
      <c r="L21" s="49">
        <v>4</v>
      </c>
      <c r="M21" s="49">
        <v>3</v>
      </c>
      <c r="N21" s="49">
        <v>5</v>
      </c>
      <c r="O21" s="49">
        <v>3</v>
      </c>
      <c r="P21" s="49">
        <v>4</v>
      </c>
      <c r="Q21" s="49">
        <v>4</v>
      </c>
      <c r="R21" s="49">
        <v>5</v>
      </c>
      <c r="S21" s="49">
        <v>3</v>
      </c>
      <c r="T21" s="49">
        <v>3</v>
      </c>
      <c r="U21" s="49">
        <v>3</v>
      </c>
      <c r="V21" s="49">
        <v>3</v>
      </c>
      <c r="W21" s="49">
        <v>4</v>
      </c>
      <c r="X21" s="49">
        <v>4</v>
      </c>
      <c r="Y21" s="49">
        <v>4</v>
      </c>
      <c r="Z21" s="49">
        <v>4</v>
      </c>
      <c r="AA21" s="49">
        <v>4</v>
      </c>
      <c r="AB21" s="49">
        <v>4</v>
      </c>
      <c r="AC21" s="28"/>
      <c r="AD21" s="28"/>
      <c r="AE21" s="28"/>
      <c r="AF21" s="28"/>
      <c r="AG21" s="28"/>
      <c r="AH21" s="30"/>
    </row>
    <row r="22" spans="1:34" ht="12.75">
      <c r="A22" t="s">
        <v>36</v>
      </c>
      <c r="B22" s="16">
        <v>8</v>
      </c>
      <c r="C22" s="16"/>
      <c r="D22" s="28"/>
      <c r="E22" s="49">
        <v>8</v>
      </c>
      <c r="F22" s="49">
        <v>10</v>
      </c>
      <c r="G22" s="49">
        <v>9</v>
      </c>
      <c r="H22" s="49">
        <v>9</v>
      </c>
      <c r="I22" s="49">
        <v>9</v>
      </c>
      <c r="J22" s="49">
        <v>12</v>
      </c>
      <c r="K22" s="49">
        <v>9</v>
      </c>
      <c r="L22" s="49">
        <v>8</v>
      </c>
      <c r="M22" s="49">
        <v>9</v>
      </c>
      <c r="N22" s="49">
        <v>10</v>
      </c>
      <c r="O22" s="49">
        <v>8</v>
      </c>
      <c r="P22" s="49">
        <v>8</v>
      </c>
      <c r="Q22" s="49">
        <v>10</v>
      </c>
      <c r="R22" s="49">
        <v>11</v>
      </c>
      <c r="S22" s="49">
        <v>10</v>
      </c>
      <c r="T22" s="49">
        <v>10</v>
      </c>
      <c r="U22" s="49">
        <v>9</v>
      </c>
      <c r="V22" s="49">
        <v>10</v>
      </c>
      <c r="W22" s="49">
        <v>9</v>
      </c>
      <c r="X22" s="49">
        <v>10</v>
      </c>
      <c r="Y22" s="49">
        <v>8</v>
      </c>
      <c r="Z22" s="49">
        <v>9</v>
      </c>
      <c r="AA22" s="49">
        <v>9</v>
      </c>
      <c r="AB22" s="49">
        <v>8</v>
      </c>
      <c r="AC22" s="28"/>
      <c r="AD22" s="28"/>
      <c r="AE22" s="28"/>
      <c r="AF22" s="28"/>
      <c r="AG22" s="28"/>
      <c r="AH22" s="30"/>
    </row>
    <row r="23" spans="1:34" ht="12.75">
      <c r="A23" t="s">
        <v>3146</v>
      </c>
      <c r="B23" s="16">
        <v>3</v>
      </c>
      <c r="C23" s="16"/>
      <c r="D23" s="28"/>
      <c r="E23" s="49">
        <v>6</v>
      </c>
      <c r="F23" s="49">
        <v>5</v>
      </c>
      <c r="G23" s="49">
        <v>5</v>
      </c>
      <c r="H23" s="49">
        <v>3</v>
      </c>
      <c r="I23" s="49">
        <v>3</v>
      </c>
      <c r="J23" s="49">
        <v>3</v>
      </c>
      <c r="K23" s="49">
        <v>6</v>
      </c>
      <c r="L23" s="49">
        <v>5</v>
      </c>
      <c r="M23" s="49">
        <v>3</v>
      </c>
      <c r="N23" s="49">
        <v>5</v>
      </c>
      <c r="O23" s="49">
        <v>4</v>
      </c>
      <c r="P23" s="49">
        <v>4</v>
      </c>
      <c r="Q23" s="49">
        <v>4</v>
      </c>
      <c r="R23" s="49">
        <v>5</v>
      </c>
      <c r="S23" s="49">
        <v>4</v>
      </c>
      <c r="T23" s="49">
        <v>4</v>
      </c>
      <c r="U23" s="49">
        <v>6</v>
      </c>
      <c r="V23" s="49">
        <v>3</v>
      </c>
      <c r="W23" s="49">
        <v>5</v>
      </c>
      <c r="X23" s="49">
        <v>4</v>
      </c>
      <c r="Y23" s="49">
        <v>5</v>
      </c>
      <c r="Z23" s="49">
        <v>4</v>
      </c>
      <c r="AA23" s="49">
        <v>3</v>
      </c>
      <c r="AB23" s="49">
        <v>4</v>
      </c>
      <c r="AC23" s="28"/>
      <c r="AD23" s="28"/>
      <c r="AE23" s="28"/>
      <c r="AF23" s="28"/>
      <c r="AG23" s="28"/>
      <c r="AH23" s="30"/>
    </row>
    <row r="24" spans="1:34" ht="12.75">
      <c r="A24" t="s">
        <v>1695</v>
      </c>
      <c r="B24" s="16">
        <v>3</v>
      </c>
      <c r="C24" s="16"/>
      <c r="D24" s="28"/>
      <c r="E24" s="49">
        <v>6</v>
      </c>
      <c r="F24" s="49">
        <v>5</v>
      </c>
      <c r="G24" s="49">
        <v>7</v>
      </c>
      <c r="H24" s="49">
        <v>8</v>
      </c>
      <c r="I24" s="49">
        <v>8</v>
      </c>
      <c r="J24" s="49">
        <v>7</v>
      </c>
      <c r="K24" s="49">
        <v>5</v>
      </c>
      <c r="L24" s="49">
        <v>6</v>
      </c>
      <c r="M24" s="49">
        <v>4</v>
      </c>
      <c r="N24" s="49">
        <v>4</v>
      </c>
      <c r="O24" s="49">
        <v>4</v>
      </c>
      <c r="P24" s="49">
        <v>3</v>
      </c>
      <c r="Q24" s="49">
        <v>4</v>
      </c>
      <c r="R24" s="49">
        <v>5</v>
      </c>
      <c r="S24" s="49">
        <v>6</v>
      </c>
      <c r="T24" s="49">
        <v>4</v>
      </c>
      <c r="U24" s="49">
        <v>6</v>
      </c>
      <c r="V24" s="49">
        <v>3</v>
      </c>
      <c r="W24" s="49">
        <v>8</v>
      </c>
      <c r="X24" s="49">
        <v>4</v>
      </c>
      <c r="Y24" s="49">
        <v>5</v>
      </c>
      <c r="Z24" s="49">
        <v>6</v>
      </c>
      <c r="AA24" s="49">
        <v>3</v>
      </c>
      <c r="AB24" s="49">
        <v>3</v>
      </c>
      <c r="AC24" s="28"/>
      <c r="AD24" s="28"/>
      <c r="AE24" s="28"/>
      <c r="AF24" s="28"/>
      <c r="AG24" s="28"/>
      <c r="AH24" s="30"/>
    </row>
    <row r="25" spans="1:34" ht="12.75">
      <c r="A25" t="s">
        <v>37</v>
      </c>
      <c r="B25" s="16">
        <v>6</v>
      </c>
      <c r="C25" s="16"/>
      <c r="D25" s="28"/>
      <c r="E25" s="49">
        <v>10</v>
      </c>
      <c r="F25" s="49">
        <v>8</v>
      </c>
      <c r="G25" s="49">
        <v>9</v>
      </c>
      <c r="H25" s="49">
        <v>11</v>
      </c>
      <c r="I25" s="49">
        <v>11</v>
      </c>
      <c r="J25" s="49">
        <v>9</v>
      </c>
      <c r="K25" s="49">
        <v>9</v>
      </c>
      <c r="L25" s="49">
        <v>11</v>
      </c>
      <c r="M25" s="49">
        <v>7</v>
      </c>
      <c r="N25" s="49">
        <v>9</v>
      </c>
      <c r="O25" s="49">
        <v>8</v>
      </c>
      <c r="P25" s="49">
        <v>6</v>
      </c>
      <c r="Q25" s="49">
        <v>7</v>
      </c>
      <c r="R25" s="49">
        <v>9</v>
      </c>
      <c r="S25" s="49">
        <v>10</v>
      </c>
      <c r="T25" s="49">
        <v>8</v>
      </c>
      <c r="U25" s="49">
        <v>11</v>
      </c>
      <c r="V25" s="49">
        <v>6</v>
      </c>
      <c r="W25" s="49">
        <v>11</v>
      </c>
      <c r="X25" s="49">
        <v>7</v>
      </c>
      <c r="Y25" s="49">
        <v>9</v>
      </c>
      <c r="Z25" s="49">
        <v>8</v>
      </c>
      <c r="AA25" s="49">
        <v>6</v>
      </c>
      <c r="AB25" s="49">
        <v>6</v>
      </c>
      <c r="AC25" s="28"/>
      <c r="AD25" s="28"/>
      <c r="AE25" s="28"/>
      <c r="AF25" s="28"/>
      <c r="AG25" s="28"/>
      <c r="AH25" s="30"/>
    </row>
    <row r="26" spans="1:34" ht="12.75">
      <c r="A26" t="s">
        <v>1648</v>
      </c>
      <c r="B26" s="16">
        <v>3</v>
      </c>
      <c r="C26" s="16"/>
      <c r="D26" s="28"/>
      <c r="E26" s="49">
        <v>4</v>
      </c>
      <c r="F26" s="49">
        <v>5</v>
      </c>
      <c r="G26" s="49">
        <v>3</v>
      </c>
      <c r="H26" s="49">
        <v>5</v>
      </c>
      <c r="I26" s="49">
        <v>4</v>
      </c>
      <c r="J26" s="49">
        <v>5</v>
      </c>
      <c r="K26" s="49">
        <v>3</v>
      </c>
      <c r="L26" s="49">
        <v>5</v>
      </c>
      <c r="M26" s="49">
        <v>6</v>
      </c>
      <c r="N26" s="49">
        <v>4</v>
      </c>
      <c r="O26" s="49">
        <v>6</v>
      </c>
      <c r="P26" s="49">
        <v>5</v>
      </c>
      <c r="Q26" s="49">
        <v>5</v>
      </c>
      <c r="R26" s="49">
        <v>6</v>
      </c>
      <c r="S26" s="49">
        <v>3</v>
      </c>
      <c r="T26" s="49">
        <v>3</v>
      </c>
      <c r="U26" s="49">
        <v>5</v>
      </c>
      <c r="V26" s="49">
        <v>7</v>
      </c>
      <c r="W26" s="49">
        <v>3</v>
      </c>
      <c r="X26" s="49">
        <v>3</v>
      </c>
      <c r="Y26" s="49">
        <v>5</v>
      </c>
      <c r="Z26" s="49">
        <v>3</v>
      </c>
      <c r="AA26" s="49">
        <v>3</v>
      </c>
      <c r="AB26" s="49">
        <v>3</v>
      </c>
      <c r="AC26" s="28"/>
      <c r="AD26" s="28"/>
      <c r="AE26" s="28"/>
      <c r="AF26" s="28"/>
      <c r="AG26" s="28"/>
      <c r="AH26" s="30"/>
    </row>
    <row r="27" spans="1:34" ht="12.75">
      <c r="A27" t="s">
        <v>2332</v>
      </c>
      <c r="B27" s="16">
        <v>3</v>
      </c>
      <c r="C27" s="16"/>
      <c r="D27" s="28"/>
      <c r="E27" s="49">
        <v>6</v>
      </c>
      <c r="F27" s="49">
        <v>5</v>
      </c>
      <c r="G27" s="49">
        <v>6</v>
      </c>
      <c r="H27" s="49">
        <v>6</v>
      </c>
      <c r="I27" s="49">
        <v>5</v>
      </c>
      <c r="J27" s="49">
        <v>3</v>
      </c>
      <c r="K27" s="49">
        <v>6</v>
      </c>
      <c r="L27" s="49">
        <v>3</v>
      </c>
      <c r="M27" s="49">
        <v>7</v>
      </c>
      <c r="N27" s="49">
        <v>6</v>
      </c>
      <c r="O27" s="49">
        <v>5</v>
      </c>
      <c r="P27" s="49">
        <v>6</v>
      </c>
      <c r="Q27" s="49">
        <v>4</v>
      </c>
      <c r="R27" s="49">
        <v>6</v>
      </c>
      <c r="S27" s="49">
        <v>7</v>
      </c>
      <c r="T27" s="49">
        <v>8</v>
      </c>
      <c r="U27" s="49">
        <v>5</v>
      </c>
      <c r="V27" s="49">
        <v>7</v>
      </c>
      <c r="W27" s="49">
        <v>5</v>
      </c>
      <c r="X27" s="49">
        <v>8</v>
      </c>
      <c r="Y27" s="49">
        <v>4</v>
      </c>
      <c r="Z27" s="49">
        <v>4</v>
      </c>
      <c r="AA27" s="49">
        <v>6</v>
      </c>
      <c r="AB27" s="49">
        <v>5</v>
      </c>
      <c r="AC27" s="28"/>
      <c r="AD27" s="28"/>
      <c r="AE27" s="28"/>
      <c r="AF27" s="28"/>
      <c r="AG27" s="28"/>
      <c r="AH27" s="30"/>
    </row>
    <row r="28" spans="1:34" ht="12.75">
      <c r="A28" t="s">
        <v>38</v>
      </c>
      <c r="B28" s="16">
        <v>6</v>
      </c>
      <c r="C28" s="16"/>
      <c r="D28" s="28"/>
      <c r="E28" s="49">
        <v>7</v>
      </c>
      <c r="F28" s="49">
        <v>8</v>
      </c>
      <c r="G28" s="49">
        <v>7</v>
      </c>
      <c r="H28" s="49">
        <v>7</v>
      </c>
      <c r="I28" s="49">
        <v>6</v>
      </c>
      <c r="J28" s="49">
        <v>7</v>
      </c>
      <c r="K28" s="49">
        <v>8</v>
      </c>
      <c r="L28" s="49">
        <v>7</v>
      </c>
      <c r="M28" s="49">
        <v>9</v>
      </c>
      <c r="N28" s="49">
        <v>8</v>
      </c>
      <c r="O28" s="49">
        <v>8</v>
      </c>
      <c r="P28" s="49">
        <v>8</v>
      </c>
      <c r="Q28" s="49">
        <v>7</v>
      </c>
      <c r="R28" s="49">
        <v>7</v>
      </c>
      <c r="S28" s="49">
        <v>8</v>
      </c>
      <c r="T28" s="49">
        <v>9</v>
      </c>
      <c r="U28" s="49">
        <v>8</v>
      </c>
      <c r="V28" s="49">
        <v>9</v>
      </c>
      <c r="W28" s="49">
        <v>7</v>
      </c>
      <c r="X28" s="49">
        <v>8</v>
      </c>
      <c r="Y28" s="49">
        <v>6</v>
      </c>
      <c r="Z28" s="49">
        <v>6</v>
      </c>
      <c r="AA28" s="49">
        <v>7</v>
      </c>
      <c r="AB28" s="49">
        <v>7</v>
      </c>
      <c r="AC28" s="28"/>
      <c r="AD28" s="28"/>
      <c r="AE28" s="28"/>
      <c r="AF28" s="28"/>
      <c r="AG28" s="28"/>
      <c r="AH28" s="30"/>
    </row>
    <row r="29" spans="1:34" ht="12.75">
      <c r="A29" t="s">
        <v>3944</v>
      </c>
      <c r="B29" s="36" t="s">
        <v>3441</v>
      </c>
      <c r="C29" s="16"/>
      <c r="D29" s="28"/>
      <c r="E29" s="49">
        <v>8</v>
      </c>
      <c r="F29" s="49">
        <v>5</v>
      </c>
      <c r="G29" s="49">
        <v>8</v>
      </c>
      <c r="H29" s="49">
        <v>6</v>
      </c>
      <c r="I29" s="49">
        <v>5</v>
      </c>
      <c r="J29" s="49">
        <v>6</v>
      </c>
      <c r="K29" s="49">
        <v>5</v>
      </c>
      <c r="L29" s="49">
        <v>4</v>
      </c>
      <c r="M29" s="49">
        <v>4</v>
      </c>
      <c r="N29" s="49">
        <v>6</v>
      </c>
      <c r="O29" s="49">
        <v>6</v>
      </c>
      <c r="P29" s="49">
        <v>6</v>
      </c>
      <c r="Q29" s="49">
        <v>8</v>
      </c>
      <c r="R29" s="49">
        <v>4</v>
      </c>
      <c r="S29" s="49">
        <v>6</v>
      </c>
      <c r="T29" s="49">
        <v>5</v>
      </c>
      <c r="U29" s="49">
        <v>8</v>
      </c>
      <c r="V29" s="49">
        <v>6</v>
      </c>
      <c r="W29" s="49">
        <v>5</v>
      </c>
      <c r="X29" s="49">
        <v>5</v>
      </c>
      <c r="Y29" s="49">
        <v>6</v>
      </c>
      <c r="Z29" s="49">
        <v>6</v>
      </c>
      <c r="AA29" s="49">
        <v>4</v>
      </c>
      <c r="AB29" s="49">
        <v>7</v>
      </c>
      <c r="AC29" s="28"/>
      <c r="AD29" s="28"/>
      <c r="AE29" s="28"/>
      <c r="AF29" s="28"/>
      <c r="AG29" s="28"/>
      <c r="AH29" s="30"/>
    </row>
    <row r="30" spans="1:34" ht="12.75">
      <c r="A30" t="s">
        <v>4780</v>
      </c>
      <c r="B30" s="16">
        <v>3</v>
      </c>
      <c r="C30" s="16"/>
      <c r="D30" s="28"/>
      <c r="E30" s="49">
        <v>10</v>
      </c>
      <c r="F30" s="49">
        <v>7</v>
      </c>
      <c r="G30" s="49">
        <v>8</v>
      </c>
      <c r="H30" s="49">
        <v>5</v>
      </c>
      <c r="I30" s="49">
        <v>5</v>
      </c>
      <c r="J30" s="49">
        <v>5</v>
      </c>
      <c r="K30" s="49">
        <v>5</v>
      </c>
      <c r="L30" s="49">
        <v>4</v>
      </c>
      <c r="M30" s="49">
        <v>6</v>
      </c>
      <c r="N30" s="49">
        <v>7</v>
      </c>
      <c r="O30" s="49">
        <v>7</v>
      </c>
      <c r="P30" s="49">
        <v>6</v>
      </c>
      <c r="Q30" s="49">
        <v>8</v>
      </c>
      <c r="R30" s="49">
        <v>5</v>
      </c>
      <c r="S30" s="49">
        <v>6</v>
      </c>
      <c r="T30" s="49">
        <v>6</v>
      </c>
      <c r="U30" s="49">
        <v>4</v>
      </c>
      <c r="V30" s="49">
        <v>4</v>
      </c>
      <c r="W30" s="49">
        <v>7</v>
      </c>
      <c r="X30" s="49">
        <v>8</v>
      </c>
      <c r="Y30" s="49">
        <v>4</v>
      </c>
      <c r="Z30" s="49">
        <v>7</v>
      </c>
      <c r="AA30" s="49">
        <v>6</v>
      </c>
      <c r="AB30" s="49">
        <v>5</v>
      </c>
      <c r="AC30" s="28"/>
      <c r="AD30" s="28"/>
      <c r="AE30" s="28"/>
      <c r="AF30" s="28"/>
      <c r="AG30" s="28"/>
      <c r="AH30" s="30"/>
    </row>
    <row r="31" spans="1:34" ht="12.75">
      <c r="A31" t="s">
        <v>1605</v>
      </c>
      <c r="B31" s="16">
        <v>7</v>
      </c>
      <c r="C31" s="16"/>
      <c r="D31" s="28"/>
      <c r="E31" s="49">
        <v>11</v>
      </c>
      <c r="F31" s="49">
        <v>9</v>
      </c>
      <c r="G31" s="49">
        <v>10</v>
      </c>
      <c r="H31" s="49">
        <v>8</v>
      </c>
      <c r="I31" s="49">
        <v>7</v>
      </c>
      <c r="J31" s="49">
        <v>8</v>
      </c>
      <c r="K31" s="49">
        <v>9</v>
      </c>
      <c r="L31" s="49">
        <v>7</v>
      </c>
      <c r="M31" s="49">
        <v>7</v>
      </c>
      <c r="N31" s="49">
        <v>9</v>
      </c>
      <c r="O31" s="49">
        <v>10</v>
      </c>
      <c r="P31" s="49">
        <v>9</v>
      </c>
      <c r="Q31" s="49">
        <v>11</v>
      </c>
      <c r="R31" s="49">
        <v>7</v>
      </c>
      <c r="S31" s="49">
        <v>9</v>
      </c>
      <c r="T31" s="49">
        <v>8</v>
      </c>
      <c r="U31" s="49">
        <v>9</v>
      </c>
      <c r="V31" s="49">
        <v>8</v>
      </c>
      <c r="W31" s="49">
        <v>9</v>
      </c>
      <c r="X31" s="49">
        <v>9</v>
      </c>
      <c r="Y31" s="49">
        <v>8</v>
      </c>
      <c r="Z31" s="49">
        <v>9</v>
      </c>
      <c r="AA31" s="49">
        <v>8</v>
      </c>
      <c r="AB31" s="49">
        <v>7</v>
      </c>
      <c r="AC31" s="28"/>
      <c r="AD31" s="28"/>
      <c r="AE31" s="28"/>
      <c r="AF31" s="28"/>
      <c r="AG31" s="28"/>
      <c r="AH31" s="30"/>
    </row>
    <row r="32" spans="1:34" ht="12.75">
      <c r="A32" t="s">
        <v>3509</v>
      </c>
      <c r="B32" s="36" t="s">
        <v>32</v>
      </c>
      <c r="C32" s="36" t="s">
        <v>1641</v>
      </c>
      <c r="D32" s="28"/>
      <c r="E32" s="49">
        <v>0</v>
      </c>
      <c r="F32" s="49">
        <v>1</v>
      </c>
      <c r="G32" s="50">
        <v>1</v>
      </c>
      <c r="H32" s="49">
        <v>1</v>
      </c>
      <c r="I32" s="49">
        <v>1</v>
      </c>
      <c r="J32" s="49">
        <v>0</v>
      </c>
      <c r="K32" s="50">
        <v>0</v>
      </c>
      <c r="L32" s="49">
        <v>1</v>
      </c>
      <c r="M32" s="49">
        <v>0</v>
      </c>
      <c r="N32" s="49">
        <v>1</v>
      </c>
      <c r="O32" s="49">
        <v>1</v>
      </c>
      <c r="P32" s="49">
        <v>0</v>
      </c>
      <c r="Q32" s="49">
        <v>0</v>
      </c>
      <c r="R32" s="49">
        <v>1</v>
      </c>
      <c r="S32" s="49">
        <v>1</v>
      </c>
      <c r="T32" s="49">
        <v>1</v>
      </c>
      <c r="U32" s="49">
        <v>1</v>
      </c>
      <c r="V32" s="50">
        <v>0</v>
      </c>
      <c r="W32" s="49">
        <v>1</v>
      </c>
      <c r="X32" s="50">
        <v>0</v>
      </c>
      <c r="Y32" s="49">
        <v>1</v>
      </c>
      <c r="Z32" s="49">
        <v>1</v>
      </c>
      <c r="AA32" s="49">
        <v>0</v>
      </c>
      <c r="AB32" s="49">
        <v>0</v>
      </c>
      <c r="AC32" s="28"/>
      <c r="AD32" s="28"/>
      <c r="AE32" s="28"/>
      <c r="AF32" s="28"/>
      <c r="AG32" s="28"/>
      <c r="AH32" s="30"/>
    </row>
    <row r="33" spans="1:34" ht="12.75">
      <c r="A33" t="s">
        <v>3029</v>
      </c>
      <c r="B33" s="36" t="s">
        <v>34</v>
      </c>
      <c r="C33" s="36" t="s">
        <v>1641</v>
      </c>
      <c r="D33" s="28"/>
      <c r="E33" s="49">
        <v>2</v>
      </c>
      <c r="F33" s="49">
        <v>1</v>
      </c>
      <c r="G33" s="50">
        <v>2</v>
      </c>
      <c r="H33" s="49">
        <v>0</v>
      </c>
      <c r="I33" s="49">
        <v>1</v>
      </c>
      <c r="J33" s="49">
        <v>2</v>
      </c>
      <c r="K33" s="50">
        <v>3</v>
      </c>
      <c r="L33" s="49">
        <v>1</v>
      </c>
      <c r="M33" s="49">
        <v>2</v>
      </c>
      <c r="N33" s="49">
        <v>0</v>
      </c>
      <c r="O33" s="49">
        <v>0</v>
      </c>
      <c r="P33" s="49">
        <v>2</v>
      </c>
      <c r="Q33" s="49">
        <v>2</v>
      </c>
      <c r="R33" s="49">
        <v>0</v>
      </c>
      <c r="S33" s="49">
        <v>1</v>
      </c>
      <c r="T33" s="49">
        <v>0</v>
      </c>
      <c r="U33" s="49">
        <v>1</v>
      </c>
      <c r="V33" s="50">
        <v>3</v>
      </c>
      <c r="W33" s="49">
        <v>0</v>
      </c>
      <c r="X33" s="50">
        <v>3</v>
      </c>
      <c r="Y33" s="49">
        <v>0</v>
      </c>
      <c r="Z33" s="49">
        <v>0</v>
      </c>
      <c r="AA33" s="49">
        <v>2</v>
      </c>
      <c r="AB33" s="49">
        <v>2</v>
      </c>
      <c r="AC33" s="28"/>
      <c r="AD33" s="28"/>
      <c r="AE33" s="28"/>
      <c r="AF33" s="28"/>
      <c r="AG33" s="28"/>
      <c r="AH33" s="30"/>
    </row>
    <row r="34" spans="1:34" ht="12.75">
      <c r="A34" t="s">
        <v>143</v>
      </c>
      <c r="B34" s="36" t="s">
        <v>1642</v>
      </c>
      <c r="C34" s="36" t="s">
        <v>33</v>
      </c>
      <c r="D34" s="28"/>
      <c r="E34" s="49">
        <v>1</v>
      </c>
      <c r="F34" s="49">
        <v>1</v>
      </c>
      <c r="G34" s="49">
        <v>2</v>
      </c>
      <c r="H34" s="49">
        <v>1</v>
      </c>
      <c r="I34" s="49">
        <v>0</v>
      </c>
      <c r="J34" s="49">
        <v>1</v>
      </c>
      <c r="K34" s="49">
        <v>0</v>
      </c>
      <c r="L34" s="49">
        <v>1</v>
      </c>
      <c r="M34" s="49">
        <v>1</v>
      </c>
      <c r="N34" s="49">
        <v>1</v>
      </c>
      <c r="O34" s="49">
        <v>1</v>
      </c>
      <c r="P34" s="50">
        <v>1</v>
      </c>
      <c r="Q34" s="49">
        <v>1</v>
      </c>
      <c r="R34" s="50">
        <v>1</v>
      </c>
      <c r="S34" s="49">
        <v>1</v>
      </c>
      <c r="T34" s="49">
        <v>1</v>
      </c>
      <c r="U34" s="49">
        <v>1</v>
      </c>
      <c r="V34" s="49">
        <v>1</v>
      </c>
      <c r="W34" s="49">
        <v>1</v>
      </c>
      <c r="X34" s="49">
        <v>1</v>
      </c>
      <c r="Y34" s="49">
        <v>2</v>
      </c>
      <c r="Z34" s="49">
        <v>2</v>
      </c>
      <c r="AA34" s="49">
        <v>1</v>
      </c>
      <c r="AB34" s="49">
        <v>1</v>
      </c>
      <c r="AC34" s="28"/>
      <c r="AD34" s="28"/>
      <c r="AE34" s="28"/>
      <c r="AF34" s="28"/>
      <c r="AG34" s="28"/>
      <c r="AH34" s="30"/>
    </row>
    <row r="35" spans="1:34" ht="12.75">
      <c r="A35" t="s">
        <v>3011</v>
      </c>
      <c r="B35" s="36" t="s">
        <v>31</v>
      </c>
      <c r="C35" s="36" t="s">
        <v>1606</v>
      </c>
      <c r="D35" s="28"/>
      <c r="E35" s="49">
        <v>0</v>
      </c>
      <c r="F35" s="49">
        <v>0</v>
      </c>
      <c r="G35" s="49">
        <v>0</v>
      </c>
      <c r="H35" s="49">
        <v>0</v>
      </c>
      <c r="I35" s="49">
        <v>2</v>
      </c>
      <c r="J35" s="49">
        <v>0</v>
      </c>
      <c r="K35" s="49">
        <v>2</v>
      </c>
      <c r="L35" s="49">
        <v>1</v>
      </c>
      <c r="M35" s="49">
        <v>1</v>
      </c>
      <c r="N35" s="49">
        <v>0</v>
      </c>
      <c r="O35" s="49">
        <v>0</v>
      </c>
      <c r="P35" s="50">
        <v>2</v>
      </c>
      <c r="Q35" s="49">
        <v>0</v>
      </c>
      <c r="R35" s="50">
        <v>2</v>
      </c>
      <c r="S35" s="49">
        <v>1</v>
      </c>
      <c r="T35" s="49">
        <v>0</v>
      </c>
      <c r="U35" s="49">
        <v>0</v>
      </c>
      <c r="V35" s="49">
        <v>1</v>
      </c>
      <c r="W35" s="49">
        <v>1</v>
      </c>
      <c r="X35" s="49">
        <v>0</v>
      </c>
      <c r="Y35" s="49">
        <v>0</v>
      </c>
      <c r="Z35" s="49">
        <v>0</v>
      </c>
      <c r="AA35" s="49">
        <v>0</v>
      </c>
      <c r="AB35" s="49">
        <v>0</v>
      </c>
      <c r="AC35" s="28"/>
      <c r="AD35" s="28"/>
      <c r="AE35" s="28"/>
      <c r="AF35" s="28"/>
      <c r="AG35" s="28"/>
      <c r="AH35" s="30"/>
    </row>
    <row r="36" spans="1:34" ht="12.75">
      <c r="A36" t="s">
        <v>3030</v>
      </c>
      <c r="B36" s="16">
        <v>1</v>
      </c>
      <c r="C36" s="16">
        <v>1</v>
      </c>
      <c r="D36" s="28"/>
      <c r="E36" s="50">
        <v>1</v>
      </c>
      <c r="F36" s="50">
        <v>1</v>
      </c>
      <c r="G36" s="50">
        <v>1</v>
      </c>
      <c r="H36" s="50">
        <v>1</v>
      </c>
      <c r="I36" s="50">
        <v>1</v>
      </c>
      <c r="J36" s="50">
        <v>1</v>
      </c>
      <c r="K36" s="50">
        <v>1</v>
      </c>
      <c r="L36" s="50">
        <v>1</v>
      </c>
      <c r="M36" s="50">
        <v>1</v>
      </c>
      <c r="N36" s="50">
        <v>1</v>
      </c>
      <c r="O36" s="50">
        <v>1</v>
      </c>
      <c r="P36" s="50">
        <v>1</v>
      </c>
      <c r="Q36" s="50">
        <v>1</v>
      </c>
      <c r="R36" s="50">
        <v>1</v>
      </c>
      <c r="S36" s="50">
        <v>1</v>
      </c>
      <c r="T36" s="50">
        <v>1</v>
      </c>
      <c r="U36" s="50">
        <v>1</v>
      </c>
      <c r="V36" s="50">
        <v>1</v>
      </c>
      <c r="W36" s="50">
        <v>1</v>
      </c>
      <c r="X36" s="50">
        <v>1</v>
      </c>
      <c r="Y36" s="50">
        <v>1</v>
      </c>
      <c r="Z36" s="50">
        <v>1</v>
      </c>
      <c r="AA36" s="50">
        <v>1</v>
      </c>
      <c r="AB36" s="50">
        <v>1</v>
      </c>
      <c r="AC36" s="28"/>
      <c r="AD36" s="28"/>
      <c r="AE36" s="28"/>
      <c r="AF36" s="28"/>
      <c r="AG36" s="28"/>
      <c r="AH36" s="30"/>
    </row>
    <row r="37" spans="1:34" ht="12.75">
      <c r="A37" t="s">
        <v>3136</v>
      </c>
      <c r="B37" s="16">
        <v>1</v>
      </c>
      <c r="C37" s="16">
        <v>1</v>
      </c>
      <c r="D37" s="28"/>
      <c r="E37" s="50">
        <v>1</v>
      </c>
      <c r="F37" s="50">
        <v>1</v>
      </c>
      <c r="G37" s="50">
        <v>1</v>
      </c>
      <c r="H37" s="50">
        <v>1</v>
      </c>
      <c r="I37" s="50">
        <v>1</v>
      </c>
      <c r="J37" s="50">
        <v>1</v>
      </c>
      <c r="K37" s="50">
        <v>1</v>
      </c>
      <c r="L37" s="50">
        <v>1</v>
      </c>
      <c r="M37" s="50">
        <v>1</v>
      </c>
      <c r="N37" s="50">
        <v>1</v>
      </c>
      <c r="O37" s="50">
        <v>1</v>
      </c>
      <c r="P37" s="50">
        <v>1</v>
      </c>
      <c r="Q37" s="50">
        <v>1</v>
      </c>
      <c r="R37" s="50">
        <v>1</v>
      </c>
      <c r="S37" s="50">
        <v>1</v>
      </c>
      <c r="T37" s="50">
        <v>1</v>
      </c>
      <c r="U37" s="50">
        <v>1</v>
      </c>
      <c r="V37" s="50">
        <v>1</v>
      </c>
      <c r="W37" s="50">
        <v>1</v>
      </c>
      <c r="X37" s="50">
        <v>1</v>
      </c>
      <c r="Y37" s="50">
        <v>1</v>
      </c>
      <c r="Z37" s="50">
        <v>1</v>
      </c>
      <c r="AA37" s="50">
        <v>1</v>
      </c>
      <c r="AB37" s="50">
        <v>1</v>
      </c>
      <c r="AC37" s="28"/>
      <c r="AD37" s="28"/>
      <c r="AE37" s="28"/>
      <c r="AF37" s="28"/>
      <c r="AG37" s="28"/>
      <c r="AH37" s="30"/>
    </row>
    <row r="38" spans="1:34" ht="12.75">
      <c r="A38" t="s">
        <v>1607</v>
      </c>
      <c r="B38" s="16">
        <v>53</v>
      </c>
      <c r="C38" s="16">
        <v>53</v>
      </c>
      <c r="D38" s="28"/>
      <c r="E38" s="50">
        <v>53</v>
      </c>
      <c r="F38" s="50">
        <v>53</v>
      </c>
      <c r="G38" s="50">
        <v>53</v>
      </c>
      <c r="H38" s="50">
        <v>53</v>
      </c>
      <c r="I38" s="50">
        <v>53</v>
      </c>
      <c r="J38" s="50">
        <v>53</v>
      </c>
      <c r="K38" s="50">
        <v>53</v>
      </c>
      <c r="L38" s="50">
        <v>53</v>
      </c>
      <c r="M38" s="50">
        <v>53</v>
      </c>
      <c r="N38" s="50">
        <v>53</v>
      </c>
      <c r="O38" s="50">
        <v>53</v>
      </c>
      <c r="P38" s="50">
        <v>53</v>
      </c>
      <c r="Q38" s="50">
        <v>53</v>
      </c>
      <c r="R38" s="50">
        <v>53</v>
      </c>
      <c r="S38" s="50">
        <v>53</v>
      </c>
      <c r="T38" s="50">
        <v>53</v>
      </c>
      <c r="U38" s="50">
        <v>53</v>
      </c>
      <c r="V38" s="50">
        <v>53</v>
      </c>
      <c r="W38" s="50">
        <v>53</v>
      </c>
      <c r="X38" s="50">
        <v>53</v>
      </c>
      <c r="Y38" s="50">
        <v>53</v>
      </c>
      <c r="Z38" s="50">
        <v>53</v>
      </c>
      <c r="AA38" s="50">
        <v>53</v>
      </c>
      <c r="AB38" s="50">
        <v>53</v>
      </c>
      <c r="AC38" s="28"/>
      <c r="AD38" s="28"/>
      <c r="AE38" s="28"/>
      <c r="AF38" s="28"/>
      <c r="AG38" s="28"/>
      <c r="AH38" s="30"/>
    </row>
    <row r="40" ht="12.75">
      <c r="A40" s="32" t="s">
        <v>1643</v>
      </c>
    </row>
    <row r="41" ht="12.75">
      <c r="B41" s="32" t="s">
        <v>1644</v>
      </c>
    </row>
    <row r="42" ht="12.75">
      <c r="A42" s="32" t="s">
        <v>1638</v>
      </c>
    </row>
    <row r="43" ht="12.75">
      <c r="A43" s="32" t="s">
        <v>1639</v>
      </c>
    </row>
    <row r="44" spans="1:31" ht="12.75">
      <c r="A44" s="32" t="s">
        <v>1640</v>
      </c>
      <c r="AE44" s="33"/>
    </row>
    <row r="45" ht="12.75">
      <c r="A45" s="32" t="s">
        <v>4190</v>
      </c>
    </row>
    <row r="46" ht="12.75">
      <c r="A46" s="32" t="s">
        <v>1645</v>
      </c>
    </row>
    <row r="47" ht="12.75">
      <c r="B47" s="32" t="s">
        <v>1646</v>
      </c>
    </row>
    <row r="48" spans="1:2" ht="12.75">
      <c r="A48" s="32" t="s">
        <v>1666</v>
      </c>
      <c r="B48" s="32"/>
    </row>
    <row r="50" ht="12.75">
      <c r="A50" s="25" t="s">
        <v>4192</v>
      </c>
    </row>
  </sheetData>
  <printOptions gridLines="1"/>
  <pageMargins left="0" right="0" top="0" bottom="0" header="0" footer="0"/>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dimension ref="A2:R320"/>
  <sheetViews>
    <sheetView zoomScale="75" zoomScaleNormal="75" workbookViewId="0" topLeftCell="A1">
      <selection activeCell="A2" sqref="A2"/>
    </sheetView>
  </sheetViews>
  <sheetFormatPr defaultColWidth="9.140625" defaultRowHeight="12.75"/>
  <cols>
    <col min="1" max="1" width="10.421875" style="16" customWidth="1"/>
    <col min="2" max="2" width="21.00390625" style="0" customWidth="1"/>
    <col min="3" max="3" width="7.7109375" style="5" bestFit="1" customWidth="1"/>
    <col min="4" max="4" width="56.140625" style="5" customWidth="1"/>
    <col min="5" max="5" width="6.8515625" style="17" bestFit="1" customWidth="1"/>
    <col min="6" max="6" width="8.28125" style="17" customWidth="1"/>
    <col min="7" max="7" width="8.140625" style="17" customWidth="1"/>
    <col min="8" max="8" width="7.8515625" style="17" bestFit="1" customWidth="1"/>
    <col min="9" max="9" width="8.140625" style="17" bestFit="1" customWidth="1"/>
    <col min="10" max="10" width="7.8515625" style="17" bestFit="1" customWidth="1"/>
    <col min="11" max="11" width="7.421875" style="16" bestFit="1" customWidth="1"/>
    <col min="12" max="12" width="7.00390625" style="16" bestFit="1" customWidth="1"/>
    <col min="13" max="13" width="7.140625" style="16" bestFit="1" customWidth="1"/>
  </cols>
  <sheetData>
    <row r="2" spans="1:4" ht="12.75">
      <c r="A2" s="18" t="s">
        <v>314</v>
      </c>
      <c r="B2" s="2" t="s">
        <v>4344</v>
      </c>
      <c r="C2" s="3" t="s">
        <v>1911</v>
      </c>
      <c r="D2" s="4" t="s">
        <v>1912</v>
      </c>
    </row>
    <row r="3" spans="1:4" ht="12.75">
      <c r="A3" s="18" t="s">
        <v>315</v>
      </c>
      <c r="B3" s="2"/>
      <c r="C3" s="3"/>
      <c r="D3" s="4"/>
    </row>
    <row r="4" spans="1:13" ht="12.75">
      <c r="A4" s="18"/>
      <c r="B4" s="2"/>
      <c r="C4" s="3"/>
      <c r="D4" s="4"/>
      <c r="E4" s="17" t="s">
        <v>4110</v>
      </c>
      <c r="F4" s="17" t="s">
        <v>4110</v>
      </c>
      <c r="G4" s="17" t="s">
        <v>4111</v>
      </c>
      <c r="H4" s="17" t="s">
        <v>4111</v>
      </c>
      <c r="I4" s="17" t="s">
        <v>4112</v>
      </c>
      <c r="J4" s="17" t="s">
        <v>4112</v>
      </c>
      <c r="K4" s="16" t="s">
        <v>4113</v>
      </c>
      <c r="L4" s="16" t="s">
        <v>4114</v>
      </c>
      <c r="M4" s="16" t="s">
        <v>5105</v>
      </c>
    </row>
    <row r="5" spans="1:13" ht="12.75">
      <c r="A5" s="18"/>
      <c r="B5" s="2" t="s">
        <v>807</v>
      </c>
      <c r="C5" s="3"/>
      <c r="D5" s="4"/>
      <c r="E5" s="17" t="s">
        <v>316</v>
      </c>
      <c r="F5" s="17" t="s">
        <v>317</v>
      </c>
      <c r="G5" s="17" t="s">
        <v>316</v>
      </c>
      <c r="H5" s="17" t="s">
        <v>317</v>
      </c>
      <c r="I5" s="17" t="s">
        <v>316</v>
      </c>
      <c r="J5" s="17" t="s">
        <v>317</v>
      </c>
      <c r="K5" s="16" t="s">
        <v>5106</v>
      </c>
      <c r="L5" s="16" t="s">
        <v>5107</v>
      </c>
      <c r="M5" s="16" t="s">
        <v>5108</v>
      </c>
    </row>
    <row r="6" spans="3:4" ht="12.75">
      <c r="C6" s="8"/>
      <c r="D6" s="8"/>
    </row>
    <row r="7" spans="1:4" ht="12.75">
      <c r="A7" s="6" t="s">
        <v>4147</v>
      </c>
      <c r="C7" s="8"/>
      <c r="D7" s="8"/>
    </row>
    <row r="8" spans="1:4" ht="12.75">
      <c r="A8" s="6" t="s">
        <v>1524</v>
      </c>
      <c r="C8" s="8"/>
      <c r="D8" s="8"/>
    </row>
    <row r="9" spans="3:4" ht="12.75">
      <c r="C9" s="8"/>
      <c r="D9" s="8"/>
    </row>
    <row r="10" spans="1:11" ht="12.75">
      <c r="A10" s="16">
        <v>1</v>
      </c>
      <c r="B10" t="s">
        <v>3392</v>
      </c>
      <c r="C10" s="8" t="s">
        <v>3551</v>
      </c>
      <c r="D10" s="8" t="s">
        <v>405</v>
      </c>
      <c r="K10" s="19"/>
    </row>
    <row r="11" spans="1:11" ht="12.75">
      <c r="A11" s="16">
        <v>2</v>
      </c>
      <c r="B11" t="s">
        <v>631</v>
      </c>
      <c r="C11" s="8" t="s">
        <v>1372</v>
      </c>
      <c r="D11" s="8" t="s">
        <v>277</v>
      </c>
      <c r="K11" s="19"/>
    </row>
    <row r="12" spans="1:11" ht="12.75">
      <c r="A12" s="16">
        <v>3</v>
      </c>
      <c r="B12" t="s">
        <v>3267</v>
      </c>
      <c r="C12" s="8" t="s">
        <v>2131</v>
      </c>
      <c r="D12" s="8" t="s">
        <v>535</v>
      </c>
      <c r="K12" s="19"/>
    </row>
    <row r="13" spans="1:11" ht="12.75">
      <c r="A13" s="16">
        <v>4</v>
      </c>
      <c r="B13" t="s">
        <v>1683</v>
      </c>
      <c r="C13" s="8" t="s">
        <v>937</v>
      </c>
      <c r="D13" s="8" t="s">
        <v>3179</v>
      </c>
      <c r="K13" s="19"/>
    </row>
    <row r="14" spans="1:11" ht="12.75">
      <c r="A14" s="16">
        <v>5</v>
      </c>
      <c r="B14" t="s">
        <v>3118</v>
      </c>
      <c r="C14" s="8" t="s">
        <v>1480</v>
      </c>
      <c r="D14" s="8" t="s">
        <v>2515</v>
      </c>
      <c r="K14" s="19"/>
    </row>
    <row r="15" spans="1:11" ht="12.75">
      <c r="A15" s="16">
        <v>6</v>
      </c>
      <c r="B15" t="s">
        <v>3204</v>
      </c>
      <c r="C15" s="8" t="s">
        <v>3024</v>
      </c>
      <c r="D15" s="8" t="s">
        <v>2505</v>
      </c>
      <c r="K15" s="19"/>
    </row>
    <row r="16" spans="1:11" ht="12.75">
      <c r="A16" s="16">
        <v>7</v>
      </c>
      <c r="B16" t="s">
        <v>908</v>
      </c>
      <c r="C16" s="8" t="s">
        <v>3380</v>
      </c>
      <c r="D16" s="8" t="s">
        <v>825</v>
      </c>
      <c r="K16" s="19"/>
    </row>
    <row r="17" spans="1:11" ht="12.75">
      <c r="A17" s="16">
        <v>8</v>
      </c>
      <c r="B17" t="s">
        <v>5134</v>
      </c>
      <c r="C17" s="8" t="s">
        <v>1857</v>
      </c>
      <c r="D17" s="8" t="s">
        <v>5003</v>
      </c>
      <c r="K17" s="19"/>
    </row>
    <row r="18" spans="1:18" ht="12.75">
      <c r="A18" s="16">
        <v>9</v>
      </c>
      <c r="B18" t="s">
        <v>4207</v>
      </c>
      <c r="C18" s="8" t="s">
        <v>2328</v>
      </c>
      <c r="D18" s="8" t="s">
        <v>4991</v>
      </c>
      <c r="K18" s="19"/>
      <c r="N18" s="5"/>
      <c r="P18" s="6"/>
      <c r="Q18" s="6"/>
      <c r="R18" s="10"/>
    </row>
    <row r="19" spans="1:11" ht="12.75">
      <c r="A19" s="16">
        <v>10</v>
      </c>
      <c r="B19" t="s">
        <v>4908</v>
      </c>
      <c r="C19" s="8" t="s">
        <v>4730</v>
      </c>
      <c r="D19" s="8" t="s">
        <v>544</v>
      </c>
      <c r="K19" s="19"/>
    </row>
    <row r="20" spans="1:11" ht="12.75">
      <c r="A20" s="16">
        <v>11</v>
      </c>
      <c r="B20" t="s">
        <v>3674</v>
      </c>
      <c r="C20" s="8" t="s">
        <v>1965</v>
      </c>
      <c r="D20" s="8" t="s">
        <v>2087</v>
      </c>
      <c r="K20" s="19"/>
    </row>
    <row r="21" spans="1:13" ht="12.75">
      <c r="A21" s="16">
        <v>12</v>
      </c>
      <c r="B21" t="s">
        <v>2188</v>
      </c>
      <c r="C21" s="8" t="s">
        <v>4883</v>
      </c>
      <c r="D21" s="8" t="s">
        <v>2523</v>
      </c>
      <c r="K21" s="19"/>
      <c r="L21" s="20"/>
      <c r="M21" s="20"/>
    </row>
    <row r="22" spans="1:11" ht="12.75">
      <c r="A22" s="16">
        <v>13</v>
      </c>
      <c r="B22" t="s">
        <v>3643</v>
      </c>
      <c r="C22" s="8" t="s">
        <v>1146</v>
      </c>
      <c r="D22" s="8" t="s">
        <v>3959</v>
      </c>
      <c r="K22" s="19"/>
    </row>
    <row r="23" spans="1:18" ht="12.75">
      <c r="A23" s="16">
        <v>14</v>
      </c>
      <c r="B23" t="s">
        <v>1015</v>
      </c>
      <c r="C23" s="8" t="s">
        <v>4874</v>
      </c>
      <c r="D23" s="8" t="s">
        <v>2502</v>
      </c>
      <c r="K23" s="19"/>
      <c r="N23" s="5"/>
      <c r="O23" s="6"/>
      <c r="P23" s="6"/>
      <c r="Q23" s="11"/>
      <c r="R23" s="10"/>
    </row>
    <row r="24" spans="1:4" ht="12.75">
      <c r="A24" s="44">
        <v>15</v>
      </c>
      <c r="B24" t="s">
        <v>1330</v>
      </c>
      <c r="C24" s="8" t="s">
        <v>4792</v>
      </c>
      <c r="D24" s="8" t="s">
        <v>2090</v>
      </c>
    </row>
    <row r="25" spans="1:13" ht="12.75">
      <c r="A25" s="16">
        <v>16</v>
      </c>
      <c r="B25" t="s">
        <v>2782</v>
      </c>
      <c r="C25" s="8" t="s">
        <v>4668</v>
      </c>
      <c r="D25" s="8" t="s">
        <v>3653</v>
      </c>
      <c r="K25" s="19"/>
      <c r="L25" s="20"/>
      <c r="M25" s="20"/>
    </row>
    <row r="26" spans="1:4" ht="12.75">
      <c r="A26" s="16">
        <v>17</v>
      </c>
      <c r="B26" t="s">
        <v>4074</v>
      </c>
      <c r="C26" s="8" t="s">
        <v>2328</v>
      </c>
      <c r="D26" s="8" t="s">
        <v>2093</v>
      </c>
    </row>
    <row r="27" spans="1:11" ht="12.75">
      <c r="A27" s="16">
        <v>18</v>
      </c>
      <c r="B27" t="s">
        <v>4544</v>
      </c>
      <c r="C27" s="8" t="s">
        <v>4792</v>
      </c>
      <c r="D27" s="8" t="s">
        <v>694</v>
      </c>
      <c r="K27" s="19"/>
    </row>
    <row r="28" spans="1:11" ht="12.75">
      <c r="A28" s="16">
        <v>19</v>
      </c>
      <c r="B28" t="s">
        <v>3016</v>
      </c>
      <c r="C28" s="8" t="s">
        <v>3610</v>
      </c>
      <c r="D28" s="8" t="s">
        <v>2460</v>
      </c>
      <c r="K28" s="19"/>
    </row>
    <row r="29" spans="1:11" ht="12.75">
      <c r="A29" s="16">
        <v>20</v>
      </c>
      <c r="B29" t="s">
        <v>881</v>
      </c>
      <c r="C29" s="8" t="s">
        <v>3027</v>
      </c>
      <c r="D29" s="8" t="s">
        <v>2498</v>
      </c>
      <c r="K29" s="19"/>
    </row>
    <row r="30" spans="1:12" ht="12.75">
      <c r="A30" s="16">
        <v>21</v>
      </c>
      <c r="B30" t="s">
        <v>1547</v>
      </c>
      <c r="C30" s="8" t="s">
        <v>1689</v>
      </c>
      <c r="D30" s="8" t="s">
        <v>541</v>
      </c>
      <c r="K30" s="19"/>
      <c r="L30" s="20"/>
    </row>
    <row r="31" spans="1:11" ht="12.75">
      <c r="A31" s="16">
        <v>22</v>
      </c>
      <c r="B31" t="s">
        <v>3046</v>
      </c>
      <c r="C31" s="8" t="s">
        <v>3615</v>
      </c>
      <c r="D31" s="8" t="s">
        <v>1758</v>
      </c>
      <c r="K31" s="19"/>
    </row>
    <row r="32" spans="1:11" ht="12.75">
      <c r="A32" s="16">
        <v>23</v>
      </c>
      <c r="B32" t="s">
        <v>4075</v>
      </c>
      <c r="C32" s="8" t="s">
        <v>961</v>
      </c>
      <c r="D32" s="8" t="s">
        <v>827</v>
      </c>
      <c r="K32" s="19"/>
    </row>
    <row r="33" spans="1:11" ht="12.75">
      <c r="A33" s="16">
        <v>24</v>
      </c>
      <c r="B33" t="s">
        <v>651</v>
      </c>
      <c r="C33" s="8" t="s">
        <v>3790</v>
      </c>
      <c r="D33" s="8" t="s">
        <v>2489</v>
      </c>
      <c r="K33" s="19"/>
    </row>
    <row r="34" spans="1:11" ht="12.75">
      <c r="A34" s="16">
        <v>25</v>
      </c>
      <c r="B34" t="s">
        <v>3366</v>
      </c>
      <c r="C34" s="8" t="s">
        <v>961</v>
      </c>
      <c r="D34" s="8" t="s">
        <v>3654</v>
      </c>
      <c r="K34" s="19"/>
    </row>
    <row r="35" spans="1:11" ht="12.75">
      <c r="A35" s="16">
        <v>26</v>
      </c>
      <c r="B35" t="s">
        <v>650</v>
      </c>
      <c r="C35" s="8" t="s">
        <v>261</v>
      </c>
      <c r="D35" s="8" t="s">
        <v>2522</v>
      </c>
      <c r="K35" s="19"/>
    </row>
    <row r="36" spans="1:11" ht="12.75">
      <c r="A36" s="16">
        <v>27</v>
      </c>
      <c r="B36" t="s">
        <v>3151</v>
      </c>
      <c r="C36" s="8" t="s">
        <v>3617</v>
      </c>
      <c r="D36" s="8" t="s">
        <v>3656</v>
      </c>
      <c r="K36" s="19"/>
    </row>
    <row r="37" spans="1:11" ht="12.75">
      <c r="A37" s="16">
        <v>28</v>
      </c>
      <c r="B37" t="s">
        <v>949</v>
      </c>
      <c r="C37" s="8" t="s">
        <v>4026</v>
      </c>
      <c r="D37" s="8" t="s">
        <v>532</v>
      </c>
      <c r="K37" s="19"/>
    </row>
    <row r="38" spans="1:11" ht="12.75">
      <c r="A38" s="16">
        <v>29</v>
      </c>
      <c r="B38" t="s">
        <v>3137</v>
      </c>
      <c r="C38" s="8" t="s">
        <v>2461</v>
      </c>
      <c r="D38" s="8" t="s">
        <v>2492</v>
      </c>
      <c r="K38" s="19"/>
    </row>
    <row r="39" spans="1:13" ht="12.75">
      <c r="A39" s="16">
        <v>30</v>
      </c>
      <c r="B39" t="s">
        <v>3418</v>
      </c>
      <c r="C39" s="8" t="s">
        <v>1146</v>
      </c>
      <c r="D39" s="8" t="s">
        <v>2491</v>
      </c>
      <c r="K39" s="19"/>
      <c r="L39" s="20"/>
      <c r="M39" s="20"/>
    </row>
    <row r="40" spans="1:13" ht="12.75">
      <c r="A40" s="16">
        <v>31</v>
      </c>
      <c r="B40" t="s">
        <v>3786</v>
      </c>
      <c r="C40" s="8" t="s">
        <v>3554</v>
      </c>
      <c r="D40" s="8" t="s">
        <v>2509</v>
      </c>
      <c r="K40" s="19"/>
      <c r="M40" s="21"/>
    </row>
    <row r="41" spans="1:11" ht="12.75">
      <c r="A41" s="16">
        <v>32</v>
      </c>
      <c r="B41" t="s">
        <v>4896</v>
      </c>
      <c r="C41" s="8" t="s">
        <v>1689</v>
      </c>
      <c r="D41" s="8" t="s">
        <v>2504</v>
      </c>
      <c r="K41" s="19"/>
    </row>
    <row r="42" spans="1:18" ht="12.75">
      <c r="A42" s="16">
        <v>33</v>
      </c>
      <c r="B42" t="s">
        <v>2778</v>
      </c>
      <c r="C42" s="8" t="s">
        <v>261</v>
      </c>
      <c r="D42" s="8" t="s">
        <v>2524</v>
      </c>
      <c r="K42" s="19"/>
      <c r="N42" s="5"/>
      <c r="P42" s="6"/>
      <c r="Q42" s="6"/>
      <c r="R42" s="10"/>
    </row>
    <row r="43" spans="1:11" ht="12.75">
      <c r="A43" s="16">
        <v>34</v>
      </c>
      <c r="B43" t="s">
        <v>3787</v>
      </c>
      <c r="C43" s="8" t="s">
        <v>304</v>
      </c>
      <c r="D43" s="8" t="s">
        <v>543</v>
      </c>
      <c r="K43" s="19"/>
    </row>
    <row r="44" spans="1:13" ht="12.75">
      <c r="A44" s="16">
        <v>35</v>
      </c>
      <c r="B44" t="s">
        <v>231</v>
      </c>
      <c r="C44" s="8" t="s">
        <v>304</v>
      </c>
      <c r="D44" s="8" t="s">
        <v>2495</v>
      </c>
      <c r="K44" s="19"/>
      <c r="L44" s="20"/>
      <c r="M44" s="20"/>
    </row>
    <row r="45" spans="1:11" ht="12.75">
      <c r="A45" s="16">
        <v>36</v>
      </c>
      <c r="B45" t="s">
        <v>1944</v>
      </c>
      <c r="C45" s="8" t="s">
        <v>3790</v>
      </c>
      <c r="D45" s="8" t="s">
        <v>534</v>
      </c>
      <c r="K45" s="19"/>
    </row>
    <row r="46" spans="1:11" ht="12.75">
      <c r="A46" s="16">
        <v>37</v>
      </c>
      <c r="B46" t="s">
        <v>4943</v>
      </c>
      <c r="C46" s="8" t="s">
        <v>5143</v>
      </c>
      <c r="D46" s="8" t="s">
        <v>2525</v>
      </c>
      <c r="K46" s="19"/>
    </row>
    <row r="47" spans="1:11" ht="12.75">
      <c r="A47" s="16">
        <v>38</v>
      </c>
      <c r="B47" t="s">
        <v>1679</v>
      </c>
      <c r="C47" s="8" t="s">
        <v>304</v>
      </c>
      <c r="D47" s="8" t="s">
        <v>2499</v>
      </c>
      <c r="K47" s="19"/>
    </row>
    <row r="48" spans="1:11" ht="12.75">
      <c r="A48" s="44">
        <v>39</v>
      </c>
      <c r="B48" t="s">
        <v>926</v>
      </c>
      <c r="C48" s="8" t="s">
        <v>3554</v>
      </c>
      <c r="D48" s="8" t="s">
        <v>533</v>
      </c>
      <c r="K48" s="19"/>
    </row>
    <row r="49" spans="1:17" ht="12.75" customHeight="1">
      <c r="A49" s="16">
        <v>40</v>
      </c>
      <c r="B49" t="s">
        <v>2770</v>
      </c>
      <c r="C49" s="8" t="s">
        <v>5143</v>
      </c>
      <c r="D49" s="8" t="s">
        <v>2513</v>
      </c>
      <c r="K49" s="19"/>
      <c r="N49" s="5"/>
      <c r="P49" s="6"/>
      <c r="Q49" s="6"/>
    </row>
    <row r="50" spans="1:11" ht="12.75">
      <c r="A50" s="16">
        <v>41</v>
      </c>
      <c r="B50" t="s">
        <v>2485</v>
      </c>
      <c r="C50" s="8" t="s">
        <v>964</v>
      </c>
      <c r="D50" s="8" t="s">
        <v>537</v>
      </c>
      <c r="K50" s="19"/>
    </row>
    <row r="51" spans="1:11" ht="12.75">
      <c r="A51" s="16">
        <v>42</v>
      </c>
      <c r="B51" t="s">
        <v>3044</v>
      </c>
      <c r="C51" s="8" t="s">
        <v>2461</v>
      </c>
      <c r="D51" s="8" t="s">
        <v>899</v>
      </c>
      <c r="K51" s="19"/>
    </row>
    <row r="52" spans="1:11" ht="12.75">
      <c r="A52" s="16">
        <v>43</v>
      </c>
      <c r="B52" t="s">
        <v>1014</v>
      </c>
      <c r="C52" s="8" t="s">
        <v>4789</v>
      </c>
      <c r="D52" s="8" t="s">
        <v>2520</v>
      </c>
      <c r="K52" s="19"/>
    </row>
    <row r="53" spans="1:11" ht="12.75">
      <c r="A53" s="16">
        <v>44</v>
      </c>
      <c r="B53" t="s">
        <v>223</v>
      </c>
      <c r="C53" s="8" t="s">
        <v>1496</v>
      </c>
      <c r="D53" s="8" t="s">
        <v>2493</v>
      </c>
      <c r="K53" s="19"/>
    </row>
    <row r="54" spans="2:18" ht="12.75">
      <c r="B54" t="s">
        <v>2779</v>
      </c>
      <c r="C54" s="8" t="s">
        <v>3790</v>
      </c>
      <c r="D54" s="8" t="s">
        <v>2780</v>
      </c>
      <c r="K54" s="19"/>
      <c r="N54" s="5"/>
      <c r="P54" s="6"/>
      <c r="Q54" s="6"/>
      <c r="R54" s="10"/>
    </row>
    <row r="55" spans="2:18" ht="12.75">
      <c r="B55" t="s">
        <v>1043</v>
      </c>
      <c r="C55" s="8" t="s">
        <v>1857</v>
      </c>
      <c r="D55" s="8" t="s">
        <v>707</v>
      </c>
      <c r="K55" s="19"/>
      <c r="N55" s="5"/>
      <c r="P55" s="6"/>
      <c r="Q55" s="6"/>
      <c r="R55" s="10"/>
    </row>
    <row r="56" spans="2:13" ht="12.75">
      <c r="B56" t="s">
        <v>653</v>
      </c>
      <c r="C56" s="8" t="s">
        <v>1496</v>
      </c>
      <c r="D56" s="8" t="s">
        <v>2507</v>
      </c>
      <c r="K56" s="19"/>
      <c r="L56" s="20"/>
      <c r="M56" s="20"/>
    </row>
    <row r="57" spans="2:11" ht="12.75">
      <c r="B57" t="s">
        <v>1964</v>
      </c>
      <c r="C57" s="8" t="s">
        <v>4668</v>
      </c>
      <c r="D57" s="8" t="s">
        <v>2517</v>
      </c>
      <c r="K57" s="19"/>
    </row>
    <row r="58" spans="2:11" ht="12.75">
      <c r="B58" t="s">
        <v>4602</v>
      </c>
      <c r="C58" s="8" t="s">
        <v>2131</v>
      </c>
      <c r="D58" s="8" t="s">
        <v>4443</v>
      </c>
      <c r="K58" s="19"/>
    </row>
    <row r="59" spans="2:11" ht="12.75">
      <c r="B59" t="s">
        <v>4622</v>
      </c>
      <c r="C59" s="8" t="s">
        <v>3617</v>
      </c>
      <c r="D59" s="8" t="s">
        <v>1615</v>
      </c>
      <c r="K59" s="19"/>
    </row>
    <row r="60" spans="2:11" ht="12.75">
      <c r="B60" t="s">
        <v>2776</v>
      </c>
      <c r="C60" s="8" t="s">
        <v>937</v>
      </c>
      <c r="D60" s="8" t="s">
        <v>2777</v>
      </c>
      <c r="K60" s="19"/>
    </row>
    <row r="61" spans="2:11" ht="12.75">
      <c r="B61" t="s">
        <v>652</v>
      </c>
      <c r="C61" s="8" t="s">
        <v>3554</v>
      </c>
      <c r="D61" s="8" t="s">
        <v>4742</v>
      </c>
      <c r="K61" s="19"/>
    </row>
    <row r="62" spans="2:11" ht="12.75">
      <c r="B62" t="s">
        <v>3946</v>
      </c>
      <c r="C62" s="8" t="s">
        <v>4792</v>
      </c>
      <c r="D62" s="8" t="s">
        <v>1239</v>
      </c>
      <c r="K62" s="19"/>
    </row>
    <row r="63" spans="2:18" ht="12.75">
      <c r="B63" t="s">
        <v>1024</v>
      </c>
      <c r="C63" s="8" t="s">
        <v>4789</v>
      </c>
      <c r="D63" s="8" t="s">
        <v>2521</v>
      </c>
      <c r="K63" s="19"/>
      <c r="N63" s="5"/>
      <c r="P63" s="6"/>
      <c r="Q63" s="6"/>
      <c r="R63" s="10"/>
    </row>
    <row r="64" spans="1:4" ht="12.75">
      <c r="A64" s="44"/>
      <c r="B64" t="s">
        <v>2771</v>
      </c>
      <c r="C64" s="8" t="s">
        <v>1857</v>
      </c>
      <c r="D64" s="8" t="s">
        <v>539</v>
      </c>
    </row>
    <row r="65" spans="1:4" ht="12.75">
      <c r="A65" s="44"/>
      <c r="B65" t="s">
        <v>2781</v>
      </c>
      <c r="C65" s="8" t="s">
        <v>4789</v>
      </c>
      <c r="D65" s="8" t="s">
        <v>2514</v>
      </c>
    </row>
    <row r="66" spans="2:11" ht="12.75">
      <c r="B66" t="s">
        <v>3638</v>
      </c>
      <c r="C66" s="8" t="s">
        <v>4668</v>
      </c>
      <c r="D66" s="8" t="s">
        <v>2141</v>
      </c>
      <c r="K66" s="19"/>
    </row>
    <row r="67" spans="1:4" ht="12.75">
      <c r="A67" s="44"/>
      <c r="B67" t="s">
        <v>273</v>
      </c>
      <c r="C67" s="8" t="s">
        <v>1689</v>
      </c>
      <c r="D67" s="8" t="s">
        <v>3652</v>
      </c>
    </row>
    <row r="68" spans="1:4" ht="12.75">
      <c r="A68" s="44"/>
      <c r="B68" t="s">
        <v>2772</v>
      </c>
      <c r="C68" s="8" t="s">
        <v>1857</v>
      </c>
      <c r="D68" s="8" t="s">
        <v>2497</v>
      </c>
    </row>
    <row r="69" spans="2:11" ht="12.75">
      <c r="B69" t="s">
        <v>2437</v>
      </c>
      <c r="C69" s="8" t="s">
        <v>3610</v>
      </c>
      <c r="D69" s="8" t="s">
        <v>2518</v>
      </c>
      <c r="K69" s="19"/>
    </row>
    <row r="70" spans="1:7" ht="12.75">
      <c r="A70" s="22"/>
      <c r="C70" s="6"/>
      <c r="D70" s="8"/>
      <c r="F70" s="47"/>
      <c r="G70" s="47"/>
    </row>
    <row r="71" spans="1:4" ht="12.75">
      <c r="A71" s="18"/>
      <c r="B71" s="2"/>
      <c r="C71" s="3"/>
      <c r="D71" s="4"/>
    </row>
    <row r="72" ht="12.75">
      <c r="F72" s="17" t="s">
        <v>3788</v>
      </c>
    </row>
    <row r="73" spans="2:7" ht="12.75">
      <c r="B73" s="2" t="s">
        <v>808</v>
      </c>
      <c r="E73" s="17" t="s">
        <v>316</v>
      </c>
      <c r="F73" s="17" t="s">
        <v>317</v>
      </c>
      <c r="G73" s="17" t="s">
        <v>3789</v>
      </c>
    </row>
    <row r="74" spans="3:4" ht="12.75">
      <c r="C74" s="8"/>
      <c r="D74" s="8"/>
    </row>
    <row r="75" spans="1:4" ht="12.75">
      <c r="A75" s="6" t="s">
        <v>3675</v>
      </c>
      <c r="C75" s="8"/>
      <c r="D75" s="8"/>
    </row>
    <row r="76" spans="1:4" ht="12.75">
      <c r="A76" s="6" t="s">
        <v>4798</v>
      </c>
      <c r="C76" s="8"/>
      <c r="D76" s="8"/>
    </row>
    <row r="77" spans="3:4" ht="12.75">
      <c r="C77" s="8"/>
      <c r="D77" s="8"/>
    </row>
    <row r="78" spans="3:8" ht="12.75">
      <c r="C78" s="8"/>
      <c r="D78" s="8"/>
      <c r="H78" s="48"/>
    </row>
    <row r="79" spans="1:17" ht="12.75">
      <c r="A79" s="16">
        <v>1</v>
      </c>
      <c r="B79" t="s">
        <v>147</v>
      </c>
      <c r="C79" s="8" t="s">
        <v>3554</v>
      </c>
      <c r="D79" s="8" t="s">
        <v>2510</v>
      </c>
      <c r="E79" s="17">
        <v>3.4</v>
      </c>
      <c r="F79" s="17">
        <v>10.7</v>
      </c>
      <c r="G79" s="17">
        <f aca="true" t="shared" si="0" ref="G79:G110">(E79*0.35+F79*0.65)</f>
        <v>8.145</v>
      </c>
      <c r="H79" s="48"/>
      <c r="K79" s="23"/>
      <c r="N79" s="5"/>
      <c r="O79" s="6"/>
      <c r="P79" s="6"/>
      <c r="Q79" s="11"/>
    </row>
    <row r="80" spans="1:8" ht="12.75">
      <c r="A80" s="16">
        <v>2</v>
      </c>
      <c r="B80" t="s">
        <v>1588</v>
      </c>
      <c r="C80" s="8" t="s">
        <v>964</v>
      </c>
      <c r="D80" s="8" t="s">
        <v>2490</v>
      </c>
      <c r="E80" s="17">
        <v>3.1</v>
      </c>
      <c r="F80" s="17">
        <v>11.9</v>
      </c>
      <c r="G80" s="17">
        <f t="shared" si="0"/>
        <v>8.82</v>
      </c>
      <c r="H80" s="48"/>
    </row>
    <row r="81" spans="1:8" ht="12.75">
      <c r="A81" s="16">
        <v>3</v>
      </c>
      <c r="B81" t="s">
        <v>4946</v>
      </c>
      <c r="C81" s="8" t="s">
        <v>937</v>
      </c>
      <c r="D81" s="8" t="s">
        <v>4518</v>
      </c>
      <c r="E81" s="17">
        <v>2.8</v>
      </c>
      <c r="F81" s="17">
        <v>10.4</v>
      </c>
      <c r="G81" s="17">
        <f t="shared" si="0"/>
        <v>7.74</v>
      </c>
      <c r="H81" s="48"/>
    </row>
    <row r="82" spans="1:8" ht="12.75">
      <c r="A82" s="16">
        <v>4</v>
      </c>
      <c r="B82" t="s">
        <v>394</v>
      </c>
      <c r="C82" s="8" t="s">
        <v>4026</v>
      </c>
      <c r="D82" s="8" t="s">
        <v>47</v>
      </c>
      <c r="E82" s="17">
        <v>3.5</v>
      </c>
      <c r="F82" s="17">
        <v>8.3</v>
      </c>
      <c r="G82" s="17">
        <f t="shared" si="0"/>
        <v>6.62</v>
      </c>
      <c r="H82" s="48"/>
    </row>
    <row r="83" spans="1:8" ht="12.75">
      <c r="A83" s="16">
        <v>5</v>
      </c>
      <c r="B83" t="s">
        <v>1833</v>
      </c>
      <c r="C83" s="8" t="s">
        <v>2131</v>
      </c>
      <c r="D83" s="8" t="s">
        <v>2607</v>
      </c>
      <c r="E83" s="17">
        <v>1.9</v>
      </c>
      <c r="F83" s="17">
        <v>8.2</v>
      </c>
      <c r="G83" s="17">
        <f t="shared" si="0"/>
        <v>5.995</v>
      </c>
      <c r="H83" s="48"/>
    </row>
    <row r="84" spans="1:8" ht="12.75">
      <c r="A84" s="16">
        <v>6</v>
      </c>
      <c r="B84" t="s">
        <v>4194</v>
      </c>
      <c r="C84" s="8" t="s">
        <v>3615</v>
      </c>
      <c r="D84" s="8" t="s">
        <v>4284</v>
      </c>
      <c r="E84" s="17">
        <v>2.9</v>
      </c>
      <c r="F84" s="17">
        <v>7.7</v>
      </c>
      <c r="G84" s="17">
        <f t="shared" si="0"/>
        <v>6.02</v>
      </c>
      <c r="H84" s="48"/>
    </row>
    <row r="85" spans="1:17" ht="12.75">
      <c r="A85" s="16">
        <v>7</v>
      </c>
      <c r="B85" t="s">
        <v>2978</v>
      </c>
      <c r="C85" s="8" t="s">
        <v>1480</v>
      </c>
      <c r="D85" s="8" t="s">
        <v>4696</v>
      </c>
      <c r="E85" s="17">
        <v>2.3</v>
      </c>
      <c r="F85" s="17">
        <v>9</v>
      </c>
      <c r="G85" s="17">
        <f t="shared" si="0"/>
        <v>6.655</v>
      </c>
      <c r="H85" s="48"/>
      <c r="K85" s="23"/>
      <c r="N85" s="5"/>
      <c r="O85" s="6"/>
      <c r="P85" s="6"/>
      <c r="Q85" s="11"/>
    </row>
    <row r="86" spans="1:8" ht="12.75">
      <c r="A86" s="16">
        <v>8</v>
      </c>
      <c r="B86" t="s">
        <v>2929</v>
      </c>
      <c r="C86" s="8" t="s">
        <v>3554</v>
      </c>
      <c r="D86" s="8" t="s">
        <v>540</v>
      </c>
      <c r="E86" s="17">
        <v>2.3</v>
      </c>
      <c r="F86" s="17">
        <v>9.5</v>
      </c>
      <c r="G86" s="17">
        <f t="shared" si="0"/>
        <v>6.9799999999999995</v>
      </c>
      <c r="H86" s="48"/>
    </row>
    <row r="87" spans="1:8" ht="12.75">
      <c r="A87" s="16">
        <v>9</v>
      </c>
      <c r="B87" t="s">
        <v>992</v>
      </c>
      <c r="C87" s="8" t="s">
        <v>4668</v>
      </c>
      <c r="D87" s="8" t="s">
        <v>2496</v>
      </c>
      <c r="E87" s="17">
        <v>2.5</v>
      </c>
      <c r="F87" s="17">
        <v>8</v>
      </c>
      <c r="G87" s="17">
        <f t="shared" si="0"/>
        <v>6.075</v>
      </c>
      <c r="H87" s="48"/>
    </row>
    <row r="88" spans="1:8" ht="12.75">
      <c r="A88" s="16">
        <v>10</v>
      </c>
      <c r="B88" t="s">
        <v>3180</v>
      </c>
      <c r="C88" s="8" t="s">
        <v>4874</v>
      </c>
      <c r="D88" s="8" t="s">
        <v>2512</v>
      </c>
      <c r="E88" s="17">
        <v>2</v>
      </c>
      <c r="F88" s="17">
        <v>8.4</v>
      </c>
      <c r="G88" s="17">
        <f t="shared" si="0"/>
        <v>6.160000000000001</v>
      </c>
      <c r="H88" s="48"/>
    </row>
    <row r="89" spans="1:7" ht="12.75">
      <c r="A89" s="16">
        <v>11</v>
      </c>
      <c r="B89" t="s">
        <v>1824</v>
      </c>
      <c r="C89" s="8" t="s">
        <v>964</v>
      </c>
      <c r="D89" s="8" t="s">
        <v>536</v>
      </c>
      <c r="E89" s="17">
        <v>2.6</v>
      </c>
      <c r="F89" s="17">
        <v>9.1</v>
      </c>
      <c r="G89" s="17">
        <f t="shared" si="0"/>
        <v>6.825</v>
      </c>
    </row>
    <row r="90" spans="1:18" ht="12.75">
      <c r="A90" s="16">
        <v>12</v>
      </c>
      <c r="B90" t="s">
        <v>2769</v>
      </c>
      <c r="C90" s="8" t="s">
        <v>4883</v>
      </c>
      <c r="D90" s="8" t="s">
        <v>2088</v>
      </c>
      <c r="E90" s="17">
        <v>2.2</v>
      </c>
      <c r="F90" s="17">
        <v>8.9</v>
      </c>
      <c r="G90" s="17">
        <f t="shared" si="0"/>
        <v>6.555</v>
      </c>
      <c r="H90" s="48"/>
      <c r="K90" s="23"/>
      <c r="N90" s="5"/>
      <c r="P90" s="6"/>
      <c r="Q90" s="6"/>
      <c r="R90" s="10"/>
    </row>
    <row r="91" spans="1:8" ht="12.75">
      <c r="A91" s="16">
        <v>13</v>
      </c>
      <c r="B91" t="s">
        <v>104</v>
      </c>
      <c r="C91" s="8" t="s">
        <v>937</v>
      </c>
      <c r="D91" s="8" t="s">
        <v>4799</v>
      </c>
      <c r="E91" s="17">
        <v>2.1</v>
      </c>
      <c r="F91" s="17">
        <v>7.9</v>
      </c>
      <c r="G91" s="17">
        <f t="shared" si="0"/>
        <v>5.870000000000001</v>
      </c>
      <c r="H91" s="48"/>
    </row>
    <row r="92" spans="1:8" ht="12.75">
      <c r="A92" s="16">
        <v>14</v>
      </c>
      <c r="B92" t="s">
        <v>422</v>
      </c>
      <c r="C92" s="8" t="s">
        <v>3617</v>
      </c>
      <c r="D92" s="8" t="s">
        <v>3655</v>
      </c>
      <c r="E92" s="17">
        <v>1.5</v>
      </c>
      <c r="F92" s="17">
        <v>8.1</v>
      </c>
      <c r="G92" s="17">
        <f t="shared" si="0"/>
        <v>5.789999999999999</v>
      </c>
      <c r="H92" s="48"/>
    </row>
    <row r="93" spans="1:8" ht="12.75">
      <c r="A93" s="16">
        <v>15</v>
      </c>
      <c r="B93" t="s">
        <v>2051</v>
      </c>
      <c r="C93" s="8" t="s">
        <v>4789</v>
      </c>
      <c r="D93" s="8" t="s">
        <v>2840</v>
      </c>
      <c r="E93" s="17">
        <v>2.8</v>
      </c>
      <c r="F93" s="17">
        <v>7.2</v>
      </c>
      <c r="G93" s="17">
        <f t="shared" si="0"/>
        <v>5.66</v>
      </c>
      <c r="H93" s="48"/>
    </row>
    <row r="94" spans="1:8" ht="12.75">
      <c r="A94" s="16">
        <v>16</v>
      </c>
      <c r="B94" t="s">
        <v>1739</v>
      </c>
      <c r="C94" s="8" t="s">
        <v>3790</v>
      </c>
      <c r="D94" s="8" t="s">
        <v>506</v>
      </c>
      <c r="E94" s="17">
        <v>1.6</v>
      </c>
      <c r="F94" s="17">
        <v>8.5</v>
      </c>
      <c r="G94" s="17">
        <f t="shared" si="0"/>
        <v>6.085</v>
      </c>
      <c r="H94" s="48"/>
    </row>
    <row r="95" spans="1:8" ht="12.75">
      <c r="A95" s="16">
        <v>17</v>
      </c>
      <c r="B95" t="s">
        <v>1917</v>
      </c>
      <c r="C95" s="8" t="s">
        <v>4730</v>
      </c>
      <c r="D95" s="8" t="s">
        <v>487</v>
      </c>
      <c r="E95" s="17">
        <v>1.8</v>
      </c>
      <c r="F95" s="17">
        <v>8.8</v>
      </c>
      <c r="G95" s="17">
        <f t="shared" si="0"/>
        <v>6.3500000000000005</v>
      </c>
      <c r="H95" s="48"/>
    </row>
    <row r="96" spans="1:8" ht="12.75">
      <c r="A96" s="16">
        <v>18</v>
      </c>
      <c r="B96" t="s">
        <v>3355</v>
      </c>
      <c r="C96" s="8" t="s">
        <v>961</v>
      </c>
      <c r="D96" s="8" t="s">
        <v>542</v>
      </c>
      <c r="E96" s="17">
        <v>1.9</v>
      </c>
      <c r="F96" s="17">
        <v>6.3</v>
      </c>
      <c r="G96" s="17">
        <f t="shared" si="0"/>
        <v>4.76</v>
      </c>
      <c r="H96" s="48"/>
    </row>
    <row r="97" spans="1:8" ht="12.75">
      <c r="A97" s="16">
        <v>19</v>
      </c>
      <c r="B97" t="s">
        <v>2478</v>
      </c>
      <c r="C97" s="8" t="s">
        <v>3551</v>
      </c>
      <c r="D97" s="8" t="s">
        <v>4992</v>
      </c>
      <c r="E97" s="17">
        <v>2.2</v>
      </c>
      <c r="F97" s="17">
        <v>6.8</v>
      </c>
      <c r="G97" s="17">
        <f t="shared" si="0"/>
        <v>5.1899999999999995</v>
      </c>
      <c r="H97" s="48"/>
    </row>
    <row r="98" spans="1:8" ht="12.75">
      <c r="A98" s="16">
        <v>20</v>
      </c>
      <c r="B98" t="s">
        <v>3542</v>
      </c>
      <c r="C98" s="8" t="s">
        <v>1496</v>
      </c>
      <c r="D98" s="8" t="s">
        <v>505</v>
      </c>
      <c r="E98" s="17">
        <v>1.7</v>
      </c>
      <c r="F98" s="17">
        <v>6.3</v>
      </c>
      <c r="G98" s="17">
        <f t="shared" si="0"/>
        <v>4.6899999999999995</v>
      </c>
      <c r="H98" s="48"/>
    </row>
    <row r="99" spans="1:8" ht="12.75">
      <c r="A99" s="16">
        <v>21</v>
      </c>
      <c r="B99" t="s">
        <v>4564</v>
      </c>
      <c r="C99" s="8" t="s">
        <v>4730</v>
      </c>
      <c r="D99" s="8" t="s">
        <v>2459</v>
      </c>
      <c r="E99" s="17">
        <v>2.4</v>
      </c>
      <c r="F99" s="17">
        <v>6.1</v>
      </c>
      <c r="G99" s="17">
        <f t="shared" si="0"/>
        <v>4.805</v>
      </c>
      <c r="H99" s="48"/>
    </row>
    <row r="100" spans="1:8" ht="12.75">
      <c r="A100" s="16">
        <v>22</v>
      </c>
      <c r="B100" t="s">
        <v>3077</v>
      </c>
      <c r="C100" s="8" t="s">
        <v>1372</v>
      </c>
      <c r="D100" s="8" t="s">
        <v>1759</v>
      </c>
      <c r="E100" s="17">
        <v>1</v>
      </c>
      <c r="F100" s="17">
        <v>6.6</v>
      </c>
      <c r="G100" s="17">
        <f t="shared" si="0"/>
        <v>4.64</v>
      </c>
      <c r="H100" s="48"/>
    </row>
    <row r="101" spans="1:8" ht="12.75">
      <c r="A101" s="16">
        <v>23</v>
      </c>
      <c r="B101" t="s">
        <v>2041</v>
      </c>
      <c r="C101" s="8" t="s">
        <v>2461</v>
      </c>
      <c r="D101" s="8" t="s">
        <v>696</v>
      </c>
      <c r="E101" s="17">
        <v>0.9</v>
      </c>
      <c r="F101" s="17">
        <v>6.6</v>
      </c>
      <c r="G101" s="17">
        <f t="shared" si="0"/>
        <v>4.605</v>
      </c>
      <c r="H101" s="48"/>
    </row>
    <row r="102" spans="1:8" ht="12.75">
      <c r="A102" s="16">
        <v>24</v>
      </c>
      <c r="B102" t="s">
        <v>5112</v>
      </c>
      <c r="C102" s="8" t="s">
        <v>2328</v>
      </c>
      <c r="D102" s="8" t="s">
        <v>901</v>
      </c>
      <c r="E102" s="17">
        <v>1.1</v>
      </c>
      <c r="F102" s="17">
        <v>6.6</v>
      </c>
      <c r="G102" s="17">
        <f t="shared" si="0"/>
        <v>4.675</v>
      </c>
      <c r="H102" s="48"/>
    </row>
    <row r="103" spans="1:18" ht="12.75">
      <c r="A103" s="16">
        <v>25</v>
      </c>
      <c r="B103" t="s">
        <v>3501</v>
      </c>
      <c r="C103" s="8" t="s">
        <v>5143</v>
      </c>
      <c r="D103" s="8" t="s">
        <v>4462</v>
      </c>
      <c r="E103" s="17">
        <v>2.4</v>
      </c>
      <c r="F103" s="17">
        <v>5.7</v>
      </c>
      <c r="G103" s="17">
        <f t="shared" si="0"/>
        <v>4.545</v>
      </c>
      <c r="H103" s="48"/>
      <c r="K103" s="23"/>
      <c r="N103" s="5"/>
      <c r="P103" s="6"/>
      <c r="Q103" s="6"/>
      <c r="R103" s="10"/>
    </row>
    <row r="104" spans="1:8" ht="12.75">
      <c r="A104" s="16">
        <v>26</v>
      </c>
      <c r="B104" t="s">
        <v>4330</v>
      </c>
      <c r="C104" s="8" t="s">
        <v>3380</v>
      </c>
      <c r="D104" s="8" t="s">
        <v>826</v>
      </c>
      <c r="E104" s="17">
        <v>1.3</v>
      </c>
      <c r="F104" s="17">
        <v>7</v>
      </c>
      <c r="G104" s="17">
        <f t="shared" si="0"/>
        <v>5.005</v>
      </c>
      <c r="H104" s="48"/>
    </row>
    <row r="105" spans="1:8" ht="12.75">
      <c r="A105" s="16">
        <v>27</v>
      </c>
      <c r="B105" t="s">
        <v>3252</v>
      </c>
      <c r="C105" s="8" t="s">
        <v>1146</v>
      </c>
      <c r="D105" s="8" t="s">
        <v>5005</v>
      </c>
      <c r="E105" s="17">
        <v>1.6</v>
      </c>
      <c r="F105" s="17">
        <v>7.4</v>
      </c>
      <c r="G105" s="17">
        <f t="shared" si="0"/>
        <v>5.37</v>
      </c>
      <c r="H105" s="48"/>
    </row>
    <row r="106" spans="1:8" ht="12.75">
      <c r="A106" s="16">
        <v>28</v>
      </c>
      <c r="B106" t="s">
        <v>1852</v>
      </c>
      <c r="C106" s="8" t="s">
        <v>1689</v>
      </c>
      <c r="D106" s="8" t="s">
        <v>2085</v>
      </c>
      <c r="E106" s="17">
        <v>2.3</v>
      </c>
      <c r="F106" s="17">
        <v>5.8</v>
      </c>
      <c r="G106" s="17">
        <f t="shared" si="0"/>
        <v>4.575</v>
      </c>
      <c r="H106" s="48"/>
    </row>
    <row r="107" spans="1:8" ht="12.75">
      <c r="A107" s="16">
        <v>29</v>
      </c>
      <c r="B107" t="s">
        <v>1652</v>
      </c>
      <c r="C107" s="8" t="s">
        <v>3615</v>
      </c>
      <c r="D107" s="8" t="s">
        <v>3183</v>
      </c>
      <c r="E107" s="17">
        <v>1.8</v>
      </c>
      <c r="F107" s="17">
        <v>7.1</v>
      </c>
      <c r="G107" s="17">
        <f t="shared" si="0"/>
        <v>5.245</v>
      </c>
      <c r="H107" s="48"/>
    </row>
    <row r="108" spans="1:8" ht="12.75">
      <c r="A108" s="16">
        <v>30</v>
      </c>
      <c r="B108" t="s">
        <v>3174</v>
      </c>
      <c r="C108" s="8" t="s">
        <v>2131</v>
      </c>
      <c r="D108" s="8" t="s">
        <v>4794</v>
      </c>
      <c r="E108" s="17">
        <v>-0.1</v>
      </c>
      <c r="F108" s="17">
        <v>8.4</v>
      </c>
      <c r="G108" s="17">
        <f t="shared" si="0"/>
        <v>5.425000000000001</v>
      </c>
      <c r="H108" s="48"/>
    </row>
    <row r="109" spans="1:8" ht="12.75">
      <c r="A109" s="16">
        <v>31</v>
      </c>
      <c r="B109" t="s">
        <v>3000</v>
      </c>
      <c r="C109" s="8" t="s">
        <v>4026</v>
      </c>
      <c r="D109" s="8" t="s">
        <v>2488</v>
      </c>
      <c r="E109" s="17">
        <v>2.1</v>
      </c>
      <c r="F109" s="17">
        <v>7.4</v>
      </c>
      <c r="G109" s="17">
        <f t="shared" si="0"/>
        <v>5.545000000000001</v>
      </c>
      <c r="H109" s="48"/>
    </row>
    <row r="110" spans="1:7" ht="12.75">
      <c r="A110" s="16">
        <v>32</v>
      </c>
      <c r="B110" t="s">
        <v>2682</v>
      </c>
      <c r="C110" s="8" t="s">
        <v>3617</v>
      </c>
      <c r="D110" s="8" t="s">
        <v>1326</v>
      </c>
      <c r="E110" s="17">
        <v>1</v>
      </c>
      <c r="F110" s="17">
        <v>7.4</v>
      </c>
      <c r="G110" s="17">
        <f t="shared" si="0"/>
        <v>5.16</v>
      </c>
    </row>
    <row r="111" spans="1:8" ht="12.75">
      <c r="A111" s="16">
        <v>33</v>
      </c>
      <c r="B111" t="s">
        <v>2687</v>
      </c>
      <c r="C111" s="8" t="s">
        <v>3551</v>
      </c>
      <c r="D111" s="8" t="s">
        <v>406</v>
      </c>
      <c r="E111" s="17">
        <v>0.2</v>
      </c>
      <c r="F111" s="17">
        <v>7.9</v>
      </c>
      <c r="G111" s="17">
        <f aca="true" t="shared" si="1" ref="G111:G142">(E111*0.35+F111*0.65)</f>
        <v>5.205000000000001</v>
      </c>
      <c r="H111" s="48"/>
    </row>
    <row r="112" spans="1:17" ht="12.75">
      <c r="A112" s="16">
        <v>34</v>
      </c>
      <c r="B112" t="s">
        <v>3462</v>
      </c>
      <c r="C112" s="8" t="s">
        <v>3790</v>
      </c>
      <c r="D112" s="8" t="s">
        <v>4452</v>
      </c>
      <c r="E112" s="17">
        <v>1.6</v>
      </c>
      <c r="F112" s="17">
        <v>6.9</v>
      </c>
      <c r="G112" s="17">
        <f t="shared" si="1"/>
        <v>5.045</v>
      </c>
      <c r="H112" s="48"/>
      <c r="K112" s="23"/>
      <c r="N112" s="5"/>
      <c r="O112" s="6"/>
      <c r="P112" s="6"/>
      <c r="Q112" s="11"/>
    </row>
    <row r="113" spans="1:8" ht="12.75">
      <c r="A113" s="16">
        <v>35</v>
      </c>
      <c r="B113" t="s">
        <v>757</v>
      </c>
      <c r="C113" s="8" t="s">
        <v>3610</v>
      </c>
      <c r="D113" s="8" t="s">
        <v>538</v>
      </c>
      <c r="E113" s="17">
        <v>1.9</v>
      </c>
      <c r="F113" s="17">
        <v>5.7</v>
      </c>
      <c r="G113" s="17">
        <f t="shared" si="1"/>
        <v>4.37</v>
      </c>
      <c r="H113" s="48"/>
    </row>
    <row r="114" spans="1:8" ht="12.75">
      <c r="A114" s="16">
        <v>36</v>
      </c>
      <c r="B114" t="s">
        <v>4406</v>
      </c>
      <c r="C114" s="8" t="s">
        <v>4789</v>
      </c>
      <c r="D114" s="8" t="s">
        <v>278</v>
      </c>
      <c r="E114" s="17">
        <v>1.8</v>
      </c>
      <c r="F114" s="17">
        <v>5.8</v>
      </c>
      <c r="G114" s="17">
        <f t="shared" si="1"/>
        <v>4.4</v>
      </c>
      <c r="H114" s="48"/>
    </row>
    <row r="115" spans="1:8" ht="12.75">
      <c r="A115" s="16">
        <v>37</v>
      </c>
      <c r="B115" t="s">
        <v>1538</v>
      </c>
      <c r="C115" s="8" t="s">
        <v>4792</v>
      </c>
      <c r="D115" s="8" t="s">
        <v>4795</v>
      </c>
      <c r="E115" s="17">
        <v>-1</v>
      </c>
      <c r="F115" s="17">
        <v>7.3</v>
      </c>
      <c r="G115" s="17">
        <f t="shared" si="1"/>
        <v>4.3950000000000005</v>
      </c>
      <c r="H115" s="48"/>
    </row>
    <row r="116" spans="1:8" ht="12.75">
      <c r="A116" s="16">
        <v>38</v>
      </c>
      <c r="B116" t="s">
        <v>1262</v>
      </c>
      <c r="C116" s="8" t="s">
        <v>1857</v>
      </c>
      <c r="D116" s="8" t="s">
        <v>4680</v>
      </c>
      <c r="E116" s="17">
        <v>-1.2</v>
      </c>
      <c r="F116" s="17">
        <v>7.5</v>
      </c>
      <c r="G116" s="17">
        <f t="shared" si="1"/>
        <v>4.455</v>
      </c>
      <c r="H116" s="48"/>
    </row>
    <row r="117" spans="1:8" ht="12.75">
      <c r="A117" s="16">
        <v>39</v>
      </c>
      <c r="B117" t="s">
        <v>4100</v>
      </c>
      <c r="C117" s="8" t="s">
        <v>961</v>
      </c>
      <c r="D117" s="8" t="s">
        <v>4980</v>
      </c>
      <c r="E117" s="17">
        <v>1.7</v>
      </c>
      <c r="F117" s="17">
        <v>6</v>
      </c>
      <c r="G117" s="17">
        <f t="shared" si="1"/>
        <v>4.495</v>
      </c>
      <c r="H117" s="48"/>
    </row>
    <row r="118" spans="2:8" ht="12.75">
      <c r="B118" t="s">
        <v>4055</v>
      </c>
      <c r="C118" s="8" t="s">
        <v>1689</v>
      </c>
      <c r="D118" s="8" t="s">
        <v>2506</v>
      </c>
      <c r="E118" s="17">
        <v>0.8</v>
      </c>
      <c r="F118" s="17">
        <v>6.2</v>
      </c>
      <c r="G118" s="17">
        <f t="shared" si="1"/>
        <v>4.3100000000000005</v>
      </c>
      <c r="H118" s="48"/>
    </row>
    <row r="119" spans="2:8" ht="12.75">
      <c r="B119" t="s">
        <v>3608</v>
      </c>
      <c r="C119" s="8" t="s">
        <v>3610</v>
      </c>
      <c r="D119" s="8" t="s">
        <v>3503</v>
      </c>
      <c r="E119" s="17">
        <v>1.5</v>
      </c>
      <c r="F119" s="17">
        <v>5.7</v>
      </c>
      <c r="G119" s="17">
        <f t="shared" si="1"/>
        <v>4.23</v>
      </c>
      <c r="H119" s="48"/>
    </row>
    <row r="120" spans="2:17" ht="12.75">
      <c r="B120" t="s">
        <v>369</v>
      </c>
      <c r="C120" s="8" t="s">
        <v>3024</v>
      </c>
      <c r="D120" s="8" t="s">
        <v>4796</v>
      </c>
      <c r="E120" s="17">
        <v>1.6</v>
      </c>
      <c r="F120" s="17">
        <v>5.6</v>
      </c>
      <c r="G120" s="17">
        <f t="shared" si="1"/>
        <v>4.199999999999999</v>
      </c>
      <c r="H120" s="48"/>
      <c r="K120" s="23"/>
      <c r="N120" s="5"/>
      <c r="O120" s="6"/>
      <c r="P120" s="6"/>
      <c r="Q120" s="11"/>
    </row>
    <row r="121" spans="2:17" ht="12.75">
      <c r="B121" t="s">
        <v>2860</v>
      </c>
      <c r="C121" s="8" t="s">
        <v>1372</v>
      </c>
      <c r="D121" s="8" t="s">
        <v>4216</v>
      </c>
      <c r="E121" s="17">
        <v>0.1</v>
      </c>
      <c r="F121" s="17">
        <v>6.4</v>
      </c>
      <c r="G121" s="17">
        <f t="shared" si="1"/>
        <v>4.195</v>
      </c>
      <c r="H121" s="48"/>
      <c r="K121" s="23"/>
      <c r="N121" s="5"/>
      <c r="O121" s="6"/>
      <c r="P121" s="6"/>
      <c r="Q121" s="11"/>
    </row>
    <row r="122" spans="2:8" ht="12.75">
      <c r="B122" t="s">
        <v>980</v>
      </c>
      <c r="C122" s="8" t="s">
        <v>4883</v>
      </c>
      <c r="D122" s="8" t="s">
        <v>2519</v>
      </c>
      <c r="E122" s="17">
        <v>2.5</v>
      </c>
      <c r="F122" s="17">
        <v>5.1</v>
      </c>
      <c r="G122" s="17">
        <f t="shared" si="1"/>
        <v>4.1899999999999995</v>
      </c>
      <c r="H122" s="48"/>
    </row>
    <row r="123" spans="2:8" ht="12.75">
      <c r="B123" t="s">
        <v>1497</v>
      </c>
      <c r="C123" s="8" t="s">
        <v>3027</v>
      </c>
      <c r="D123" s="8" t="s">
        <v>2086</v>
      </c>
      <c r="E123" s="17">
        <v>0.2</v>
      </c>
      <c r="F123" s="17">
        <v>6.3</v>
      </c>
      <c r="G123" s="17">
        <f t="shared" si="1"/>
        <v>4.165</v>
      </c>
      <c r="H123" s="48"/>
    </row>
    <row r="124" spans="2:8" ht="12.75">
      <c r="B124" t="s">
        <v>2545</v>
      </c>
      <c r="C124" s="8" t="s">
        <v>1857</v>
      </c>
      <c r="D124" s="8" t="s">
        <v>2089</v>
      </c>
      <c r="E124" s="17">
        <v>2</v>
      </c>
      <c r="F124" s="17">
        <v>5.3</v>
      </c>
      <c r="G124" s="17">
        <f t="shared" si="1"/>
        <v>4.145</v>
      </c>
      <c r="H124" s="48"/>
    </row>
    <row r="125" spans="2:8" ht="12.75">
      <c r="B125" t="s">
        <v>911</v>
      </c>
      <c r="C125" s="8" t="s">
        <v>261</v>
      </c>
      <c r="D125" s="8" t="s">
        <v>3217</v>
      </c>
      <c r="E125" s="17">
        <v>1.7</v>
      </c>
      <c r="F125" s="17">
        <v>5.4</v>
      </c>
      <c r="G125" s="17">
        <f t="shared" si="1"/>
        <v>4.105</v>
      </c>
      <c r="H125" s="48"/>
    </row>
    <row r="126" spans="2:8" ht="12.75">
      <c r="B126" t="s">
        <v>1383</v>
      </c>
      <c r="C126" s="8" t="s">
        <v>3027</v>
      </c>
      <c r="D126" s="8" t="s">
        <v>900</v>
      </c>
      <c r="E126" s="17">
        <v>1.3</v>
      </c>
      <c r="F126" s="17">
        <v>5.6</v>
      </c>
      <c r="G126" s="17">
        <f t="shared" si="1"/>
        <v>4.095</v>
      </c>
      <c r="H126" s="48"/>
    </row>
    <row r="127" spans="2:8" ht="12.75">
      <c r="B127" t="s">
        <v>179</v>
      </c>
      <c r="C127" s="8" t="s">
        <v>1496</v>
      </c>
      <c r="D127" s="8" t="s">
        <v>2526</v>
      </c>
      <c r="E127" s="17">
        <v>-1.2</v>
      </c>
      <c r="F127" s="17">
        <v>6.9</v>
      </c>
      <c r="G127" s="17">
        <f t="shared" si="1"/>
        <v>4.065</v>
      </c>
      <c r="H127" s="48"/>
    </row>
    <row r="128" spans="2:8" ht="12.75">
      <c r="B128" t="s">
        <v>175</v>
      </c>
      <c r="C128" s="8" t="s">
        <v>3024</v>
      </c>
      <c r="D128" s="8" t="s">
        <v>2501</v>
      </c>
      <c r="E128" s="17">
        <v>-0.2</v>
      </c>
      <c r="F128" s="17">
        <v>6.3</v>
      </c>
      <c r="G128" s="17">
        <f t="shared" si="1"/>
        <v>4.0249999999999995</v>
      </c>
      <c r="H128" s="48"/>
    </row>
    <row r="129" spans="2:8" ht="12.75">
      <c r="B129" t="s">
        <v>976</v>
      </c>
      <c r="C129" s="8" t="s">
        <v>4789</v>
      </c>
      <c r="D129" s="8" t="s">
        <v>2503</v>
      </c>
      <c r="E129" s="17">
        <v>0.9</v>
      </c>
      <c r="F129" s="17">
        <v>5.6</v>
      </c>
      <c r="G129" s="17">
        <f t="shared" si="1"/>
        <v>3.9549999999999996</v>
      </c>
      <c r="H129" s="48"/>
    </row>
    <row r="130" spans="2:8" ht="12.75">
      <c r="B130" t="s">
        <v>2762</v>
      </c>
      <c r="C130" s="8" t="s">
        <v>1965</v>
      </c>
      <c r="D130" s="8" t="s">
        <v>5004</v>
      </c>
      <c r="E130" s="17">
        <v>-0.8</v>
      </c>
      <c r="F130" s="17">
        <v>6.5</v>
      </c>
      <c r="G130" s="17">
        <f t="shared" si="1"/>
        <v>3.9450000000000007</v>
      </c>
      <c r="H130" s="48"/>
    </row>
    <row r="131" spans="2:8" ht="12.75">
      <c r="B131" t="s">
        <v>2076</v>
      </c>
      <c r="C131" s="8" t="s">
        <v>2328</v>
      </c>
      <c r="D131" s="8" t="s">
        <v>2092</v>
      </c>
      <c r="E131" s="17">
        <v>0.1</v>
      </c>
      <c r="F131" s="17">
        <v>5.9</v>
      </c>
      <c r="G131" s="17">
        <f t="shared" si="1"/>
        <v>3.8700000000000006</v>
      </c>
      <c r="H131" s="48"/>
    </row>
    <row r="132" spans="2:8" ht="12.75">
      <c r="B132" t="s">
        <v>1448</v>
      </c>
      <c r="C132" s="8" t="s">
        <v>964</v>
      </c>
      <c r="D132" s="8" t="s">
        <v>1760</v>
      </c>
      <c r="E132" s="17">
        <v>1.2</v>
      </c>
      <c r="F132" s="17">
        <v>5.3</v>
      </c>
      <c r="G132" s="17">
        <f t="shared" si="1"/>
        <v>3.8649999999999998</v>
      </c>
      <c r="H132" s="48"/>
    </row>
    <row r="133" spans="2:17" ht="12.75">
      <c r="B133" t="s">
        <v>2990</v>
      </c>
      <c r="C133" s="8" t="s">
        <v>1146</v>
      </c>
      <c r="D133" s="8" t="s">
        <v>782</v>
      </c>
      <c r="E133" s="17">
        <v>-0.8</v>
      </c>
      <c r="F133" s="17">
        <v>6.3</v>
      </c>
      <c r="G133" s="17">
        <f t="shared" si="1"/>
        <v>3.815</v>
      </c>
      <c r="H133" s="48"/>
      <c r="K133" s="23"/>
      <c r="N133" s="5"/>
      <c r="O133" s="6"/>
      <c r="P133" s="6"/>
      <c r="Q133" s="11"/>
    </row>
    <row r="134" spans="2:18" ht="12.75">
      <c r="B134" t="s">
        <v>570</v>
      </c>
      <c r="C134" s="8" t="s">
        <v>261</v>
      </c>
      <c r="D134" s="8" t="s">
        <v>3226</v>
      </c>
      <c r="E134" s="17">
        <v>0.5</v>
      </c>
      <c r="F134" s="17">
        <v>5.6</v>
      </c>
      <c r="G134" s="17">
        <f t="shared" si="1"/>
        <v>3.8149999999999995</v>
      </c>
      <c r="H134" s="48"/>
      <c r="K134" s="23"/>
      <c r="N134" s="5"/>
      <c r="P134" s="6"/>
      <c r="Q134" s="6"/>
      <c r="R134" s="10"/>
    </row>
    <row r="135" spans="2:8" ht="12.75">
      <c r="B135" t="s">
        <v>923</v>
      </c>
      <c r="C135" s="8" t="s">
        <v>1965</v>
      </c>
      <c r="D135" s="8" t="s">
        <v>4679</v>
      </c>
      <c r="E135" s="17">
        <v>2.3</v>
      </c>
      <c r="F135" s="17">
        <v>4.6</v>
      </c>
      <c r="G135" s="17">
        <f t="shared" si="1"/>
        <v>3.795</v>
      </c>
      <c r="H135" s="48"/>
    </row>
    <row r="136" spans="2:17" ht="12.75">
      <c r="B136" t="s">
        <v>3500</v>
      </c>
      <c r="C136" s="8" t="s">
        <v>5143</v>
      </c>
      <c r="D136" s="8" t="s">
        <v>4461</v>
      </c>
      <c r="E136" s="17">
        <v>0.2</v>
      </c>
      <c r="F136" s="17">
        <v>5.7</v>
      </c>
      <c r="G136" s="17">
        <f t="shared" si="1"/>
        <v>3.775</v>
      </c>
      <c r="H136" s="48"/>
      <c r="K136" s="23"/>
      <c r="N136" s="5"/>
      <c r="O136" s="6"/>
      <c r="P136" s="6"/>
      <c r="Q136" s="11"/>
    </row>
    <row r="137" spans="2:17" ht="12.75">
      <c r="B137" t="s">
        <v>2982</v>
      </c>
      <c r="C137" s="8" t="s">
        <v>1480</v>
      </c>
      <c r="D137" s="8" t="s">
        <v>4698</v>
      </c>
      <c r="E137" s="17">
        <v>-0.6</v>
      </c>
      <c r="F137" s="17">
        <v>6.1</v>
      </c>
      <c r="G137" s="17">
        <f t="shared" si="1"/>
        <v>3.755</v>
      </c>
      <c r="H137" s="48"/>
      <c r="K137" s="23"/>
      <c r="N137" s="5"/>
      <c r="O137" s="6"/>
      <c r="P137" s="6"/>
      <c r="Q137" s="11"/>
    </row>
    <row r="138" spans="2:8" ht="12.75">
      <c r="B138" t="s">
        <v>4096</v>
      </c>
      <c r="C138" s="8" t="s">
        <v>304</v>
      </c>
      <c r="D138" s="8" t="s">
        <v>2841</v>
      </c>
      <c r="E138" s="17">
        <v>0.5</v>
      </c>
      <c r="F138" s="17">
        <v>5.5</v>
      </c>
      <c r="G138" s="17">
        <f t="shared" si="1"/>
        <v>3.75</v>
      </c>
      <c r="H138" s="48"/>
    </row>
    <row r="139" spans="2:8" ht="12.75">
      <c r="B139" t="s">
        <v>3515</v>
      </c>
      <c r="C139" s="8" t="s">
        <v>3551</v>
      </c>
      <c r="D139" s="8" t="s">
        <v>2516</v>
      </c>
      <c r="E139" s="17">
        <v>-1.2</v>
      </c>
      <c r="F139" s="17">
        <v>6.4</v>
      </c>
      <c r="G139" s="17">
        <f t="shared" si="1"/>
        <v>3.74</v>
      </c>
      <c r="H139" s="48"/>
    </row>
    <row r="140" spans="2:8" ht="12.75">
      <c r="B140" t="s">
        <v>3637</v>
      </c>
      <c r="C140" s="8" t="s">
        <v>2328</v>
      </c>
      <c r="D140" s="8" t="s">
        <v>2500</v>
      </c>
      <c r="E140" s="17">
        <v>0.3</v>
      </c>
      <c r="F140" s="17">
        <v>5.3</v>
      </c>
      <c r="G140" s="17">
        <f t="shared" si="1"/>
        <v>3.55</v>
      </c>
      <c r="H140" s="48"/>
    </row>
    <row r="141" spans="2:8" ht="12.75">
      <c r="B141" t="s">
        <v>4050</v>
      </c>
      <c r="C141" s="8" t="s">
        <v>3024</v>
      </c>
      <c r="D141" s="8" t="s">
        <v>1762</v>
      </c>
      <c r="E141" s="17">
        <v>-1.1</v>
      </c>
      <c r="F141" s="17">
        <v>6</v>
      </c>
      <c r="G141" s="17">
        <f t="shared" si="1"/>
        <v>3.5150000000000006</v>
      </c>
      <c r="H141" s="48"/>
    </row>
    <row r="142" spans="2:17" ht="12.75">
      <c r="B142" t="s">
        <v>2986</v>
      </c>
      <c r="C142" s="8" t="s">
        <v>1480</v>
      </c>
      <c r="D142" s="8" t="s">
        <v>780</v>
      </c>
      <c r="E142" s="17">
        <v>0.1</v>
      </c>
      <c r="F142" s="17">
        <v>5.3</v>
      </c>
      <c r="G142" s="17">
        <f t="shared" si="1"/>
        <v>3.48</v>
      </c>
      <c r="H142" s="48"/>
      <c r="K142" s="23"/>
      <c r="N142" s="5"/>
      <c r="O142" s="6"/>
      <c r="P142" s="6"/>
      <c r="Q142" s="11"/>
    </row>
    <row r="143" spans="2:8" ht="12.75">
      <c r="B143" t="s">
        <v>439</v>
      </c>
      <c r="C143" s="8" t="s">
        <v>4874</v>
      </c>
      <c r="D143" s="8" t="s">
        <v>1628</v>
      </c>
      <c r="E143" s="17">
        <v>0.6</v>
      </c>
      <c r="F143" s="17">
        <v>5</v>
      </c>
      <c r="G143" s="17">
        <f aca="true" t="shared" si="2" ref="G143:G149">(E143*0.35+F143*0.65)</f>
        <v>3.46</v>
      </c>
      <c r="H143" s="48"/>
    </row>
    <row r="144" spans="2:8" ht="12.75">
      <c r="B144" t="s">
        <v>147</v>
      </c>
      <c r="C144" s="8" t="s">
        <v>304</v>
      </c>
      <c r="D144" s="8" t="s">
        <v>2494</v>
      </c>
      <c r="E144" s="17">
        <v>0.3</v>
      </c>
      <c r="F144" s="17">
        <v>5</v>
      </c>
      <c r="G144" s="17">
        <f t="shared" si="2"/>
        <v>3.355</v>
      </c>
      <c r="H144" s="48"/>
    </row>
    <row r="145" spans="2:8" ht="12.75">
      <c r="B145" t="s">
        <v>5118</v>
      </c>
      <c r="C145" s="8" t="s">
        <v>2328</v>
      </c>
      <c r="D145" s="8" t="s">
        <v>1761</v>
      </c>
      <c r="E145" s="17">
        <v>-1.2</v>
      </c>
      <c r="F145" s="17">
        <v>5.7</v>
      </c>
      <c r="G145" s="17">
        <f t="shared" si="2"/>
        <v>3.285</v>
      </c>
      <c r="H145" s="48"/>
    </row>
    <row r="146" spans="2:8" ht="12.75">
      <c r="B146" t="s">
        <v>3645</v>
      </c>
      <c r="C146" s="8" t="s">
        <v>1146</v>
      </c>
      <c r="D146" s="8" t="s">
        <v>3998</v>
      </c>
      <c r="E146" s="17">
        <v>0.9</v>
      </c>
      <c r="F146" s="17">
        <v>4.5</v>
      </c>
      <c r="G146" s="17">
        <f t="shared" si="2"/>
        <v>3.24</v>
      </c>
      <c r="H146" s="48"/>
    </row>
    <row r="147" spans="2:8" ht="12.75">
      <c r="B147" t="s">
        <v>1579</v>
      </c>
      <c r="C147" s="8" t="s">
        <v>4792</v>
      </c>
      <c r="D147" s="8" t="s">
        <v>709</v>
      </c>
      <c r="E147" s="17">
        <v>0.9</v>
      </c>
      <c r="F147" s="17">
        <v>4.2</v>
      </c>
      <c r="G147" s="17">
        <f t="shared" si="2"/>
        <v>3.0450000000000004</v>
      </c>
      <c r="H147" s="48"/>
    </row>
    <row r="148" spans="2:8" ht="12.75">
      <c r="B148" t="s">
        <v>932</v>
      </c>
      <c r="C148" s="8" t="s">
        <v>3790</v>
      </c>
      <c r="D148" s="8" t="s">
        <v>531</v>
      </c>
      <c r="E148" s="17">
        <v>-0.2</v>
      </c>
      <c r="F148" s="17">
        <v>3.9</v>
      </c>
      <c r="G148" s="17">
        <f t="shared" si="2"/>
        <v>2.4650000000000003</v>
      </c>
      <c r="H148" s="48"/>
    </row>
    <row r="149" spans="2:8" ht="12.75">
      <c r="B149" t="s">
        <v>1380</v>
      </c>
      <c r="C149" s="8" t="s">
        <v>3380</v>
      </c>
      <c r="D149" s="8" t="s">
        <v>4993</v>
      </c>
      <c r="E149" s="17">
        <v>-0.6</v>
      </c>
      <c r="F149" s="17">
        <v>2.6</v>
      </c>
      <c r="G149" s="17">
        <f t="shared" si="2"/>
        <v>1.4800000000000002</v>
      </c>
      <c r="H149" s="48"/>
    </row>
    <row r="153" spans="2:7" ht="12.75">
      <c r="B153" s="2" t="s">
        <v>809</v>
      </c>
      <c r="E153" s="17" t="s">
        <v>810</v>
      </c>
      <c r="F153" s="17" t="s">
        <v>811</v>
      </c>
      <c r="G153" s="17" t="s">
        <v>1607</v>
      </c>
    </row>
    <row r="154" ht="12.75">
      <c r="B154" s="2"/>
    </row>
    <row r="155" spans="2:7" ht="12.75">
      <c r="B155" t="s">
        <v>4085</v>
      </c>
      <c r="C155" s="8" t="s">
        <v>1480</v>
      </c>
      <c r="D155" s="8" t="s">
        <v>812</v>
      </c>
      <c r="E155" s="17">
        <v>12.4</v>
      </c>
      <c r="F155" s="17">
        <f>-60/72</f>
        <v>-0.8333333333333334</v>
      </c>
      <c r="G155" s="17">
        <f aca="true" t="shared" si="3" ref="G155:G192">E155+F155</f>
        <v>11.566666666666666</v>
      </c>
    </row>
    <row r="156" spans="2:7" ht="12.75">
      <c r="B156" t="s">
        <v>21</v>
      </c>
      <c r="C156" s="8" t="s">
        <v>5143</v>
      </c>
      <c r="D156" s="8" t="s">
        <v>813</v>
      </c>
      <c r="E156" s="17">
        <v>10.8</v>
      </c>
      <c r="F156" s="17">
        <f>-60/72</f>
        <v>-0.8333333333333334</v>
      </c>
      <c r="G156" s="17">
        <f t="shared" si="3"/>
        <v>9.966666666666667</v>
      </c>
    </row>
    <row r="157" spans="2:7" ht="12.75">
      <c r="B157" t="s">
        <v>1268</v>
      </c>
      <c r="C157" s="8" t="s">
        <v>304</v>
      </c>
      <c r="D157" s="8" t="s">
        <v>814</v>
      </c>
      <c r="E157" s="17">
        <v>10.6</v>
      </c>
      <c r="F157" s="17">
        <f>-60/72</f>
        <v>-0.8333333333333334</v>
      </c>
      <c r="G157" s="17">
        <f t="shared" si="3"/>
        <v>9.766666666666666</v>
      </c>
    </row>
    <row r="158" spans="2:7" ht="12.75">
      <c r="B158" t="s">
        <v>3247</v>
      </c>
      <c r="C158" s="8" t="s">
        <v>3617</v>
      </c>
      <c r="D158" s="8" t="s">
        <v>815</v>
      </c>
      <c r="E158" s="17">
        <v>8.8</v>
      </c>
      <c r="G158" s="17">
        <f t="shared" si="3"/>
        <v>8.8</v>
      </c>
    </row>
    <row r="159" spans="2:7" ht="12.75">
      <c r="B159" t="s">
        <v>4479</v>
      </c>
      <c r="C159" s="8" t="s">
        <v>3615</v>
      </c>
      <c r="D159" s="8" t="s">
        <v>816</v>
      </c>
      <c r="E159" s="17">
        <v>7.3</v>
      </c>
      <c r="G159" s="17">
        <f t="shared" si="3"/>
        <v>7.3</v>
      </c>
    </row>
    <row r="160" spans="2:7" ht="12.75">
      <c r="B160" t="s">
        <v>1485</v>
      </c>
      <c r="C160" s="8" t="s">
        <v>1965</v>
      </c>
      <c r="D160" s="8" t="s">
        <v>817</v>
      </c>
      <c r="E160" s="17">
        <v>7.1</v>
      </c>
      <c r="F160" s="17">
        <f>-60/72</f>
        <v>-0.8333333333333334</v>
      </c>
      <c r="G160" s="17">
        <f t="shared" si="3"/>
        <v>6.266666666666667</v>
      </c>
    </row>
    <row r="161" spans="2:7" ht="12.75">
      <c r="B161" t="s">
        <v>4079</v>
      </c>
      <c r="C161" s="8" t="s">
        <v>2461</v>
      </c>
      <c r="D161" s="8" t="s">
        <v>818</v>
      </c>
      <c r="E161" s="17">
        <v>5.2</v>
      </c>
      <c r="G161" s="17">
        <f t="shared" si="3"/>
        <v>5.2</v>
      </c>
    </row>
    <row r="162" spans="2:7" ht="12.75">
      <c r="B162" t="s">
        <v>2303</v>
      </c>
      <c r="C162" s="8" t="s">
        <v>1689</v>
      </c>
      <c r="D162" s="8" t="s">
        <v>819</v>
      </c>
      <c r="E162" s="17">
        <v>4.9</v>
      </c>
      <c r="G162" s="17">
        <f t="shared" si="3"/>
        <v>4.9</v>
      </c>
    </row>
    <row r="163" spans="2:7" ht="12.75">
      <c r="B163" t="s">
        <v>4863</v>
      </c>
      <c r="C163" s="8" t="s">
        <v>4668</v>
      </c>
      <c r="D163" s="8" t="s">
        <v>4003</v>
      </c>
      <c r="E163" s="17">
        <v>4.4</v>
      </c>
      <c r="G163" s="17">
        <f t="shared" si="3"/>
        <v>4.4</v>
      </c>
    </row>
    <row r="164" spans="2:7" ht="12.75">
      <c r="B164" t="s">
        <v>2861</v>
      </c>
      <c r="C164" s="8" t="s">
        <v>1372</v>
      </c>
      <c r="D164" s="8" t="s">
        <v>820</v>
      </c>
      <c r="E164" s="17">
        <v>4.3</v>
      </c>
      <c r="G164" s="17">
        <f t="shared" si="3"/>
        <v>4.3</v>
      </c>
    </row>
    <row r="165" spans="2:7" ht="12.75">
      <c r="B165" t="s">
        <v>3992</v>
      </c>
      <c r="C165" s="8" t="s">
        <v>4026</v>
      </c>
      <c r="D165" s="8" t="s">
        <v>821</v>
      </c>
      <c r="E165" s="17">
        <v>4.2</v>
      </c>
      <c r="G165" s="17">
        <f t="shared" si="3"/>
        <v>4.2</v>
      </c>
    </row>
    <row r="166" spans="2:7" ht="12.75">
      <c r="B166" t="s">
        <v>4082</v>
      </c>
      <c r="C166" s="8" t="s">
        <v>1689</v>
      </c>
      <c r="D166" s="8" t="s">
        <v>822</v>
      </c>
      <c r="E166" s="17">
        <v>4.1</v>
      </c>
      <c r="G166" s="17">
        <f t="shared" si="3"/>
        <v>4.1</v>
      </c>
    </row>
    <row r="167" spans="2:7" ht="12.75">
      <c r="B167" t="s">
        <v>2989</v>
      </c>
      <c r="C167" s="8" t="s">
        <v>1146</v>
      </c>
      <c r="D167" s="8" t="s">
        <v>823</v>
      </c>
      <c r="E167" s="17">
        <v>4</v>
      </c>
      <c r="G167" s="17">
        <f t="shared" si="3"/>
        <v>4</v>
      </c>
    </row>
    <row r="168" spans="2:7" ht="12.75">
      <c r="B168" t="s">
        <v>763</v>
      </c>
      <c r="C168" s="8" t="s">
        <v>937</v>
      </c>
      <c r="D168" s="8" t="s">
        <v>4024</v>
      </c>
      <c r="E168" s="17">
        <v>4</v>
      </c>
      <c r="G168" s="17">
        <f t="shared" si="3"/>
        <v>4</v>
      </c>
    </row>
    <row r="169" spans="2:7" ht="12.75">
      <c r="B169" t="s">
        <v>2197</v>
      </c>
      <c r="C169" s="8" t="s">
        <v>1480</v>
      </c>
      <c r="D169" s="8" t="s">
        <v>1747</v>
      </c>
      <c r="E169" s="17">
        <v>3.9</v>
      </c>
      <c r="G169" s="17">
        <f t="shared" si="3"/>
        <v>3.9</v>
      </c>
    </row>
    <row r="170" spans="2:7" ht="12.75">
      <c r="B170" t="s">
        <v>142</v>
      </c>
      <c r="C170" s="8" t="s">
        <v>2328</v>
      </c>
      <c r="D170" s="8" t="s">
        <v>1748</v>
      </c>
      <c r="E170" s="17">
        <v>3.5</v>
      </c>
      <c r="G170" s="17">
        <f t="shared" si="3"/>
        <v>3.5</v>
      </c>
    </row>
    <row r="171" spans="2:7" ht="12.75">
      <c r="B171" t="s">
        <v>721</v>
      </c>
      <c r="C171" s="8" t="s">
        <v>2131</v>
      </c>
      <c r="D171" s="8" t="s">
        <v>4281</v>
      </c>
      <c r="E171" s="17">
        <v>3.3</v>
      </c>
      <c r="G171" s="17">
        <f t="shared" si="3"/>
        <v>3.3</v>
      </c>
    </row>
    <row r="172" spans="2:7" ht="12.75">
      <c r="B172" t="s">
        <v>1165</v>
      </c>
      <c r="C172" s="8" t="s">
        <v>3610</v>
      </c>
      <c r="D172" s="8" t="s">
        <v>1166</v>
      </c>
      <c r="E172" s="17">
        <v>3.2</v>
      </c>
      <c r="G172" s="17">
        <f t="shared" si="3"/>
        <v>3.2</v>
      </c>
    </row>
    <row r="173" spans="2:7" ht="12.75">
      <c r="B173" t="s">
        <v>197</v>
      </c>
      <c r="C173" s="8" t="s">
        <v>3554</v>
      </c>
      <c r="D173" s="8" t="s">
        <v>1616</v>
      </c>
      <c r="E173" s="17">
        <v>3.1</v>
      </c>
      <c r="G173" s="17">
        <f t="shared" si="3"/>
        <v>3.1</v>
      </c>
    </row>
    <row r="174" spans="2:7" ht="12.75">
      <c r="B174" t="s">
        <v>4706</v>
      </c>
      <c r="C174" s="8" t="s">
        <v>3790</v>
      </c>
      <c r="D174" s="8" t="s">
        <v>1749</v>
      </c>
      <c r="E174" s="17">
        <v>3</v>
      </c>
      <c r="G174" s="17">
        <f t="shared" si="3"/>
        <v>3</v>
      </c>
    </row>
    <row r="175" spans="2:7" ht="12.75">
      <c r="B175" t="s">
        <v>1782</v>
      </c>
      <c r="C175" s="8" t="s">
        <v>961</v>
      </c>
      <c r="D175" s="8" t="s">
        <v>1750</v>
      </c>
      <c r="E175" s="17">
        <v>3</v>
      </c>
      <c r="G175" s="17">
        <f t="shared" si="3"/>
        <v>3</v>
      </c>
    </row>
    <row r="176" spans="2:7" ht="12.75">
      <c r="B176" t="s">
        <v>2749</v>
      </c>
      <c r="C176" s="8" t="s">
        <v>3551</v>
      </c>
      <c r="D176" s="8" t="s">
        <v>4289</v>
      </c>
      <c r="E176" s="17">
        <v>3</v>
      </c>
      <c r="G176" s="17">
        <f t="shared" si="3"/>
        <v>3</v>
      </c>
    </row>
    <row r="177" spans="2:7" ht="12.75">
      <c r="B177" t="s">
        <v>4781</v>
      </c>
      <c r="C177" s="8" t="s">
        <v>261</v>
      </c>
      <c r="D177" s="8" t="s">
        <v>4290</v>
      </c>
      <c r="E177" s="17">
        <v>2.6</v>
      </c>
      <c r="G177" s="17">
        <f t="shared" si="3"/>
        <v>2.6</v>
      </c>
    </row>
    <row r="178" spans="2:7" ht="12.75">
      <c r="B178" t="s">
        <v>2765</v>
      </c>
      <c r="C178" s="8" t="s">
        <v>4883</v>
      </c>
      <c r="D178" s="8" t="s">
        <v>4291</v>
      </c>
      <c r="E178" s="17">
        <v>2.6</v>
      </c>
      <c r="G178" s="17">
        <f t="shared" si="3"/>
        <v>2.6</v>
      </c>
    </row>
    <row r="179" spans="2:7" ht="12.75">
      <c r="B179" t="s">
        <v>4084</v>
      </c>
      <c r="C179" s="8" t="s">
        <v>1857</v>
      </c>
      <c r="D179" s="8" t="s">
        <v>4292</v>
      </c>
      <c r="E179" s="17">
        <v>2.4</v>
      </c>
      <c r="G179" s="17">
        <f t="shared" si="3"/>
        <v>2.4</v>
      </c>
    </row>
    <row r="180" spans="2:7" ht="12.75">
      <c r="B180" t="s">
        <v>179</v>
      </c>
      <c r="C180" s="8" t="s">
        <v>1496</v>
      </c>
      <c r="D180" s="8" t="s">
        <v>4293</v>
      </c>
      <c r="E180" s="17">
        <v>2.4</v>
      </c>
      <c r="G180" s="17">
        <f t="shared" si="3"/>
        <v>2.4</v>
      </c>
    </row>
    <row r="181" spans="2:7" ht="12.75">
      <c r="B181" t="s">
        <v>1813</v>
      </c>
      <c r="C181" s="8" t="s">
        <v>964</v>
      </c>
      <c r="D181" s="8" t="s">
        <v>4294</v>
      </c>
      <c r="E181" s="17">
        <v>2.1</v>
      </c>
      <c r="G181" s="17">
        <f t="shared" si="3"/>
        <v>2.1</v>
      </c>
    </row>
    <row r="182" spans="2:7" ht="12.75">
      <c r="B182" t="s">
        <v>4716</v>
      </c>
      <c r="C182" s="8" t="s">
        <v>3024</v>
      </c>
      <c r="D182" s="8" t="s">
        <v>4295</v>
      </c>
      <c r="E182" s="17">
        <v>1.9</v>
      </c>
      <c r="G182" s="17">
        <f t="shared" si="3"/>
        <v>1.9</v>
      </c>
    </row>
    <row r="183" spans="2:7" ht="12.75">
      <c r="B183" t="s">
        <v>4180</v>
      </c>
      <c r="C183" s="8" t="s">
        <v>4730</v>
      </c>
      <c r="D183" s="8" t="s">
        <v>4296</v>
      </c>
      <c r="E183" s="17">
        <v>1.9</v>
      </c>
      <c r="G183" s="17">
        <f t="shared" si="3"/>
        <v>1.9</v>
      </c>
    </row>
    <row r="184" spans="2:7" ht="12.75">
      <c r="B184" t="s">
        <v>298</v>
      </c>
      <c r="C184" s="8" t="s">
        <v>4874</v>
      </c>
      <c r="D184" s="8" t="s">
        <v>4297</v>
      </c>
      <c r="E184" s="17">
        <v>1.8</v>
      </c>
      <c r="G184" s="17">
        <f t="shared" si="3"/>
        <v>1.8</v>
      </c>
    </row>
    <row r="185" spans="2:7" ht="12.75">
      <c r="B185" t="s">
        <v>4373</v>
      </c>
      <c r="C185" s="8" t="s">
        <v>4792</v>
      </c>
      <c r="D185" s="8" t="s">
        <v>3187</v>
      </c>
      <c r="E185" s="17">
        <v>1.2</v>
      </c>
      <c r="G185" s="17">
        <f t="shared" si="3"/>
        <v>1.2</v>
      </c>
    </row>
    <row r="186" spans="2:7" ht="12.75">
      <c r="B186" t="s">
        <v>4090</v>
      </c>
      <c r="C186" s="8" t="s">
        <v>4789</v>
      </c>
      <c r="D186" s="8" t="s">
        <v>4091</v>
      </c>
      <c r="E186" s="17">
        <v>1</v>
      </c>
      <c r="G186" s="17">
        <f t="shared" si="3"/>
        <v>1</v>
      </c>
    </row>
    <row r="187" spans="2:7" ht="12.75">
      <c r="B187" t="s">
        <v>66</v>
      </c>
      <c r="C187" s="8" t="s">
        <v>3554</v>
      </c>
      <c r="D187" s="8" t="s">
        <v>4298</v>
      </c>
      <c r="E187" s="17">
        <v>1</v>
      </c>
      <c r="G187" s="17">
        <f t="shared" si="3"/>
        <v>1</v>
      </c>
    </row>
    <row r="188" spans="2:7" ht="12.75">
      <c r="B188" t="s">
        <v>3508</v>
      </c>
      <c r="C188" s="8" t="s">
        <v>4789</v>
      </c>
      <c r="D188" s="8" t="s">
        <v>4299</v>
      </c>
      <c r="E188" s="17">
        <v>0.8</v>
      </c>
      <c r="G188" s="17">
        <f t="shared" si="3"/>
        <v>0.8</v>
      </c>
    </row>
    <row r="189" spans="2:7" ht="12.75">
      <c r="B189" t="s">
        <v>1890</v>
      </c>
      <c r="C189" s="8" t="s">
        <v>3027</v>
      </c>
      <c r="D189" s="8" t="s">
        <v>4300</v>
      </c>
      <c r="E189" s="17">
        <v>0.8</v>
      </c>
      <c r="G189" s="17">
        <f t="shared" si="3"/>
        <v>0.8</v>
      </c>
    </row>
    <row r="190" spans="2:7" ht="12.75">
      <c r="B190" t="s">
        <v>3370</v>
      </c>
      <c r="C190" s="8" t="s">
        <v>3617</v>
      </c>
      <c r="D190" s="8" t="s">
        <v>704</v>
      </c>
      <c r="E190" s="17">
        <v>0.8</v>
      </c>
      <c r="G190" s="17">
        <f t="shared" si="3"/>
        <v>0.8</v>
      </c>
    </row>
    <row r="191" spans="2:7" ht="12.75">
      <c r="B191" t="s">
        <v>154</v>
      </c>
      <c r="C191" s="8" t="s">
        <v>2328</v>
      </c>
      <c r="D191" s="8" t="s">
        <v>4301</v>
      </c>
      <c r="E191" s="17">
        <v>1.2</v>
      </c>
      <c r="F191" s="17">
        <f>-60/72</f>
        <v>-0.8333333333333334</v>
      </c>
      <c r="G191" s="17">
        <f t="shared" si="3"/>
        <v>0.3666666666666666</v>
      </c>
    </row>
    <row r="192" spans="2:7" ht="12.75">
      <c r="B192" t="s">
        <v>3458</v>
      </c>
      <c r="C192" s="8" t="s">
        <v>3380</v>
      </c>
      <c r="D192" s="8" t="s">
        <v>4302</v>
      </c>
      <c r="E192" s="17">
        <v>0</v>
      </c>
      <c r="G192" s="17">
        <f t="shared" si="3"/>
        <v>0</v>
      </c>
    </row>
    <row r="196" spans="2:7" ht="12.75">
      <c r="B196" s="2" t="s">
        <v>4303</v>
      </c>
      <c r="E196" s="17" t="s">
        <v>4304</v>
      </c>
      <c r="F196" s="17" t="s">
        <v>4112</v>
      </c>
      <c r="G196" s="17" t="s">
        <v>4305</v>
      </c>
    </row>
    <row r="198" spans="2:9" ht="12.75">
      <c r="B198" t="s">
        <v>3467</v>
      </c>
      <c r="C198" s="8" t="s">
        <v>1146</v>
      </c>
      <c r="D198" s="8" t="s">
        <v>4306</v>
      </c>
      <c r="E198" s="17">
        <v>25</v>
      </c>
      <c r="F198" s="17">
        <f>3*(93*5/6+45/6)</f>
        <v>255</v>
      </c>
      <c r="G198" s="17">
        <f aca="true" t="shared" si="4" ref="G198:G229">(24*E198/36)+(F198-30)/36+(22*12/36)</f>
        <v>30.25</v>
      </c>
      <c r="I198" s="6" t="s">
        <v>4307</v>
      </c>
    </row>
    <row r="199" spans="2:9" ht="12.75">
      <c r="B199" t="s">
        <v>4479</v>
      </c>
      <c r="C199" s="8" t="s">
        <v>3615</v>
      </c>
      <c r="D199" s="8" t="s">
        <v>4308</v>
      </c>
      <c r="E199" s="17">
        <v>24</v>
      </c>
      <c r="F199" s="17">
        <f>2*(93*5/6+45/6)</f>
        <v>170</v>
      </c>
      <c r="G199" s="17">
        <f t="shared" si="4"/>
        <v>27.22222222222222</v>
      </c>
      <c r="I199" s="47" t="s">
        <v>4309</v>
      </c>
    </row>
    <row r="200" spans="2:9" ht="12.75">
      <c r="B200" t="s">
        <v>4086</v>
      </c>
      <c r="C200" s="8" t="s">
        <v>3554</v>
      </c>
      <c r="D200" s="8" t="s">
        <v>4087</v>
      </c>
      <c r="E200" s="17">
        <v>27</v>
      </c>
      <c r="F200" s="17">
        <f>93*5/6+45/6</f>
        <v>85</v>
      </c>
      <c r="G200" s="17">
        <f t="shared" si="4"/>
        <v>26.86111111111111</v>
      </c>
      <c r="I200" s="47" t="s">
        <v>4310</v>
      </c>
    </row>
    <row r="201" spans="2:7" ht="12.75">
      <c r="B201" t="s">
        <v>1921</v>
      </c>
      <c r="C201" s="8" t="s">
        <v>3551</v>
      </c>
      <c r="D201" s="8" t="s">
        <v>1164</v>
      </c>
      <c r="E201" s="17">
        <v>25</v>
      </c>
      <c r="F201" s="17">
        <f>93*5/6+45/6</f>
        <v>85</v>
      </c>
      <c r="G201" s="17">
        <f t="shared" si="4"/>
        <v>25.52777777777778</v>
      </c>
    </row>
    <row r="202" spans="2:7" ht="12.75">
      <c r="B202" t="s">
        <v>104</v>
      </c>
      <c r="C202" s="8" t="s">
        <v>937</v>
      </c>
      <c r="D202" s="8" t="s">
        <v>1164</v>
      </c>
      <c r="E202" s="17">
        <v>25</v>
      </c>
      <c r="F202" s="17">
        <f>93*5/6+45/6</f>
        <v>85</v>
      </c>
      <c r="G202" s="17">
        <f t="shared" si="4"/>
        <v>25.52777777777778</v>
      </c>
    </row>
    <row r="203" spans="2:7" ht="12.75">
      <c r="B203" t="s">
        <v>1163</v>
      </c>
      <c r="C203" s="8" t="s">
        <v>2328</v>
      </c>
      <c r="D203" s="8" t="s">
        <v>1164</v>
      </c>
      <c r="E203" s="17">
        <v>25</v>
      </c>
      <c r="F203" s="17">
        <f>93*5/6+45/6</f>
        <v>85</v>
      </c>
      <c r="G203" s="17">
        <f t="shared" si="4"/>
        <v>25.52777777777778</v>
      </c>
    </row>
    <row r="204" spans="2:7" ht="12.75">
      <c r="B204" t="s">
        <v>469</v>
      </c>
      <c r="C204" s="8" t="s">
        <v>4874</v>
      </c>
      <c r="D204" s="8" t="s">
        <v>4311</v>
      </c>
      <c r="E204" s="17">
        <v>26</v>
      </c>
      <c r="F204" s="17">
        <v>60</v>
      </c>
      <c r="G204" s="17">
        <f t="shared" si="4"/>
        <v>25.499999999999996</v>
      </c>
    </row>
    <row r="205" spans="2:7" ht="12.75">
      <c r="B205" t="s">
        <v>3992</v>
      </c>
      <c r="C205" s="8" t="s">
        <v>4026</v>
      </c>
      <c r="D205" s="8" t="s">
        <v>4312</v>
      </c>
      <c r="E205" s="17">
        <v>24</v>
      </c>
      <c r="F205" s="17">
        <f>93*5/6+45/6</f>
        <v>85</v>
      </c>
      <c r="G205" s="17">
        <f t="shared" si="4"/>
        <v>24.86111111111111</v>
      </c>
    </row>
    <row r="206" spans="2:7" ht="12.75">
      <c r="B206" t="s">
        <v>3247</v>
      </c>
      <c r="C206" s="8" t="s">
        <v>3617</v>
      </c>
      <c r="D206" s="8" t="s">
        <v>4313</v>
      </c>
      <c r="E206" s="17">
        <v>24</v>
      </c>
      <c r="F206" s="17">
        <v>84</v>
      </c>
      <c r="G206" s="17">
        <f t="shared" si="4"/>
        <v>24.833333333333332</v>
      </c>
    </row>
    <row r="207" spans="2:7" ht="12.75">
      <c r="B207" t="s">
        <v>1348</v>
      </c>
      <c r="C207" s="8" t="s">
        <v>4883</v>
      </c>
      <c r="D207" s="8" t="s">
        <v>4314</v>
      </c>
      <c r="E207" s="17">
        <v>26</v>
      </c>
      <c r="F207" s="17">
        <v>34</v>
      </c>
      <c r="G207" s="17">
        <f t="shared" si="4"/>
        <v>24.777777777777775</v>
      </c>
    </row>
    <row r="208" spans="2:7" ht="12.75">
      <c r="B208" t="s">
        <v>1538</v>
      </c>
      <c r="C208" s="8" t="s">
        <v>4792</v>
      </c>
      <c r="D208" s="8" t="s">
        <v>4315</v>
      </c>
      <c r="E208" s="17">
        <v>24</v>
      </c>
      <c r="F208" s="17">
        <v>76</v>
      </c>
      <c r="G208" s="17">
        <f t="shared" si="4"/>
        <v>24.61111111111111</v>
      </c>
    </row>
    <row r="209" spans="2:7" ht="12.75">
      <c r="B209" t="s">
        <v>1654</v>
      </c>
      <c r="C209" s="8" t="s">
        <v>3027</v>
      </c>
      <c r="D209" s="8" t="s">
        <v>489</v>
      </c>
      <c r="E209" s="17">
        <v>24</v>
      </c>
      <c r="F209" s="17">
        <v>74</v>
      </c>
      <c r="G209" s="17">
        <f t="shared" si="4"/>
        <v>24.555555555555554</v>
      </c>
    </row>
    <row r="210" spans="2:7" ht="12.75">
      <c r="B210" t="s">
        <v>373</v>
      </c>
      <c r="C210" s="8" t="s">
        <v>964</v>
      </c>
      <c r="D210" s="8" t="s">
        <v>4316</v>
      </c>
      <c r="E210" s="17">
        <v>23</v>
      </c>
      <c r="F210" s="17">
        <v>68</v>
      </c>
      <c r="G210" s="17">
        <f t="shared" si="4"/>
        <v>23.72222222222222</v>
      </c>
    </row>
    <row r="211" spans="2:7" ht="12.75">
      <c r="B211" t="s">
        <v>369</v>
      </c>
      <c r="C211" s="8" t="s">
        <v>3024</v>
      </c>
      <c r="D211" s="8" t="s">
        <v>4317</v>
      </c>
      <c r="E211" s="17">
        <v>23</v>
      </c>
      <c r="F211" s="17">
        <v>64</v>
      </c>
      <c r="G211" s="17">
        <f t="shared" si="4"/>
        <v>23.61111111111111</v>
      </c>
    </row>
    <row r="212" spans="2:7" ht="12.75">
      <c r="B212" t="s">
        <v>450</v>
      </c>
      <c r="C212" s="8" t="s">
        <v>961</v>
      </c>
      <c r="D212" s="8" t="s">
        <v>4318</v>
      </c>
      <c r="E212" s="17">
        <v>22</v>
      </c>
      <c r="F212" s="17">
        <v>80</v>
      </c>
      <c r="G212" s="17">
        <f t="shared" si="4"/>
        <v>23.388888888888886</v>
      </c>
    </row>
    <row r="213" spans="2:7" ht="12.75">
      <c r="B213" t="s">
        <v>4916</v>
      </c>
      <c r="C213" s="8" t="s">
        <v>3551</v>
      </c>
      <c r="D213" s="8" t="s">
        <v>4319</v>
      </c>
      <c r="E213" s="17">
        <v>18</v>
      </c>
      <c r="F213" s="17">
        <f>2*(93*5/6+45/6)</f>
        <v>170</v>
      </c>
      <c r="G213" s="17">
        <f t="shared" si="4"/>
        <v>23.22222222222222</v>
      </c>
    </row>
    <row r="214" spans="2:7" ht="12.75">
      <c r="B214" t="s">
        <v>4380</v>
      </c>
      <c r="C214" s="8" t="s">
        <v>3610</v>
      </c>
      <c r="D214" s="8" t="s">
        <v>4320</v>
      </c>
      <c r="E214" s="17">
        <v>23</v>
      </c>
      <c r="F214" s="17">
        <v>48</v>
      </c>
      <c r="G214" s="17">
        <f t="shared" si="4"/>
        <v>23.166666666666668</v>
      </c>
    </row>
    <row r="215" spans="2:7" ht="12.75">
      <c r="B215" t="s">
        <v>4082</v>
      </c>
      <c r="C215" s="8" t="s">
        <v>1689</v>
      </c>
      <c r="D215" s="8" t="s">
        <v>4321</v>
      </c>
      <c r="E215" s="17">
        <v>21</v>
      </c>
      <c r="F215" s="17">
        <f>93*5/6+45/6</f>
        <v>85</v>
      </c>
      <c r="G215" s="17">
        <f t="shared" si="4"/>
        <v>22.86111111111111</v>
      </c>
    </row>
    <row r="216" spans="2:7" ht="12.75">
      <c r="B216" t="s">
        <v>4088</v>
      </c>
      <c r="C216" s="8" t="s">
        <v>964</v>
      </c>
      <c r="D216" s="8" t="s">
        <v>4089</v>
      </c>
      <c r="E216" s="17">
        <v>21</v>
      </c>
      <c r="F216" s="17">
        <f>93*5/6+45/6</f>
        <v>85</v>
      </c>
      <c r="G216" s="17">
        <f t="shared" si="4"/>
        <v>22.86111111111111</v>
      </c>
    </row>
    <row r="217" spans="2:7" ht="12.75">
      <c r="B217" t="s">
        <v>3983</v>
      </c>
      <c r="C217" s="8" t="s">
        <v>1146</v>
      </c>
      <c r="D217" s="8" t="s">
        <v>4089</v>
      </c>
      <c r="E217" s="17">
        <v>21</v>
      </c>
      <c r="F217" s="17">
        <f>93*5/6+45/6</f>
        <v>85</v>
      </c>
      <c r="G217" s="17">
        <f t="shared" si="4"/>
        <v>22.86111111111111</v>
      </c>
    </row>
    <row r="218" spans="2:7" ht="12.75">
      <c r="B218" t="s">
        <v>4845</v>
      </c>
      <c r="C218" s="8" t="s">
        <v>4668</v>
      </c>
      <c r="D218" s="8" t="s">
        <v>4322</v>
      </c>
      <c r="E218" s="17">
        <v>22</v>
      </c>
      <c r="F218" s="17">
        <v>55</v>
      </c>
      <c r="G218" s="17">
        <f t="shared" si="4"/>
        <v>22.694444444444443</v>
      </c>
    </row>
    <row r="219" spans="2:7" ht="12.75">
      <c r="B219" t="s">
        <v>179</v>
      </c>
      <c r="C219" s="8" t="s">
        <v>1496</v>
      </c>
      <c r="D219" s="8" t="s">
        <v>4323</v>
      </c>
      <c r="E219" s="17">
        <v>17</v>
      </c>
      <c r="F219" s="17">
        <f>2*(93*5/6+45/6)</f>
        <v>170</v>
      </c>
      <c r="G219" s="17">
        <f t="shared" si="4"/>
        <v>22.555555555555557</v>
      </c>
    </row>
    <row r="220" spans="2:7" ht="12.75">
      <c r="B220" t="s">
        <v>1161</v>
      </c>
      <c r="C220" s="8" t="s">
        <v>3617</v>
      </c>
      <c r="D220" s="8" t="s">
        <v>1162</v>
      </c>
      <c r="E220" s="17">
        <v>22</v>
      </c>
      <c r="F220" s="17">
        <v>49</v>
      </c>
      <c r="G220" s="17">
        <f t="shared" si="4"/>
        <v>22.52777777777778</v>
      </c>
    </row>
    <row r="221" spans="2:7" ht="12.75">
      <c r="B221" t="s">
        <v>2861</v>
      </c>
      <c r="C221" s="8" t="s">
        <v>1372</v>
      </c>
      <c r="D221" s="8" t="s">
        <v>4324</v>
      </c>
      <c r="E221" s="17">
        <v>22</v>
      </c>
      <c r="F221" s="17">
        <v>47</v>
      </c>
      <c r="G221" s="17">
        <f t="shared" si="4"/>
        <v>22.47222222222222</v>
      </c>
    </row>
    <row r="222" spans="2:7" ht="12.75">
      <c r="B222" t="s">
        <v>2985</v>
      </c>
      <c r="C222" s="8" t="s">
        <v>1480</v>
      </c>
      <c r="D222" s="8" t="s">
        <v>4325</v>
      </c>
      <c r="E222" s="17">
        <v>21</v>
      </c>
      <c r="F222" s="17">
        <v>65</v>
      </c>
      <c r="G222" s="17">
        <f t="shared" si="4"/>
        <v>22.305555555555554</v>
      </c>
    </row>
    <row r="223" spans="2:7" ht="12.75">
      <c r="B223" t="s">
        <v>2702</v>
      </c>
      <c r="C223" s="8" t="s">
        <v>3380</v>
      </c>
      <c r="D223" s="8" t="s">
        <v>4326</v>
      </c>
      <c r="E223" s="17">
        <v>20</v>
      </c>
      <c r="F223" s="17">
        <f>93*5/6+45/6</f>
        <v>85</v>
      </c>
      <c r="G223" s="17">
        <f t="shared" si="4"/>
        <v>22.194444444444443</v>
      </c>
    </row>
    <row r="224" spans="2:7" ht="12.75">
      <c r="B224" t="s">
        <v>4079</v>
      </c>
      <c r="C224" s="8" t="s">
        <v>2461</v>
      </c>
      <c r="D224" s="8" t="s">
        <v>4327</v>
      </c>
      <c r="E224" s="17">
        <v>21</v>
      </c>
      <c r="F224" s="17">
        <v>59</v>
      </c>
      <c r="G224" s="17">
        <f t="shared" si="4"/>
        <v>22.13888888888889</v>
      </c>
    </row>
    <row r="225" spans="2:7" ht="12.75">
      <c r="B225" t="s">
        <v>3891</v>
      </c>
      <c r="C225" s="8" t="s">
        <v>1965</v>
      </c>
      <c r="D225" s="8" t="s">
        <v>4328</v>
      </c>
      <c r="E225" s="17">
        <v>16</v>
      </c>
      <c r="F225" s="17">
        <f>2*(93*5/6+45/6)</f>
        <v>170</v>
      </c>
      <c r="G225" s="17">
        <f t="shared" si="4"/>
        <v>21.88888888888889</v>
      </c>
    </row>
    <row r="226" spans="2:7" ht="12.75">
      <c r="B226" t="s">
        <v>4777</v>
      </c>
      <c r="C226" s="8" t="s">
        <v>2131</v>
      </c>
      <c r="D226" s="8" t="s">
        <v>4329</v>
      </c>
      <c r="E226" s="17">
        <v>21</v>
      </c>
      <c r="F226" s="17">
        <v>34</v>
      </c>
      <c r="G226" s="17">
        <f t="shared" si="4"/>
        <v>21.444444444444443</v>
      </c>
    </row>
    <row r="227" spans="2:7" ht="12.75">
      <c r="B227" t="s">
        <v>2834</v>
      </c>
      <c r="C227" s="8" t="s">
        <v>4789</v>
      </c>
      <c r="D227" s="8" t="s">
        <v>3310</v>
      </c>
      <c r="E227" s="17">
        <v>20</v>
      </c>
      <c r="F227" s="17">
        <v>43</v>
      </c>
      <c r="G227" s="17">
        <f t="shared" si="4"/>
        <v>21.02777777777778</v>
      </c>
    </row>
    <row r="228" spans="2:7" ht="12.75">
      <c r="B228" t="s">
        <v>4781</v>
      </c>
      <c r="C228" s="8" t="s">
        <v>261</v>
      </c>
      <c r="D228" s="8" t="s">
        <v>3311</v>
      </c>
      <c r="E228" s="17">
        <v>20</v>
      </c>
      <c r="F228" s="17">
        <v>39</v>
      </c>
      <c r="G228" s="17">
        <f t="shared" si="4"/>
        <v>20.916666666666668</v>
      </c>
    </row>
    <row r="229" spans="2:7" ht="12.75">
      <c r="B229" t="s">
        <v>1485</v>
      </c>
      <c r="C229" s="8" t="s">
        <v>1965</v>
      </c>
      <c r="D229" s="8" t="s">
        <v>3312</v>
      </c>
      <c r="E229" s="17">
        <v>18</v>
      </c>
      <c r="F229" s="17">
        <f>93*5/6+45/6</f>
        <v>85</v>
      </c>
      <c r="G229" s="17">
        <f t="shared" si="4"/>
        <v>20.86111111111111</v>
      </c>
    </row>
    <row r="230" spans="2:7" ht="12.75">
      <c r="B230" t="s">
        <v>4180</v>
      </c>
      <c r="C230" s="8" t="s">
        <v>4730</v>
      </c>
      <c r="D230" s="8" t="s">
        <v>3313</v>
      </c>
      <c r="E230" s="17">
        <v>18</v>
      </c>
      <c r="F230" s="17">
        <f>93*5/6+45/6</f>
        <v>85</v>
      </c>
      <c r="G230" s="17">
        <f aca="true" t="shared" si="5" ref="G230:G246">(24*E230/36)+(F230-30)/36+(22*12/36)</f>
        <v>20.86111111111111</v>
      </c>
    </row>
    <row r="231" spans="2:7" ht="12.75">
      <c r="B231" t="s">
        <v>3174</v>
      </c>
      <c r="C231" s="8" t="s">
        <v>2131</v>
      </c>
      <c r="D231" s="8" t="s">
        <v>3314</v>
      </c>
      <c r="E231" s="17">
        <v>20</v>
      </c>
      <c r="F231" s="17">
        <v>35</v>
      </c>
      <c r="G231" s="17">
        <f t="shared" si="5"/>
        <v>20.805555555555557</v>
      </c>
    </row>
    <row r="232" spans="2:7" ht="12.75">
      <c r="B232" t="s">
        <v>2765</v>
      </c>
      <c r="C232" s="8" t="s">
        <v>4883</v>
      </c>
      <c r="D232" s="8" t="s">
        <v>3314</v>
      </c>
      <c r="E232" s="17">
        <v>20</v>
      </c>
      <c r="F232" s="17">
        <v>35</v>
      </c>
      <c r="G232" s="17">
        <f t="shared" si="5"/>
        <v>20.805555555555557</v>
      </c>
    </row>
    <row r="233" spans="2:7" ht="12.75">
      <c r="B233" t="s">
        <v>4849</v>
      </c>
      <c r="C233" s="8" t="s">
        <v>1480</v>
      </c>
      <c r="D233" s="8" t="s">
        <v>3315</v>
      </c>
      <c r="E233" s="17">
        <v>18</v>
      </c>
      <c r="F233" s="17">
        <v>67</v>
      </c>
      <c r="G233" s="17">
        <f t="shared" si="5"/>
        <v>20.36111111111111</v>
      </c>
    </row>
    <row r="234" spans="2:7" ht="12.75">
      <c r="B234" t="s">
        <v>142</v>
      </c>
      <c r="C234" s="8" t="s">
        <v>2328</v>
      </c>
      <c r="D234" s="8" t="s">
        <v>3316</v>
      </c>
      <c r="E234" s="17">
        <v>19</v>
      </c>
      <c r="F234" s="17">
        <v>36</v>
      </c>
      <c r="G234" s="17">
        <f t="shared" si="5"/>
        <v>20.166666666666664</v>
      </c>
    </row>
    <row r="235" spans="2:7" ht="12.75">
      <c r="B235" t="s">
        <v>4349</v>
      </c>
      <c r="C235" s="8" t="s">
        <v>3554</v>
      </c>
      <c r="D235" s="8" t="s">
        <v>3317</v>
      </c>
      <c r="E235" s="17">
        <v>18</v>
      </c>
      <c r="F235" s="17">
        <v>56</v>
      </c>
      <c r="G235" s="17">
        <f t="shared" si="5"/>
        <v>20.055555555555554</v>
      </c>
    </row>
    <row r="236" spans="2:7" ht="12.75">
      <c r="B236" t="s">
        <v>3631</v>
      </c>
      <c r="C236" s="8" t="s">
        <v>4874</v>
      </c>
      <c r="D236" s="8" t="s">
        <v>3318</v>
      </c>
      <c r="E236" s="17">
        <v>17</v>
      </c>
      <c r="F236" s="17">
        <v>72</v>
      </c>
      <c r="G236" s="17">
        <f t="shared" si="5"/>
        <v>19.833333333333332</v>
      </c>
    </row>
    <row r="237" spans="2:7" ht="12.75">
      <c r="B237" t="s">
        <v>2862</v>
      </c>
      <c r="C237" s="8" t="s">
        <v>1372</v>
      </c>
      <c r="D237" s="8" t="s">
        <v>3319</v>
      </c>
      <c r="E237" s="17">
        <v>18</v>
      </c>
      <c r="F237" s="17">
        <v>40</v>
      </c>
      <c r="G237" s="17">
        <f t="shared" si="5"/>
        <v>19.61111111111111</v>
      </c>
    </row>
    <row r="238" spans="2:7" ht="12.75">
      <c r="B238" t="s">
        <v>4402</v>
      </c>
      <c r="C238" s="8" t="s">
        <v>5143</v>
      </c>
      <c r="D238" s="8" t="s">
        <v>3320</v>
      </c>
      <c r="E238" s="17">
        <v>16</v>
      </c>
      <c r="F238" s="17">
        <f>93*5/6+45/6</f>
        <v>85</v>
      </c>
      <c r="G238" s="17">
        <f t="shared" si="5"/>
        <v>19.527777777777775</v>
      </c>
    </row>
    <row r="239" spans="2:7" ht="12.75">
      <c r="B239" t="s">
        <v>4706</v>
      </c>
      <c r="C239" s="8" t="s">
        <v>3790</v>
      </c>
      <c r="D239" s="8" t="s">
        <v>3321</v>
      </c>
      <c r="E239" s="17">
        <v>17</v>
      </c>
      <c r="F239" s="17">
        <v>52</v>
      </c>
      <c r="G239" s="17">
        <f t="shared" si="5"/>
        <v>19.27777777777778</v>
      </c>
    </row>
    <row r="240" spans="2:7" ht="12.75">
      <c r="B240" t="s">
        <v>2836</v>
      </c>
      <c r="C240" s="8" t="s">
        <v>3610</v>
      </c>
      <c r="D240" s="8" t="s">
        <v>3322</v>
      </c>
      <c r="E240" s="17">
        <v>17</v>
      </c>
      <c r="F240" s="17">
        <v>46</v>
      </c>
      <c r="G240" s="17">
        <f t="shared" si="5"/>
        <v>19.11111111111111</v>
      </c>
    </row>
    <row r="241" spans="2:7" ht="12.75">
      <c r="B241" t="s">
        <v>3471</v>
      </c>
      <c r="C241" s="8" t="s">
        <v>3027</v>
      </c>
      <c r="D241" s="8" t="s">
        <v>3323</v>
      </c>
      <c r="E241" s="17">
        <v>15</v>
      </c>
      <c r="F241" s="17">
        <f>93*5/6+45/6</f>
        <v>85</v>
      </c>
      <c r="G241" s="17">
        <f t="shared" si="5"/>
        <v>18.86111111111111</v>
      </c>
    </row>
    <row r="242" spans="2:7" ht="12.75">
      <c r="B242" t="s">
        <v>4084</v>
      </c>
      <c r="C242" s="8" t="s">
        <v>1857</v>
      </c>
      <c r="D242" s="8" t="s">
        <v>3324</v>
      </c>
      <c r="E242" s="17">
        <v>15</v>
      </c>
      <c r="F242" s="17">
        <v>60</v>
      </c>
      <c r="G242" s="17">
        <f t="shared" si="5"/>
        <v>18.166666666666668</v>
      </c>
    </row>
    <row r="243" spans="2:7" ht="12.75">
      <c r="B243" t="s">
        <v>4716</v>
      </c>
      <c r="C243" s="8" t="s">
        <v>3024</v>
      </c>
      <c r="D243" s="8" t="s">
        <v>3325</v>
      </c>
      <c r="E243" s="17">
        <v>15</v>
      </c>
      <c r="F243" s="17">
        <v>41</v>
      </c>
      <c r="G243" s="17">
        <f t="shared" si="5"/>
        <v>17.63888888888889</v>
      </c>
    </row>
    <row r="244" spans="2:7" ht="12.75">
      <c r="B244" t="s">
        <v>1268</v>
      </c>
      <c r="C244" s="8" t="s">
        <v>304</v>
      </c>
      <c r="D244" s="8" t="s">
        <v>3326</v>
      </c>
      <c r="E244" s="17">
        <v>13</v>
      </c>
      <c r="F244" s="17">
        <f>93*5/6+45/6</f>
        <v>85</v>
      </c>
      <c r="G244" s="17">
        <f t="shared" si="5"/>
        <v>17.527777777777775</v>
      </c>
    </row>
    <row r="245" spans="2:7" ht="12.75">
      <c r="B245" t="s">
        <v>163</v>
      </c>
      <c r="C245" s="8" t="s">
        <v>261</v>
      </c>
      <c r="D245" s="8" t="s">
        <v>3327</v>
      </c>
      <c r="E245" s="17">
        <v>13</v>
      </c>
      <c r="F245" s="17">
        <v>32</v>
      </c>
      <c r="G245" s="17">
        <f t="shared" si="5"/>
        <v>16.055555555555554</v>
      </c>
    </row>
    <row r="246" spans="2:7" ht="12.75">
      <c r="B246" t="s">
        <v>4535</v>
      </c>
      <c r="C246" s="8" t="s">
        <v>937</v>
      </c>
      <c r="D246" s="8" t="s">
        <v>4445</v>
      </c>
      <c r="E246" s="17">
        <v>13</v>
      </c>
      <c r="F246" s="17">
        <v>31</v>
      </c>
      <c r="G246" s="17">
        <f t="shared" si="5"/>
        <v>16.02777777777778</v>
      </c>
    </row>
    <row r="250" spans="2:8" ht="12.75">
      <c r="B250" s="2" t="s">
        <v>3328</v>
      </c>
      <c r="E250" s="17" t="s">
        <v>3329</v>
      </c>
      <c r="F250" s="17" t="s">
        <v>3330</v>
      </c>
      <c r="G250" s="17" t="s">
        <v>3331</v>
      </c>
      <c r="H250" s="17" t="s">
        <v>1607</v>
      </c>
    </row>
    <row r="252" spans="2:10" ht="12.75">
      <c r="B252" t="s">
        <v>3777</v>
      </c>
      <c r="C252" s="8" t="s">
        <v>4668</v>
      </c>
      <c r="D252" s="8" t="s">
        <v>1248</v>
      </c>
      <c r="E252" s="17">
        <v>49</v>
      </c>
      <c r="G252" s="17">
        <f>(1*6+3*5+45)/12</f>
        <v>5.5</v>
      </c>
      <c r="H252" s="17">
        <f>(E252+F252-G252*5/18)</f>
        <v>47.47222222222222</v>
      </c>
      <c r="J252" s="47" t="s">
        <v>3332</v>
      </c>
    </row>
    <row r="253" spans="2:8" ht="12.75">
      <c r="B253" t="s">
        <v>611</v>
      </c>
      <c r="C253" s="8" t="s">
        <v>4789</v>
      </c>
      <c r="D253" s="8" t="s">
        <v>46</v>
      </c>
      <c r="E253" s="17">
        <v>51</v>
      </c>
      <c r="G253" s="17">
        <f>(13*6+9*5+45)/12</f>
        <v>14</v>
      </c>
      <c r="H253" s="17">
        <f>(E253+F253-G253*5/18)</f>
        <v>47.111111111111114</v>
      </c>
    </row>
    <row r="254" spans="2:8" ht="12.75">
      <c r="B254" t="s">
        <v>2359</v>
      </c>
      <c r="C254" s="8" t="s">
        <v>3617</v>
      </c>
      <c r="D254" s="8" t="s">
        <v>2838</v>
      </c>
      <c r="E254" s="17">
        <v>49</v>
      </c>
      <c r="G254" s="17">
        <f>(11*6+8*5+4)/12</f>
        <v>9.166666666666666</v>
      </c>
      <c r="H254" s="17">
        <f>(E254+F254-G254*5/18)</f>
        <v>46.4537037037037</v>
      </c>
    </row>
    <row r="255" spans="2:8" ht="12.75">
      <c r="B255" t="s">
        <v>90</v>
      </c>
      <c r="C255" s="8" t="s">
        <v>4874</v>
      </c>
      <c r="D255" s="8" t="s">
        <v>4516</v>
      </c>
      <c r="E255" s="17">
        <v>49</v>
      </c>
      <c r="G255" s="17">
        <f>(14*6+11*5+45)/12</f>
        <v>15.333333333333334</v>
      </c>
      <c r="H255" s="17">
        <f>(E255+F255-G255*5/18)</f>
        <v>44.74074074074074</v>
      </c>
    </row>
    <row r="256" spans="2:8" ht="12.75">
      <c r="B256" t="s">
        <v>3809</v>
      </c>
      <c r="C256" s="8" t="s">
        <v>1480</v>
      </c>
      <c r="D256" s="8" t="s">
        <v>706</v>
      </c>
      <c r="E256" s="17">
        <v>46</v>
      </c>
      <c r="F256" s="17">
        <v>-1.5</v>
      </c>
      <c r="G256" s="17">
        <f>(1*6+2*5+3)/12</f>
        <v>1.5833333333333333</v>
      </c>
      <c r="H256" s="17">
        <f>(E256+F256-G256*5/18*35/36)</f>
        <v>44.072402263374485</v>
      </c>
    </row>
    <row r="257" spans="2:8" ht="12.75">
      <c r="B257" t="s">
        <v>1905</v>
      </c>
      <c r="C257" s="8" t="s">
        <v>261</v>
      </c>
      <c r="D257" s="8" t="s">
        <v>898</v>
      </c>
      <c r="E257" s="17">
        <v>47</v>
      </c>
      <c r="F257" s="17">
        <v>-1.5</v>
      </c>
      <c r="G257" s="17">
        <f>(3*6+1*5+45)/12</f>
        <v>5.666666666666667</v>
      </c>
      <c r="H257" s="17">
        <f>(E257+F257-G257*5/18*35/36)</f>
        <v>43.96965020576132</v>
      </c>
    </row>
    <row r="258" spans="2:8" ht="12.75">
      <c r="B258" t="s">
        <v>4910</v>
      </c>
      <c r="C258" s="8" t="s">
        <v>4792</v>
      </c>
      <c r="D258" s="8" t="s">
        <v>1614</v>
      </c>
      <c r="E258" s="17">
        <v>45</v>
      </c>
      <c r="G258" s="17">
        <f>(4*6+6*5+8)/12</f>
        <v>5.166666666666667</v>
      </c>
      <c r="H258" s="17">
        <f>(E258+F258-G258*5/18)</f>
        <v>43.56481481481482</v>
      </c>
    </row>
    <row r="259" spans="2:8" ht="12.75">
      <c r="B259" t="s">
        <v>204</v>
      </c>
      <c r="C259" s="8" t="s">
        <v>304</v>
      </c>
      <c r="D259" s="8" t="s">
        <v>485</v>
      </c>
      <c r="E259" s="17">
        <v>44</v>
      </c>
      <c r="G259" s="17">
        <f>(1*6+2*5+3)/12</f>
        <v>1.5833333333333333</v>
      </c>
      <c r="H259" s="17">
        <f>(E259+F259-G259*5/18)</f>
        <v>43.56018518518518</v>
      </c>
    </row>
    <row r="260" spans="2:8" ht="12.75">
      <c r="B260" t="s">
        <v>2312</v>
      </c>
      <c r="C260" s="8" t="s">
        <v>2328</v>
      </c>
      <c r="D260" s="8" t="s">
        <v>1626</v>
      </c>
      <c r="E260" s="17">
        <v>46</v>
      </c>
      <c r="F260" s="17">
        <v>-1.5</v>
      </c>
      <c r="G260" s="17">
        <f>(6*6+4*5+3)/12</f>
        <v>4.916666666666667</v>
      </c>
      <c r="H260" s="17">
        <f>(E260+F260-G260*5/18*35/36)</f>
        <v>43.172196502057616</v>
      </c>
    </row>
    <row r="261" spans="2:8" ht="12.75">
      <c r="B261" t="s">
        <v>284</v>
      </c>
      <c r="C261" s="8" t="s">
        <v>4026</v>
      </c>
      <c r="D261" s="8" t="s">
        <v>5002</v>
      </c>
      <c r="E261" s="17">
        <v>48</v>
      </c>
      <c r="F261" s="17">
        <v>-1.5</v>
      </c>
      <c r="G261" s="17">
        <f>(14*6+11*5+17)/12</f>
        <v>13</v>
      </c>
      <c r="H261" s="17">
        <f>(E261+F261-G261*5/18*35/36)</f>
        <v>42.989197530864196</v>
      </c>
    </row>
    <row r="262" spans="2:8" ht="12.75">
      <c r="B262" t="s">
        <v>4774</v>
      </c>
      <c r="C262" s="8" t="s">
        <v>3554</v>
      </c>
      <c r="D262" s="8" t="s">
        <v>504</v>
      </c>
      <c r="E262" s="17">
        <v>46</v>
      </c>
      <c r="G262" s="17">
        <f>(6*6+12*5+45)/12</f>
        <v>11.75</v>
      </c>
      <c r="H262" s="17">
        <f>(E262+F262-G262*5/18)</f>
        <v>42.736111111111114</v>
      </c>
    </row>
    <row r="263" spans="2:8" ht="12.75">
      <c r="B263" t="s">
        <v>1661</v>
      </c>
      <c r="C263" s="8" t="s">
        <v>1857</v>
      </c>
      <c r="D263" s="8" t="s">
        <v>1450</v>
      </c>
      <c r="E263" s="17">
        <v>46</v>
      </c>
      <c r="G263" s="17">
        <f>(11*6+8*5+45)/12</f>
        <v>12.583333333333334</v>
      </c>
      <c r="H263" s="17">
        <f>(E263+F263-G263*5/18)</f>
        <v>42.504629629629626</v>
      </c>
    </row>
    <row r="264" spans="2:8" ht="12.75">
      <c r="B264" t="s">
        <v>3775</v>
      </c>
      <c r="C264" s="8" t="s">
        <v>961</v>
      </c>
      <c r="D264" s="8" t="s">
        <v>4741</v>
      </c>
      <c r="E264" s="17">
        <v>43</v>
      </c>
      <c r="G264" s="17">
        <f>(3*6+1*5+4)/12</f>
        <v>2.25</v>
      </c>
      <c r="H264" s="17">
        <f>(E264+F264-G264*5/18)</f>
        <v>42.375</v>
      </c>
    </row>
    <row r="265" spans="2:8" ht="12.75">
      <c r="B265" t="s">
        <v>643</v>
      </c>
      <c r="C265" s="8" t="s">
        <v>3024</v>
      </c>
      <c r="D265" s="8" t="s">
        <v>3216</v>
      </c>
      <c r="E265" s="17">
        <v>45</v>
      </c>
      <c r="G265" s="17">
        <f>(8*6+6*5+45)/12</f>
        <v>10.25</v>
      </c>
      <c r="H265" s="17">
        <f>(E265+F265-G265*5/18)</f>
        <v>42.15277777777778</v>
      </c>
    </row>
    <row r="266" spans="2:8" ht="12.75">
      <c r="B266" t="s">
        <v>4797</v>
      </c>
      <c r="C266" s="8" t="s">
        <v>4883</v>
      </c>
      <c r="D266" s="8" t="s">
        <v>5166</v>
      </c>
      <c r="E266" s="17">
        <v>47</v>
      </c>
      <c r="F266" s="17">
        <v>-1.5</v>
      </c>
      <c r="G266" s="17">
        <f>(9*6+12*5+45)/12</f>
        <v>13.25</v>
      </c>
      <c r="H266" s="17">
        <f>(E266+F266-G266*5/18*35/36)</f>
        <v>41.92168209876543</v>
      </c>
    </row>
    <row r="267" spans="2:8" ht="12.75">
      <c r="B267" t="s">
        <v>2599</v>
      </c>
      <c r="C267" s="8" t="s">
        <v>3790</v>
      </c>
      <c r="D267" s="8" t="s">
        <v>2600</v>
      </c>
      <c r="E267" s="17">
        <v>45</v>
      </c>
      <c r="G267" s="17">
        <f>(13*6+10*5+5)/12</f>
        <v>11.083333333333334</v>
      </c>
      <c r="H267" s="17">
        <f>(E267+F267-G267*5/18)</f>
        <v>41.9212962962963</v>
      </c>
    </row>
    <row r="268" spans="2:8" ht="12.75">
      <c r="B268" t="s">
        <v>2603</v>
      </c>
      <c r="C268" s="8" t="s">
        <v>4730</v>
      </c>
      <c r="D268" s="8" t="s">
        <v>2604</v>
      </c>
      <c r="E268" s="17">
        <v>44</v>
      </c>
      <c r="G268" s="17">
        <f>(4*6+5*5+45)/12</f>
        <v>7.833333333333333</v>
      </c>
      <c r="H268" s="17">
        <f>(E268+F268-G268*5/18)</f>
        <v>41.824074074074076</v>
      </c>
    </row>
    <row r="269" spans="2:8" ht="12.75">
      <c r="B269" t="s">
        <v>3298</v>
      </c>
      <c r="C269" s="8" t="s">
        <v>5143</v>
      </c>
      <c r="D269" s="8" t="s">
        <v>2909</v>
      </c>
      <c r="E269" s="17">
        <v>42</v>
      </c>
      <c r="G269" s="17">
        <f>(1*6+2*5+3)/12</f>
        <v>1.5833333333333333</v>
      </c>
      <c r="H269" s="17">
        <f>(E269+F269-G269*5/18)</f>
        <v>41.56018518518518</v>
      </c>
    </row>
    <row r="270" spans="2:8" ht="12.75">
      <c r="B270" t="s">
        <v>4437</v>
      </c>
      <c r="C270" s="8" t="s">
        <v>1496</v>
      </c>
      <c r="D270" s="8" t="s">
        <v>1757</v>
      </c>
      <c r="E270" s="17">
        <v>45</v>
      </c>
      <c r="F270" s="17">
        <v>-1.5</v>
      </c>
      <c r="G270" s="17">
        <f>(8*6+6*5+10)/12</f>
        <v>7.333333333333333</v>
      </c>
      <c r="H270" s="17">
        <f>(E270+F270-G270*5/18*35/36)</f>
        <v>41.51954732510288</v>
      </c>
    </row>
    <row r="271" spans="2:8" ht="12.75">
      <c r="B271" t="s">
        <v>3622</v>
      </c>
      <c r="C271" s="8" t="s">
        <v>1689</v>
      </c>
      <c r="D271" s="8" t="s">
        <v>4990</v>
      </c>
      <c r="E271" s="17">
        <v>46</v>
      </c>
      <c r="F271" s="17">
        <v>-1.5</v>
      </c>
      <c r="G271" s="17">
        <f>(12*6+9*5+16)/12</f>
        <v>11.083333333333334</v>
      </c>
      <c r="H271" s="17">
        <f>(E271+F271-G271*5/18*35/36)</f>
        <v>41.506815843621396</v>
      </c>
    </row>
    <row r="272" spans="2:8" ht="12.75">
      <c r="B272" t="s">
        <v>4473</v>
      </c>
      <c r="C272" s="8" t="s">
        <v>3615</v>
      </c>
      <c r="D272" s="8" t="s">
        <v>404</v>
      </c>
      <c r="E272" s="17">
        <v>44</v>
      </c>
      <c r="G272" s="17">
        <f>(4*6+8*5+45)/12</f>
        <v>9.083333333333334</v>
      </c>
      <c r="H272" s="17">
        <f>(E272+F272-G272*5/18)</f>
        <v>41.476851851851855</v>
      </c>
    </row>
    <row r="273" spans="2:8" ht="12.75">
      <c r="B273" t="s">
        <v>2342</v>
      </c>
      <c r="C273" s="8" t="s">
        <v>3027</v>
      </c>
      <c r="D273" s="8" t="s">
        <v>4283</v>
      </c>
      <c r="E273" s="17">
        <v>46</v>
      </c>
      <c r="G273" s="17">
        <f>(17*6+15*5+21)/12</f>
        <v>16.5</v>
      </c>
      <c r="H273" s="17">
        <f>(E273+F273-G273*5/18)</f>
        <v>41.416666666666664</v>
      </c>
    </row>
    <row r="274" spans="2:8" ht="12.75">
      <c r="B274" t="s">
        <v>1173</v>
      </c>
      <c r="C274" s="8" t="s">
        <v>937</v>
      </c>
      <c r="D274" s="8" t="s">
        <v>1174</v>
      </c>
      <c r="E274" s="17">
        <v>43</v>
      </c>
      <c r="G274" s="17">
        <f>(5*6+8*5+1)/12</f>
        <v>5.916666666666667</v>
      </c>
      <c r="H274" s="17">
        <f>(E274+F274-G274*5/18)</f>
        <v>41.35648148148148</v>
      </c>
    </row>
    <row r="275" spans="2:8" ht="12.75">
      <c r="B275" t="s">
        <v>3040</v>
      </c>
      <c r="C275" s="8" t="s">
        <v>1146</v>
      </c>
      <c r="D275" s="8" t="s">
        <v>4449</v>
      </c>
      <c r="E275" s="17">
        <v>43</v>
      </c>
      <c r="G275" s="17">
        <f>(5*6+7*5+9)/12</f>
        <v>6.166666666666667</v>
      </c>
      <c r="H275" s="17">
        <f>(E275+F275-G275*5/18)</f>
        <v>41.28703703703704</v>
      </c>
    </row>
    <row r="276" spans="2:8" ht="12.75">
      <c r="B276" t="s">
        <v>4246</v>
      </c>
      <c r="C276" s="8" t="s">
        <v>3551</v>
      </c>
      <c r="D276" s="8" t="s">
        <v>3178</v>
      </c>
      <c r="E276" s="17">
        <v>43</v>
      </c>
      <c r="F276" s="17">
        <v>-1.5</v>
      </c>
      <c r="G276" s="17">
        <f>(1*6+2*5+3)/12</f>
        <v>1.5833333333333333</v>
      </c>
      <c r="H276" s="17">
        <f>(E276+F276-G276*5/18*35/36)</f>
        <v>41.072402263374485</v>
      </c>
    </row>
    <row r="277" spans="2:8" ht="12.75">
      <c r="B277" t="s">
        <v>4032</v>
      </c>
      <c r="C277" s="8" t="s">
        <v>3610</v>
      </c>
      <c r="D277" s="8" t="s">
        <v>4979</v>
      </c>
      <c r="E277" s="17">
        <v>43</v>
      </c>
      <c r="G277" s="17">
        <f>(6*6+4*5+45)/12</f>
        <v>8.416666666666666</v>
      </c>
      <c r="H277" s="17">
        <f>(E277+F277-G277*5/18)</f>
        <v>40.66203703703704</v>
      </c>
    </row>
    <row r="278" spans="2:8" ht="12.75">
      <c r="B278" t="s">
        <v>116</v>
      </c>
      <c r="C278" s="8" t="s">
        <v>3380</v>
      </c>
      <c r="D278" s="8" t="s">
        <v>499</v>
      </c>
      <c r="E278" s="17">
        <v>43</v>
      </c>
      <c r="G278" s="17">
        <f>(5*6+7*5+45)/12</f>
        <v>9.166666666666666</v>
      </c>
      <c r="H278" s="17">
        <f>(E278+F278-G278*5/18)</f>
        <v>40.4537037037037</v>
      </c>
    </row>
    <row r="279" spans="2:8" ht="12.75">
      <c r="B279" t="s">
        <v>5084</v>
      </c>
      <c r="C279" s="8" t="s">
        <v>964</v>
      </c>
      <c r="D279" s="8" t="s">
        <v>276</v>
      </c>
      <c r="E279" s="17">
        <v>42</v>
      </c>
      <c r="F279" s="17">
        <v>-1.5</v>
      </c>
      <c r="G279" s="17">
        <f>(2*6+1*5+6)/12</f>
        <v>1.9166666666666667</v>
      </c>
      <c r="H279" s="17">
        <f>(E279+F279-G279*5/18*35/36)</f>
        <v>39.9823816872428</v>
      </c>
    </row>
    <row r="280" spans="2:8" ht="12.75">
      <c r="B280" t="s">
        <v>2601</v>
      </c>
      <c r="C280" s="8" t="s">
        <v>2131</v>
      </c>
      <c r="D280" s="8" t="s">
        <v>2602</v>
      </c>
      <c r="E280" s="17">
        <v>44</v>
      </c>
      <c r="G280" s="17">
        <f>(11*6+13*5+45)/12</f>
        <v>14.666666666666666</v>
      </c>
      <c r="H280" s="17">
        <f>(E280+F280-G280*5/18)</f>
        <v>39.925925925925924</v>
      </c>
    </row>
    <row r="281" spans="2:8" ht="12.75">
      <c r="B281" t="s">
        <v>2971</v>
      </c>
      <c r="C281" s="8" t="s">
        <v>1965</v>
      </c>
      <c r="D281" s="8" t="s">
        <v>4678</v>
      </c>
      <c r="E281" s="17">
        <v>42</v>
      </c>
      <c r="G281" s="17">
        <f>(9*6+12*5+15)/12</f>
        <v>10.75</v>
      </c>
      <c r="H281" s="17">
        <f>(E281+F281-G281*5/18)</f>
        <v>39.013888888888886</v>
      </c>
    </row>
    <row r="282" spans="2:8" ht="12.75">
      <c r="B282" t="s">
        <v>3811</v>
      </c>
      <c r="C282" s="8" t="s">
        <v>1372</v>
      </c>
      <c r="D282" s="8" t="s">
        <v>4446</v>
      </c>
      <c r="E282" s="17">
        <v>44</v>
      </c>
      <c r="G282" s="17">
        <f>(20*6+17*5+45)/12</f>
        <v>20.833333333333332</v>
      </c>
      <c r="H282" s="17">
        <f>(E282+F282-G282*5/18)</f>
        <v>38.21296296296296</v>
      </c>
    </row>
    <row r="283" spans="2:8" ht="12.75">
      <c r="B283" t="s">
        <v>1167</v>
      </c>
      <c r="C283" s="8" t="s">
        <v>2461</v>
      </c>
      <c r="D283" s="8" t="s">
        <v>1168</v>
      </c>
      <c r="E283" s="17">
        <v>43</v>
      </c>
      <c r="F283" s="17">
        <v>-1.5</v>
      </c>
      <c r="G283" s="17">
        <f>(18*6+15*5+45)/12</f>
        <v>19</v>
      </c>
      <c r="H283" s="17">
        <f>(E283+F283-G283*5/18*35/36)</f>
        <v>36.36882716049383</v>
      </c>
    </row>
    <row r="286" spans="9:14" ht="12.75">
      <c r="I286" s="17" t="s">
        <v>3333</v>
      </c>
      <c r="K286" s="17"/>
      <c r="N286" s="16"/>
    </row>
    <row r="287" spans="2:14" ht="12.75">
      <c r="B287" s="2" t="s">
        <v>3334</v>
      </c>
      <c r="E287" s="17" t="s">
        <v>3335</v>
      </c>
      <c r="F287" s="17" t="s">
        <v>3336</v>
      </c>
      <c r="G287" s="17" t="s">
        <v>3337</v>
      </c>
      <c r="H287" s="17" t="s">
        <v>3331</v>
      </c>
      <c r="I287" s="17" t="s">
        <v>3338</v>
      </c>
      <c r="J287" s="17" t="s">
        <v>1607</v>
      </c>
      <c r="K287" s="17"/>
      <c r="N287" s="16"/>
    </row>
    <row r="288" spans="12:15" ht="12.75">
      <c r="L288" s="47" t="s">
        <v>3339</v>
      </c>
      <c r="N288" s="16"/>
      <c r="O288" s="16" t="s">
        <v>3340</v>
      </c>
    </row>
    <row r="289" spans="2:15" ht="12.75">
      <c r="B289" t="s">
        <v>1722</v>
      </c>
      <c r="C289" s="8" t="s">
        <v>4668</v>
      </c>
      <c r="D289" s="8" t="s">
        <v>1613</v>
      </c>
      <c r="E289" s="19">
        <f>(33/36+33/36+33/36)/3</f>
        <v>0.9166666666666666</v>
      </c>
      <c r="F289" s="19"/>
      <c r="G289" s="17">
        <f>9.3-(17*4/36)-(14*3/36)</f>
        <v>6.2444444444444445</v>
      </c>
      <c r="H289" s="17">
        <f>(16*6+20*5+45)/12</f>
        <v>20.083333333333332</v>
      </c>
      <c r="I289" s="17">
        <f>G289+(22*2/3+H289*1/3)*29/36+22*7/36</f>
        <v>27.729783950617282</v>
      </c>
      <c r="J289" s="19">
        <f aca="true" t="shared" si="6" ref="J289:J320">(E289+F289+1.5*(30-I289)/100)</f>
        <v>0.9507199074074074</v>
      </c>
      <c r="L289" s="16">
        <v>2</v>
      </c>
      <c r="M289" s="16">
        <v>5</v>
      </c>
      <c r="N289" s="16"/>
      <c r="O289" s="16">
        <f>M289</f>
        <v>5</v>
      </c>
    </row>
    <row r="290" spans="2:15" ht="12.75">
      <c r="B290" t="s">
        <v>4256</v>
      </c>
      <c r="C290" s="8" t="s">
        <v>2328</v>
      </c>
      <c r="D290" s="8" t="s">
        <v>4740</v>
      </c>
      <c r="E290" s="19">
        <f>(33/36+33/36+31/36)/3</f>
        <v>0.8981481481481483</v>
      </c>
      <c r="F290" s="19"/>
      <c r="G290" s="17">
        <f>9.3-(17*4/36)</f>
        <v>7.411111111111111</v>
      </c>
      <c r="H290" s="17">
        <f>(10*6+11*5+45)/12</f>
        <v>13.333333333333334</v>
      </c>
      <c r="I290" s="17">
        <f>G290+(22*2/3+H290*1/3)*32/36+22*4/36</f>
        <v>26.843209876543213</v>
      </c>
      <c r="J290" s="19">
        <f t="shared" si="6"/>
        <v>0.9455</v>
      </c>
      <c r="L290" s="16">
        <v>3</v>
      </c>
      <c r="M290" s="16">
        <v>-2</v>
      </c>
      <c r="N290" s="16"/>
      <c r="O290" s="16">
        <f>M290*2</f>
        <v>-4</v>
      </c>
    </row>
    <row r="291" spans="2:15" ht="12.75">
      <c r="B291" t="s">
        <v>3301</v>
      </c>
      <c r="C291" s="8" t="s">
        <v>304</v>
      </c>
      <c r="D291" s="8" t="s">
        <v>2837</v>
      </c>
      <c r="E291" s="19">
        <f>(33/36+33/36+31/36)/3</f>
        <v>0.8981481481481483</v>
      </c>
      <c r="F291" s="19"/>
      <c r="G291" s="17">
        <f>9.3-(5*3/36)</f>
        <v>8.883333333333335</v>
      </c>
      <c r="H291" s="17">
        <f>(10*6+11*5+45)/12</f>
        <v>13.333333333333334</v>
      </c>
      <c r="I291" s="17">
        <f>G291+(22*2/3+H291*1/3)*33/36+22*3/36</f>
        <v>28.235185185185184</v>
      </c>
      <c r="J291" s="19">
        <f t="shared" si="6"/>
        <v>0.9246203703703705</v>
      </c>
      <c r="L291" s="16">
        <v>4</v>
      </c>
      <c r="M291" s="16">
        <v>3</v>
      </c>
      <c r="N291" s="16"/>
      <c r="O291" s="16">
        <f>M291*3</f>
        <v>9</v>
      </c>
    </row>
    <row r="292" spans="2:15" ht="12.75">
      <c r="B292" t="s">
        <v>4266</v>
      </c>
      <c r="C292" s="8" t="s">
        <v>3554</v>
      </c>
      <c r="D292" s="8" t="s">
        <v>1877</v>
      </c>
      <c r="E292" s="19">
        <f>(33/36+33/36+33/36)/3</f>
        <v>0.9166666666666666</v>
      </c>
      <c r="F292" s="19"/>
      <c r="G292" s="17">
        <f>9.3-(8*5/36)</f>
        <v>8.18888888888889</v>
      </c>
      <c r="H292" s="17">
        <f>(21*6+23*5+16)/12</f>
        <v>21.416666666666668</v>
      </c>
      <c r="I292" s="17">
        <f>G292+(22*2/3+H292*1/3)*31/36+22*5/36</f>
        <v>30.021450617283953</v>
      </c>
      <c r="J292" s="19">
        <f t="shared" si="6"/>
        <v>0.9163449074074074</v>
      </c>
      <c r="L292" s="16">
        <v>5</v>
      </c>
      <c r="M292" s="16">
        <v>15</v>
      </c>
      <c r="N292" s="16"/>
      <c r="O292" s="16">
        <f>M292*4</f>
        <v>60</v>
      </c>
    </row>
    <row r="293" spans="2:15" ht="12.75">
      <c r="B293" t="s">
        <v>3357</v>
      </c>
      <c r="C293" s="8" t="s">
        <v>3610</v>
      </c>
      <c r="D293" s="8" t="s">
        <v>1247</v>
      </c>
      <c r="E293" s="19">
        <f>(33/36+33/36+33/36)/3</f>
        <v>0.9166666666666666</v>
      </c>
      <c r="F293" s="19">
        <v>0.017</v>
      </c>
      <c r="G293" s="17">
        <f>9.3-(8*5/36)-(4*1/36)</f>
        <v>8.07777777777778</v>
      </c>
      <c r="H293" s="17">
        <f>(30*6+26*5+19)/12</f>
        <v>27.416666666666668</v>
      </c>
      <c r="I293" s="17">
        <f>G293+(22*2/3+H293*1/3)*27/36+22*9/36</f>
        <v>31.431944444444447</v>
      </c>
      <c r="J293" s="19">
        <f t="shared" si="6"/>
        <v>0.9121874999999999</v>
      </c>
      <c r="L293" s="16">
        <v>6</v>
      </c>
      <c r="M293" s="16">
        <v>8</v>
      </c>
      <c r="N293" s="16"/>
      <c r="O293" s="16">
        <f>M293*5</f>
        <v>40</v>
      </c>
    </row>
    <row r="294" spans="2:15" ht="12.75">
      <c r="B294" t="s">
        <v>1169</v>
      </c>
      <c r="C294" s="8" t="s">
        <v>4874</v>
      </c>
      <c r="D294" s="8" t="s">
        <v>1170</v>
      </c>
      <c r="E294" s="19">
        <f>(33/36+33/36+33/36)/3</f>
        <v>0.9166666666666666</v>
      </c>
      <c r="F294" s="19">
        <v>0.005</v>
      </c>
      <c r="G294" s="17">
        <f>9.3-(14*3/36)</f>
        <v>8.133333333333335</v>
      </c>
      <c r="H294" s="17">
        <f>(25*6+18*5+45)/12</f>
        <v>23.75</v>
      </c>
      <c r="I294" s="17">
        <f>G294+(22*2/3+H294*1/3)*33/36+22*3/36</f>
        <v>30.668055555555558</v>
      </c>
      <c r="J294" s="19">
        <f t="shared" si="6"/>
        <v>0.9116458333333333</v>
      </c>
      <c r="L294" s="16">
        <v>7</v>
      </c>
      <c r="M294" s="16">
        <v>10</v>
      </c>
      <c r="N294" s="16"/>
      <c r="O294" s="16">
        <f>M294*6</f>
        <v>60</v>
      </c>
    </row>
    <row r="295" spans="2:15" ht="12.75">
      <c r="B295" t="s">
        <v>854</v>
      </c>
      <c r="C295" s="8" t="s">
        <v>1146</v>
      </c>
      <c r="D295" s="8" t="s">
        <v>1625</v>
      </c>
      <c r="E295" s="19">
        <f>(33/36+33/36+29/36)/3</f>
        <v>0.8796296296296297</v>
      </c>
      <c r="F295" s="19">
        <v>0.03</v>
      </c>
      <c r="G295" s="17">
        <f>9.3-(10*5/36)</f>
        <v>7.911111111111111</v>
      </c>
      <c r="H295" s="17">
        <f>(23*6+26*5+21)/12</f>
        <v>24.083333333333332</v>
      </c>
      <c r="I295" s="17">
        <f>G295+(22*2/3+H295*1/3)*31/36+22*5/36</f>
        <v>30.509104938271605</v>
      </c>
      <c r="J295" s="19">
        <f t="shared" si="6"/>
        <v>0.9019930555555556</v>
      </c>
      <c r="L295" s="16">
        <v>8</v>
      </c>
      <c r="M295" s="16">
        <v>6</v>
      </c>
      <c r="N295" s="16"/>
      <c r="O295" s="16">
        <f>M295*5</f>
        <v>30</v>
      </c>
    </row>
    <row r="296" spans="2:15" ht="12.75">
      <c r="B296" t="s">
        <v>845</v>
      </c>
      <c r="C296" s="8" t="s">
        <v>3380</v>
      </c>
      <c r="D296" s="8" t="s">
        <v>4677</v>
      </c>
      <c r="E296" s="19">
        <f>(33/36+33/36+31/36)/3</f>
        <v>0.8981481481481483</v>
      </c>
      <c r="F296" s="19"/>
      <c r="G296" s="17">
        <f>9.3-(17*4/36)</f>
        <v>7.411111111111111</v>
      </c>
      <c r="H296" s="17">
        <f>(25*6+21*5+23)/12</f>
        <v>23.166666666666668</v>
      </c>
      <c r="I296" s="17">
        <f>G296+(22*2/3+H296*1/3)*32/36+22*4/36</f>
        <v>29.75679012345679</v>
      </c>
      <c r="J296" s="19">
        <f t="shared" si="6"/>
        <v>0.9017962962962964</v>
      </c>
      <c r="L296" s="16">
        <v>9</v>
      </c>
      <c r="M296" s="16">
        <v>1</v>
      </c>
      <c r="N296" s="16"/>
      <c r="O296" s="16">
        <f>M296*4</f>
        <v>4</v>
      </c>
    </row>
    <row r="297" spans="2:15" ht="12.75">
      <c r="B297" t="s">
        <v>4165</v>
      </c>
      <c r="C297" s="8" t="s">
        <v>3615</v>
      </c>
      <c r="D297" s="8" t="s">
        <v>4442</v>
      </c>
      <c r="E297" s="19">
        <f>(33/36+31/36+31/36)/3</f>
        <v>0.8796296296296297</v>
      </c>
      <c r="F297" s="19"/>
      <c r="G297" s="17">
        <f>9.3-(7*1/36)-(14*3/36)</f>
        <v>7.938888888888889</v>
      </c>
      <c r="H297" s="17">
        <f>(18*6+16*5+22)/12</f>
        <v>17.5</v>
      </c>
      <c r="I297" s="17">
        <f>G297+(22*2/3+H297*1/3)*32/36+22*4/36</f>
        <v>28.605555555555554</v>
      </c>
      <c r="J297" s="19">
        <f t="shared" si="6"/>
        <v>0.9005462962962963</v>
      </c>
      <c r="L297" s="16">
        <v>10</v>
      </c>
      <c r="M297" s="16">
        <v>12</v>
      </c>
      <c r="N297" s="16"/>
      <c r="O297" s="16">
        <f>M297*3</f>
        <v>36</v>
      </c>
    </row>
    <row r="298" spans="2:15" ht="12.75">
      <c r="B298" t="s">
        <v>1767</v>
      </c>
      <c r="C298" s="8" t="s">
        <v>4789</v>
      </c>
      <c r="D298" s="8" t="s">
        <v>45</v>
      </c>
      <c r="E298" s="19">
        <f>(33/36+31/36+26/36)/3</f>
        <v>0.8333333333333334</v>
      </c>
      <c r="F298" s="19">
        <v>0.03</v>
      </c>
      <c r="G298" s="17">
        <f>9.3-(10*5/36)-(12*6/36)-(2*2/36)</f>
        <v>5.800000000000001</v>
      </c>
      <c r="H298" s="17">
        <f>(19*6+21*5+45)/12</f>
        <v>22</v>
      </c>
      <c r="I298" s="17">
        <f>G298+(22*2/3+H298*1/3)*23/36+22*13/36</f>
        <v>27.799999999999997</v>
      </c>
      <c r="J298" s="19">
        <f t="shared" si="6"/>
        <v>0.8963333333333334</v>
      </c>
      <c r="L298" s="16">
        <v>11</v>
      </c>
      <c r="M298" s="16">
        <v>0</v>
      </c>
      <c r="N298" s="16"/>
      <c r="O298" s="16">
        <f>M298*2</f>
        <v>0</v>
      </c>
    </row>
    <row r="299" spans="2:15" ht="12.75">
      <c r="B299" t="s">
        <v>1473</v>
      </c>
      <c r="C299" s="8" t="s">
        <v>4026</v>
      </c>
      <c r="D299" s="8" t="s">
        <v>5001</v>
      </c>
      <c r="E299" s="19">
        <f>(33/36+31/36+31/36)/3</f>
        <v>0.8796296296296297</v>
      </c>
      <c r="F299" s="19"/>
      <c r="G299" s="17">
        <f>9.3-(8*5/36)</f>
        <v>8.18888888888889</v>
      </c>
      <c r="H299" s="17">
        <f>(18*6+15*5+27)/12</f>
        <v>17.5</v>
      </c>
      <c r="I299" s="17">
        <f>G299+(22*2/3+H299*1/3)*31/36+22*5/36</f>
        <v>28.897222222222226</v>
      </c>
      <c r="J299" s="19">
        <f t="shared" si="6"/>
        <v>0.8961712962962962</v>
      </c>
      <c r="L299" s="16">
        <v>12</v>
      </c>
      <c r="M299" s="16">
        <v>18</v>
      </c>
      <c r="N299" s="16"/>
      <c r="O299" s="16">
        <f>M299</f>
        <v>18</v>
      </c>
    </row>
    <row r="300" spans="2:15" ht="12.75">
      <c r="B300" t="s">
        <v>1171</v>
      </c>
      <c r="C300" s="8" t="s">
        <v>1480</v>
      </c>
      <c r="D300" s="8" t="s">
        <v>1172</v>
      </c>
      <c r="E300" s="19">
        <f>(33/36+33/36+24/36)/3</f>
        <v>0.8333333333333334</v>
      </c>
      <c r="F300" s="19">
        <v>0.015</v>
      </c>
      <c r="G300" s="17">
        <f>9.3-(5*3/36)-(14*3/36)</f>
        <v>7.716666666666668</v>
      </c>
      <c r="H300" s="17">
        <f>(18*6+16*5+22)/12</f>
        <v>17.5</v>
      </c>
      <c r="I300" s="17">
        <f>G300+(22*2/3+H300*1/3)*30/36+22*6/36</f>
        <v>28.46666666666667</v>
      </c>
      <c r="J300" s="19">
        <f t="shared" si="6"/>
        <v>0.8713333333333334</v>
      </c>
      <c r="L300" s="17"/>
      <c r="N300" s="16"/>
      <c r="O300" s="17">
        <f>SUM(M289:O299)/36</f>
        <v>9.277777777777779</v>
      </c>
    </row>
    <row r="301" spans="2:15" ht="12.75">
      <c r="B301" t="s">
        <v>732</v>
      </c>
      <c r="C301" s="8" t="s">
        <v>937</v>
      </c>
      <c r="D301" s="8" t="s">
        <v>897</v>
      </c>
      <c r="E301" s="19">
        <f>(33/36+33/36+21/36)/3</f>
        <v>0.8055555555555555</v>
      </c>
      <c r="F301" s="19"/>
      <c r="G301" s="17">
        <f>9.3-(17*4/36)-(14*3/36)</f>
        <v>6.2444444444444445</v>
      </c>
      <c r="H301" s="17">
        <f>(12*6+10*5+45)/12</f>
        <v>13.916666666666666</v>
      </c>
      <c r="I301" s="17">
        <f>G301+(22*2/3+H301*1/3)*29/36+22*7/36</f>
        <v>26.073919753086418</v>
      </c>
      <c r="J301" s="19">
        <f t="shared" si="6"/>
        <v>0.8644467592592592</v>
      </c>
      <c r="L301" s="17"/>
      <c r="N301" s="16"/>
      <c r="O301" s="16"/>
    </row>
    <row r="302" spans="2:15" ht="12.75">
      <c r="B302" t="s">
        <v>150</v>
      </c>
      <c r="C302" s="8" t="s">
        <v>4730</v>
      </c>
      <c r="D302" s="8" t="s">
        <v>1004</v>
      </c>
      <c r="E302" s="19">
        <f>(33/36+33/36+29/36)/3</f>
        <v>0.8796296296296297</v>
      </c>
      <c r="F302" s="19"/>
      <c r="G302" s="17">
        <f>9.3-(3*4/36)</f>
        <v>8.966666666666667</v>
      </c>
      <c r="H302" s="17">
        <f>(17*6+25*5+45)/12</f>
        <v>22.666666666666668</v>
      </c>
      <c r="I302" s="17">
        <f>G302+(22*2/3+H302*1/3)*32/36+22*4/36</f>
        <v>31.164197530864193</v>
      </c>
      <c r="J302" s="19">
        <f t="shared" si="6"/>
        <v>0.8621666666666667</v>
      </c>
      <c r="L302" s="6" t="s">
        <v>3341</v>
      </c>
      <c r="N302" s="16"/>
      <c r="O302" s="16"/>
    </row>
    <row r="303" spans="2:15" ht="12.75">
      <c r="B303" t="s">
        <v>3075</v>
      </c>
      <c r="C303" s="8" t="s">
        <v>5143</v>
      </c>
      <c r="D303" s="8" t="s">
        <v>1756</v>
      </c>
      <c r="E303" s="19">
        <f>(33/36+33/36+24/36)/3</f>
        <v>0.8333333333333334</v>
      </c>
      <c r="F303" s="19">
        <v>0.005</v>
      </c>
      <c r="G303" s="17">
        <f>9.3-(5*3/36)-(20*1/36)</f>
        <v>8.32777777777778</v>
      </c>
      <c r="H303" s="17">
        <f>(15*6+12*5+45)/12</f>
        <v>16.25</v>
      </c>
      <c r="I303" s="17">
        <f>G303+(22*2/3+H303*1/3)*32/36+22*4/36</f>
        <v>28.624074074074073</v>
      </c>
      <c r="J303" s="19">
        <f t="shared" si="6"/>
        <v>0.8589722222222222</v>
      </c>
      <c r="L303" s="47" t="s">
        <v>3342</v>
      </c>
      <c r="N303" s="16"/>
      <c r="O303" s="16"/>
    </row>
    <row r="304" spans="2:15" ht="12.75">
      <c r="B304" t="s">
        <v>3767</v>
      </c>
      <c r="C304" s="8" t="s">
        <v>961</v>
      </c>
      <c r="D304" s="8" t="s">
        <v>4978</v>
      </c>
      <c r="E304" s="19">
        <f>(33/36+29/36+27/36)/3</f>
        <v>0.8240740740740741</v>
      </c>
      <c r="F304" s="19"/>
      <c r="G304" s="17">
        <f>9.3-(8*5/36)</f>
        <v>8.18888888888889</v>
      </c>
      <c r="H304" s="17">
        <f>(10*6+11*5+45)/12</f>
        <v>13.333333333333334</v>
      </c>
      <c r="I304" s="17">
        <f>G304+(22*2/3+H304*1/3)*31/36+22*5/36</f>
        <v>27.70123456790124</v>
      </c>
      <c r="J304" s="19">
        <f t="shared" si="6"/>
        <v>0.8585555555555555</v>
      </c>
      <c r="L304" s="6" t="s">
        <v>3343</v>
      </c>
      <c r="N304" s="16"/>
      <c r="O304" s="16"/>
    </row>
    <row r="305" spans="2:14" ht="12.75">
      <c r="B305" t="s">
        <v>446</v>
      </c>
      <c r="C305" s="8" t="s">
        <v>4883</v>
      </c>
      <c r="D305" s="8" t="s">
        <v>3215</v>
      </c>
      <c r="E305" s="19">
        <f>(33/36+33/36+27/36)/3</f>
        <v>0.861111111111111</v>
      </c>
      <c r="F305" s="19"/>
      <c r="G305" s="17">
        <f>9.3-(5*3/36)-(14*3/36)</f>
        <v>7.716666666666668</v>
      </c>
      <c r="H305" s="17">
        <f>(21*6+23*5+45)/12</f>
        <v>23.833333333333332</v>
      </c>
      <c r="I305" s="17">
        <f>G305+(22*2/3+H305*1/3)*30/36+22*6/36</f>
        <v>30.22592592592593</v>
      </c>
      <c r="J305" s="19">
        <f t="shared" si="6"/>
        <v>0.857722222222222</v>
      </c>
      <c r="L305" s="6" t="s">
        <v>3344</v>
      </c>
      <c r="N305" s="16"/>
    </row>
    <row r="306" spans="2:14" ht="12.75">
      <c r="B306" t="s">
        <v>1005</v>
      </c>
      <c r="C306" s="8" t="s">
        <v>3024</v>
      </c>
      <c r="D306" s="8" t="s">
        <v>4444</v>
      </c>
      <c r="E306" s="19">
        <f>(30/36+30/36+29/36)/3</f>
        <v>0.8240740740740741</v>
      </c>
      <c r="F306" s="19">
        <v>0.005</v>
      </c>
      <c r="G306" s="17">
        <f>9.3-(17*4/36)-(8*5/36)</f>
        <v>6.300000000000001</v>
      </c>
      <c r="H306" s="17">
        <f>(19*6+21*5+45)/12</f>
        <v>22</v>
      </c>
      <c r="I306" s="17">
        <f>G306+(22*2/3+H306*1/3)*27/36+22*9/36</f>
        <v>28.3</v>
      </c>
      <c r="J306" s="19">
        <f t="shared" si="6"/>
        <v>0.854574074074074</v>
      </c>
      <c r="K306" s="17"/>
      <c r="L306" s="6" t="s">
        <v>3345</v>
      </c>
      <c r="N306" s="16"/>
    </row>
    <row r="307" spans="2:14" ht="12.75">
      <c r="B307" t="s">
        <v>3117</v>
      </c>
      <c r="C307" s="8" t="s">
        <v>3790</v>
      </c>
      <c r="D307" s="8" t="s">
        <v>484</v>
      </c>
      <c r="E307" s="19">
        <f>(33/36+33/36+29/36)/3</f>
        <v>0.8796296296296297</v>
      </c>
      <c r="F307" s="19"/>
      <c r="G307" s="17">
        <f>9.3-(17*4/36)-(3*4/36)</f>
        <v>7.077777777777778</v>
      </c>
      <c r="H307" s="17">
        <f>(32*6+30*5+45)/12</f>
        <v>32.25</v>
      </c>
      <c r="I307" s="17">
        <f>G307+(22*2/3+H307*1/3)*28/36+22*8/36</f>
        <v>31.735185185185188</v>
      </c>
      <c r="J307" s="19">
        <f t="shared" si="6"/>
        <v>0.8536018518518519</v>
      </c>
      <c r="K307" s="17"/>
      <c r="N307" s="16"/>
    </row>
    <row r="308" spans="2:14" ht="12.75">
      <c r="B308" t="s">
        <v>2096</v>
      </c>
      <c r="C308" s="8" t="s">
        <v>1496</v>
      </c>
      <c r="D308" s="8" t="s">
        <v>4517</v>
      </c>
      <c r="E308" s="19">
        <f>(33/36+30/36+27/36)/3</f>
        <v>0.8333333333333334</v>
      </c>
      <c r="F308" s="19"/>
      <c r="G308" s="17">
        <f>9.3-(12*6/36)-(14*3/36)</f>
        <v>6.133333333333334</v>
      </c>
      <c r="H308" s="17">
        <f>(29*6+27*5+45)/12</f>
        <v>29.5</v>
      </c>
      <c r="I308" s="17">
        <f>G308+(22*2/3+H308*1/3)*27/36+22*9/36</f>
        <v>30.008333333333333</v>
      </c>
      <c r="J308" s="19">
        <f t="shared" si="6"/>
        <v>0.8332083333333333</v>
      </c>
      <c r="K308" s="17"/>
      <c r="N308" s="16"/>
    </row>
    <row r="309" spans="2:14" ht="12.75">
      <c r="B309" t="s">
        <v>2323</v>
      </c>
      <c r="C309" s="8" t="s">
        <v>1965</v>
      </c>
      <c r="D309" s="8" t="s">
        <v>1449</v>
      </c>
      <c r="E309" s="19">
        <f>(33/36+33/36+24/36)/3</f>
        <v>0.8333333333333334</v>
      </c>
      <c r="F309" s="19">
        <v>0.015</v>
      </c>
      <c r="G309" s="17">
        <f>9.3-(12*6/36)</f>
        <v>7.300000000000001</v>
      </c>
      <c r="H309" s="17">
        <f>(28*6+33*5+21)/12</f>
        <v>29.5</v>
      </c>
      <c r="I309" s="17">
        <f>G309+(22*2/3+H309*1/3)*30/36+22*6/36</f>
        <v>31.383333333333336</v>
      </c>
      <c r="J309" s="19">
        <f t="shared" si="6"/>
        <v>0.8275833333333333</v>
      </c>
      <c r="K309" s="17"/>
      <c r="N309" s="16"/>
    </row>
    <row r="310" spans="2:14" ht="12.75">
      <c r="B310" t="s">
        <v>4339</v>
      </c>
      <c r="C310" s="8" t="s">
        <v>2461</v>
      </c>
      <c r="D310" s="8" t="s">
        <v>3225</v>
      </c>
      <c r="E310" s="19">
        <f>(33/36+27/36+27/36)/3</f>
        <v>0.8055555555555555</v>
      </c>
      <c r="F310" s="19">
        <v>0.01</v>
      </c>
      <c r="G310" s="17">
        <f>9.3-(10*5/36)-(8*5/36)</f>
        <v>6.800000000000001</v>
      </c>
      <c r="H310" s="17">
        <f>(26*6+22*5+28)/12</f>
        <v>24.5</v>
      </c>
      <c r="I310" s="17">
        <f>G310+(22*2/3+H310*1/3)*26/36+22*10/36</f>
        <v>29.401851851851852</v>
      </c>
      <c r="J310" s="19">
        <f t="shared" si="6"/>
        <v>0.8245277777777777</v>
      </c>
      <c r="K310" s="17"/>
      <c r="N310" s="16"/>
    </row>
    <row r="311" spans="2:14" ht="12.75">
      <c r="B311" t="s">
        <v>3279</v>
      </c>
      <c r="C311" s="8" t="s">
        <v>1857</v>
      </c>
      <c r="D311" s="8" t="s">
        <v>4004</v>
      </c>
      <c r="E311" s="19">
        <f>(33/36+33/36+24/36)/3</f>
        <v>0.8333333333333334</v>
      </c>
      <c r="F311" s="19">
        <v>0.005</v>
      </c>
      <c r="G311" s="17">
        <f>9.3-(10*5/36)</f>
        <v>7.911111111111111</v>
      </c>
      <c r="H311" s="17">
        <f>(28*6+24*5+26)/12</f>
        <v>26.166666666666668</v>
      </c>
      <c r="I311" s="17">
        <f>G311+(22*2/3+H311*1/3)*31/36+22*5/36</f>
        <v>31.1070987654321</v>
      </c>
      <c r="J311" s="19">
        <f t="shared" si="6"/>
        <v>0.8217268518518519</v>
      </c>
      <c r="K311" s="17"/>
      <c r="N311" s="16"/>
    </row>
    <row r="312" spans="2:14" ht="12.75">
      <c r="B312" t="s">
        <v>2904</v>
      </c>
      <c r="C312" s="8" t="s">
        <v>3551</v>
      </c>
      <c r="D312" s="8" t="s">
        <v>705</v>
      </c>
      <c r="E312" s="19">
        <f>(33/36+33/36+22/36)/3</f>
        <v>0.8148148148148149</v>
      </c>
      <c r="F312" s="19"/>
      <c r="G312" s="17">
        <f>9.3-(8*5/36)</f>
        <v>8.18888888888889</v>
      </c>
      <c r="H312" s="17">
        <f>(18*6+20*5+45)/12</f>
        <v>21.083333333333332</v>
      </c>
      <c r="I312" s="17">
        <f>G312+(22*2/3+H312*1/3)*31/36+22*5/36</f>
        <v>29.92577160493827</v>
      </c>
      <c r="J312" s="19">
        <f t="shared" si="6"/>
        <v>0.8159282407407409</v>
      </c>
      <c r="K312" s="17"/>
      <c r="N312" s="16"/>
    </row>
    <row r="313" spans="2:14" ht="12.75">
      <c r="B313" t="s">
        <v>467</v>
      </c>
      <c r="C313" s="8" t="s">
        <v>3027</v>
      </c>
      <c r="D313" s="8" t="s">
        <v>4989</v>
      </c>
      <c r="E313" s="19">
        <f>(30/36+30/36+30/36)/3</f>
        <v>0.8333333333333334</v>
      </c>
      <c r="F313" s="19">
        <v>0.015</v>
      </c>
      <c r="G313" s="17">
        <f>9.3-(12*6/36)</f>
        <v>7.300000000000001</v>
      </c>
      <c r="H313" s="17">
        <f>(36*6+33*5+45)/12</f>
        <v>35.5</v>
      </c>
      <c r="I313" s="17">
        <f>G313+(22*2/3+H313*1/3)*30/36+22*6/36</f>
        <v>33.05</v>
      </c>
      <c r="J313" s="19">
        <f t="shared" si="6"/>
        <v>0.8025833333333334</v>
      </c>
      <c r="K313" s="17"/>
      <c r="N313" s="16"/>
    </row>
    <row r="314" spans="2:14" ht="12.75">
      <c r="B314" t="s">
        <v>975</v>
      </c>
      <c r="C314" s="8" t="s">
        <v>1689</v>
      </c>
      <c r="D314" s="8" t="s">
        <v>275</v>
      </c>
      <c r="E314" s="19">
        <f>(33/36+33/36+24/36)/3</f>
        <v>0.8333333333333334</v>
      </c>
      <c r="F314" s="19"/>
      <c r="G314" s="17">
        <f>9.3-(3*4/36)</f>
        <v>8.966666666666667</v>
      </c>
      <c r="H314" s="17">
        <f>(28*6+24*5+22)/12</f>
        <v>25.833333333333332</v>
      </c>
      <c r="I314" s="17">
        <f>G314+(22*2/3+H314*1/3)*32/36+22*4/36</f>
        <v>32.102469135802465</v>
      </c>
      <c r="J314" s="19">
        <f t="shared" si="6"/>
        <v>0.8017962962962963</v>
      </c>
      <c r="K314" s="17"/>
      <c r="N314" s="16"/>
    </row>
    <row r="315" spans="2:14" ht="12.75">
      <c r="B315" t="s">
        <v>3769</v>
      </c>
      <c r="C315" s="8" t="s">
        <v>964</v>
      </c>
      <c r="D315" s="8" t="s">
        <v>4450</v>
      </c>
      <c r="E315" s="19">
        <f>(33/36+27/36+27/36)/3</f>
        <v>0.8055555555555555</v>
      </c>
      <c r="F315" s="19"/>
      <c r="G315" s="17">
        <f>9.3-(14*3/36)-(2*2/36)</f>
        <v>8.022222222222224</v>
      </c>
      <c r="H315" s="17">
        <f>(20*6+25*5+45)/12</f>
        <v>24.166666666666668</v>
      </c>
      <c r="I315" s="17">
        <f>G315+(22*2/3+H315*1/3)*31/36+22*5/36</f>
        <v>30.644135802469137</v>
      </c>
      <c r="J315" s="19">
        <f t="shared" si="6"/>
        <v>0.7958935185185184</v>
      </c>
      <c r="K315" s="17"/>
      <c r="N315" s="16"/>
    </row>
    <row r="316" spans="2:14" ht="12.75">
      <c r="B316" t="s">
        <v>842</v>
      </c>
      <c r="C316" s="8" t="s">
        <v>4792</v>
      </c>
      <c r="D316" s="8" t="s">
        <v>4440</v>
      </c>
      <c r="E316" s="19">
        <f>(33/36+33/36+18/36)/3</f>
        <v>0.7777777777777777</v>
      </c>
      <c r="F316" s="19"/>
      <c r="G316" s="17">
        <f>9.3-(5*3/36)-(12*6/36)</f>
        <v>6.883333333333335</v>
      </c>
      <c r="H316" s="17">
        <f>(25*6+18*5+45)/12</f>
        <v>23.75</v>
      </c>
      <c r="I316" s="17">
        <f>G316+(22*2/3+H316*1/3)*27/36+22*9/36</f>
        <v>29.320833333333333</v>
      </c>
      <c r="J316" s="19">
        <f t="shared" si="6"/>
        <v>0.7879652777777777</v>
      </c>
      <c r="K316" s="17"/>
      <c r="N316" s="16"/>
    </row>
    <row r="317" spans="2:14" ht="12.75">
      <c r="B317" t="s">
        <v>2672</v>
      </c>
      <c r="C317" s="8" t="s">
        <v>261</v>
      </c>
      <c r="D317" s="8" t="s">
        <v>4441</v>
      </c>
      <c r="E317" s="19">
        <f>(33/36+24/36+24/36)/3</f>
        <v>0.75</v>
      </c>
      <c r="F317" s="19"/>
      <c r="G317" s="17">
        <f>9.3-(3*4/36)</f>
        <v>8.966666666666667</v>
      </c>
      <c r="H317" s="17">
        <f>(18*6+22*5+20)/12</f>
        <v>19.833333333333332</v>
      </c>
      <c r="I317" s="17">
        <f>G317+(22*2/3+H317*1/3)*32/36+22*4/36</f>
        <v>30.324691358024694</v>
      </c>
      <c r="J317" s="19">
        <f t="shared" si="6"/>
        <v>0.7451296296296296</v>
      </c>
      <c r="K317" s="17"/>
      <c r="N317" s="16"/>
    </row>
    <row r="318" spans="2:14" ht="12.75">
      <c r="B318" t="s">
        <v>514</v>
      </c>
      <c r="C318" s="8" t="s">
        <v>3617</v>
      </c>
      <c r="D318" s="8" t="s">
        <v>2020</v>
      </c>
      <c r="E318" s="19">
        <f>(31/36+31/36+22/36)/3</f>
        <v>0.7777777777777778</v>
      </c>
      <c r="F318" s="19">
        <v>0.015</v>
      </c>
      <c r="G318" s="17">
        <f>9.3-(3*4/36)</f>
        <v>8.966666666666667</v>
      </c>
      <c r="H318" s="17">
        <f>(37*6+34*5+45)/12</f>
        <v>36.416666666666664</v>
      </c>
      <c r="I318" s="17">
        <f>G318+(22*2/3+H318*1/3)*32/36+22*4/36</f>
        <v>35.23827160493827</v>
      </c>
      <c r="J318" s="19">
        <f t="shared" si="6"/>
        <v>0.7142037037037038</v>
      </c>
      <c r="K318" s="17"/>
      <c r="N318" s="16"/>
    </row>
    <row r="319" spans="2:14" ht="12.75">
      <c r="B319" t="s">
        <v>3351</v>
      </c>
      <c r="C319" s="8" t="s">
        <v>2131</v>
      </c>
      <c r="D319" s="8" t="s">
        <v>3177</v>
      </c>
      <c r="E319" s="19">
        <f>(33/36+33/36+7/36)/3</f>
        <v>0.6759259259259259</v>
      </c>
      <c r="F319" s="19"/>
      <c r="G319" s="17">
        <f>9.3-(5*3/36)</f>
        <v>8.883333333333335</v>
      </c>
      <c r="H319" s="17">
        <f>(22*6+20*5+28)/12</f>
        <v>21.666666666666668</v>
      </c>
      <c r="I319" s="17">
        <f>G319+(22*2/3+H319*1/3)*33/36+22*3/36</f>
        <v>30.78148148148148</v>
      </c>
      <c r="J319" s="19">
        <f t="shared" si="6"/>
        <v>0.6642037037037037</v>
      </c>
      <c r="K319" s="17"/>
      <c r="N319" s="16"/>
    </row>
    <row r="320" spans="2:14" ht="12.75">
      <c r="B320" t="s">
        <v>1503</v>
      </c>
      <c r="C320" s="8" t="s">
        <v>1372</v>
      </c>
      <c r="D320" s="8" t="s">
        <v>4282</v>
      </c>
      <c r="E320" s="19">
        <f>(33/36+29/36+7/36)/3</f>
        <v>0.638888888888889</v>
      </c>
      <c r="F320" s="19"/>
      <c r="G320" s="17">
        <f>9.3-(3*4/36)</f>
        <v>8.966666666666667</v>
      </c>
      <c r="H320" s="17">
        <f>(27*6+30*5+45)/12</f>
        <v>29.75</v>
      </c>
      <c r="I320" s="17">
        <f>G320+(22*2/3+H320*1/3)*32/36+22*4/36</f>
        <v>33.26296296296296</v>
      </c>
      <c r="J320" s="19">
        <f t="shared" si="6"/>
        <v>0.5899444444444446</v>
      </c>
      <c r="K320" s="17"/>
      <c r="N320" s="16"/>
    </row>
  </sheetData>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1:X37"/>
  <sheetViews>
    <sheetView zoomScale="75" zoomScaleNormal="75" workbookViewId="0" topLeftCell="A1">
      <pane xSplit="2" topLeftCell="C1" activePane="topRight" state="frozen"/>
      <selection pane="topLeft" activeCell="A1" sqref="A1"/>
      <selection pane="topRight" activeCell="A3" sqref="A3"/>
    </sheetView>
  </sheetViews>
  <sheetFormatPr defaultColWidth="9.140625" defaultRowHeight="12.75"/>
  <cols>
    <col min="1" max="1" width="5.7109375" style="16" customWidth="1"/>
    <col min="2" max="2" width="14.8515625" style="40" customWidth="1"/>
    <col min="3" max="3" width="13.421875" style="16" customWidth="1"/>
    <col min="4" max="4" width="14.421875" style="16" customWidth="1"/>
    <col min="5" max="5" width="14.8515625" style="16" customWidth="1"/>
    <col min="6" max="6" width="15.7109375" style="16" customWidth="1"/>
    <col min="7" max="7" width="15.421875" style="16" customWidth="1"/>
    <col min="8" max="8" width="16.421875" style="16" customWidth="1"/>
    <col min="9" max="9" width="15.57421875" style="16" customWidth="1"/>
    <col min="10" max="10" width="5.7109375" style="42" customWidth="1"/>
    <col min="11" max="11" width="14.8515625" style="43" customWidth="1"/>
    <col min="12" max="12" width="14.57421875" style="16" customWidth="1"/>
    <col min="13" max="13" width="15.00390625" style="16" customWidth="1"/>
    <col min="14" max="14" width="15.140625" style="16" customWidth="1"/>
    <col min="15" max="15" width="15.421875" style="16" customWidth="1"/>
    <col min="16" max="16" width="17.7109375" style="16" customWidth="1"/>
    <col min="17" max="17" width="20.8515625" style="16" customWidth="1"/>
    <col min="18" max="18" width="18.00390625" style="16" customWidth="1"/>
    <col min="19" max="19" width="22.28125" style="16" customWidth="1"/>
    <col min="20" max="20" width="24.00390625" style="16" customWidth="1"/>
    <col min="21" max="21" width="20.57421875" style="42" customWidth="1"/>
    <col min="22" max="22" width="5.7109375" style="42" customWidth="1"/>
    <col min="23" max="16384" width="9.140625" style="16" customWidth="1"/>
  </cols>
  <sheetData>
    <row r="1" spans="2:24" ht="12.75">
      <c r="B1" s="40" t="s">
        <v>4726</v>
      </c>
      <c r="C1" s="41"/>
      <c r="K1" s="43" t="str">
        <f>B1</f>
        <v>Team</v>
      </c>
      <c r="U1" s="42" t="str">
        <f>B1</f>
        <v>Team</v>
      </c>
      <c r="W1" s="41" t="s">
        <v>2621</v>
      </c>
      <c r="X1" s="41" t="s">
        <v>2622</v>
      </c>
    </row>
    <row r="2" spans="3:20" ht="12.75">
      <c r="C2" s="41">
        <v>1</v>
      </c>
      <c r="D2" s="41">
        <v>2</v>
      </c>
      <c r="E2" s="41">
        <v>3</v>
      </c>
      <c r="F2" s="41">
        <v>4</v>
      </c>
      <c r="G2" s="41">
        <v>5</v>
      </c>
      <c r="H2" s="41">
        <v>6</v>
      </c>
      <c r="I2" s="41">
        <v>7</v>
      </c>
      <c r="L2" s="41">
        <v>8</v>
      </c>
      <c r="M2" s="41">
        <v>9</v>
      </c>
      <c r="N2" s="41">
        <v>10</v>
      </c>
      <c r="O2" s="41">
        <v>11</v>
      </c>
      <c r="P2" s="41">
        <v>12</v>
      </c>
      <c r="Q2" s="41">
        <v>13</v>
      </c>
      <c r="R2" s="41">
        <v>14</v>
      </c>
      <c r="S2" s="41">
        <v>15</v>
      </c>
      <c r="T2" s="41">
        <v>16</v>
      </c>
    </row>
    <row r="3" spans="1:24" ht="12.75">
      <c r="A3" s="41">
        <v>1</v>
      </c>
      <c r="B3" s="40" t="s">
        <v>2639</v>
      </c>
      <c r="C3" s="41" t="s">
        <v>2628</v>
      </c>
      <c r="D3" s="41" t="s">
        <v>2647</v>
      </c>
      <c r="E3" s="41" t="s">
        <v>2632</v>
      </c>
      <c r="F3" s="41" t="s">
        <v>2658</v>
      </c>
      <c r="G3" s="41" t="s">
        <v>2664</v>
      </c>
      <c r="H3" s="41" t="s">
        <v>2655</v>
      </c>
      <c r="I3" s="41" t="s">
        <v>2668</v>
      </c>
      <c r="J3" s="42">
        <v>1</v>
      </c>
      <c r="K3" s="43" t="s">
        <v>2639</v>
      </c>
      <c r="L3" s="41" t="s">
        <v>2651</v>
      </c>
      <c r="M3" s="41" t="s">
        <v>2626</v>
      </c>
      <c r="N3" s="41" t="s">
        <v>2649</v>
      </c>
      <c r="O3" s="41" t="s">
        <v>2631</v>
      </c>
      <c r="P3" s="41" t="s">
        <v>2637</v>
      </c>
      <c r="Q3" s="41" t="s">
        <v>2666</v>
      </c>
      <c r="R3" s="41" t="s">
        <v>2657</v>
      </c>
      <c r="S3" s="41" t="s">
        <v>3957</v>
      </c>
      <c r="T3" s="41" t="s">
        <v>2646</v>
      </c>
      <c r="U3" s="42" t="str">
        <f aca="true" t="shared" si="0" ref="U3:U26">B3</f>
        <v>Oakland</v>
      </c>
      <c r="V3" s="42">
        <v>1</v>
      </c>
      <c r="W3" s="41">
        <v>8</v>
      </c>
      <c r="X3" s="41">
        <v>16</v>
      </c>
    </row>
    <row r="4" spans="1:24" ht="12.75">
      <c r="A4" s="41">
        <v>2</v>
      </c>
      <c r="B4" s="40" t="s">
        <v>2654</v>
      </c>
      <c r="C4" s="41" t="s">
        <v>2639</v>
      </c>
      <c r="D4" s="41" t="s">
        <v>2638</v>
      </c>
      <c r="E4" s="41" t="s">
        <v>2651</v>
      </c>
      <c r="F4" s="41" t="s">
        <v>2634</v>
      </c>
      <c r="G4" s="41" t="s">
        <v>2667</v>
      </c>
      <c r="H4" s="41" t="s">
        <v>2630</v>
      </c>
      <c r="I4" s="41" t="s">
        <v>2623</v>
      </c>
      <c r="J4" s="42">
        <v>2</v>
      </c>
      <c r="K4" s="43" t="s">
        <v>2654</v>
      </c>
      <c r="L4" s="41" t="s">
        <v>2631</v>
      </c>
      <c r="M4" s="41" t="s">
        <v>2637</v>
      </c>
      <c r="N4" s="41" t="s">
        <v>2636</v>
      </c>
      <c r="O4" s="41" t="s">
        <v>2625</v>
      </c>
      <c r="P4" s="41" t="s">
        <v>2658</v>
      </c>
      <c r="Q4" s="41" t="s">
        <v>2662</v>
      </c>
      <c r="R4" s="41" t="s">
        <v>3958</v>
      </c>
      <c r="S4" s="41" t="s">
        <v>2624</v>
      </c>
      <c r="T4" s="41" t="s">
        <v>2635</v>
      </c>
      <c r="U4" s="42" t="str">
        <f t="shared" si="0"/>
        <v>Giants</v>
      </c>
      <c r="V4" s="42">
        <v>2</v>
      </c>
      <c r="W4" s="41">
        <v>8</v>
      </c>
      <c r="X4" s="41">
        <v>16</v>
      </c>
    </row>
    <row r="5" spans="1:24" ht="12.75">
      <c r="A5" s="41">
        <v>3</v>
      </c>
      <c r="B5" s="40" t="s">
        <v>2652</v>
      </c>
      <c r="C5" s="41" t="s">
        <v>3955</v>
      </c>
      <c r="D5" s="41" t="s">
        <v>2623</v>
      </c>
      <c r="E5" s="41" t="s">
        <v>2624</v>
      </c>
      <c r="F5" s="41" t="s">
        <v>2631</v>
      </c>
      <c r="G5" s="41" t="s">
        <v>2644</v>
      </c>
      <c r="H5" s="41" t="s">
        <v>2662</v>
      </c>
      <c r="I5" s="41" t="s">
        <v>2651</v>
      </c>
      <c r="J5" s="42">
        <v>3</v>
      </c>
      <c r="K5" s="43" t="s">
        <v>2652</v>
      </c>
      <c r="L5" s="41" t="s">
        <v>2642</v>
      </c>
      <c r="M5" s="41" t="s">
        <v>2635</v>
      </c>
      <c r="N5" s="41" t="s">
        <v>2666</v>
      </c>
      <c r="O5" s="41" t="s">
        <v>2654</v>
      </c>
      <c r="P5" s="41" t="s">
        <v>2657</v>
      </c>
      <c r="Q5" s="41" t="s">
        <v>2664</v>
      </c>
      <c r="R5" s="41" t="s">
        <v>2638</v>
      </c>
      <c r="S5" s="41" t="s">
        <v>2658</v>
      </c>
      <c r="T5" s="41" t="s">
        <v>2655</v>
      </c>
      <c r="U5" s="42" t="str">
        <f t="shared" si="0"/>
        <v>Jacksonville</v>
      </c>
      <c r="V5" s="42">
        <v>3</v>
      </c>
      <c r="W5" s="41">
        <v>8</v>
      </c>
      <c r="X5" s="41">
        <v>16</v>
      </c>
    </row>
    <row r="6" spans="1:24" ht="12.75">
      <c r="A6" s="41">
        <v>4</v>
      </c>
      <c r="B6" s="40" t="s">
        <v>2648</v>
      </c>
      <c r="C6" s="41" t="s">
        <v>2638</v>
      </c>
      <c r="D6" s="41" t="s">
        <v>2663</v>
      </c>
      <c r="E6" s="41" t="s">
        <v>3955</v>
      </c>
      <c r="F6" s="41" t="s">
        <v>2624</v>
      </c>
      <c r="G6" s="41" t="s">
        <v>2623</v>
      </c>
      <c r="H6" s="41" t="s">
        <v>2631</v>
      </c>
      <c r="I6" s="41" t="s">
        <v>2644</v>
      </c>
      <c r="J6" s="42">
        <v>4</v>
      </c>
      <c r="K6" s="43" t="s">
        <v>2648</v>
      </c>
      <c r="L6" s="41" t="s">
        <v>2669</v>
      </c>
      <c r="M6" s="41" t="s">
        <v>2629</v>
      </c>
      <c r="N6" s="41" t="s">
        <v>2658</v>
      </c>
      <c r="O6" s="41" t="s">
        <v>2665</v>
      </c>
      <c r="P6" s="41" t="s">
        <v>2627</v>
      </c>
      <c r="Q6" s="41" t="s">
        <v>3957</v>
      </c>
      <c r="R6" s="41" t="s">
        <v>2650</v>
      </c>
      <c r="S6" s="41" t="s">
        <v>2634</v>
      </c>
      <c r="T6" s="41" t="s">
        <v>2647</v>
      </c>
      <c r="U6" s="42" t="str">
        <f t="shared" si="0"/>
        <v>Baltimore</v>
      </c>
      <c r="V6" s="42">
        <v>4</v>
      </c>
      <c r="W6" s="41">
        <v>8</v>
      </c>
      <c r="X6" s="41">
        <v>16</v>
      </c>
    </row>
    <row r="7" spans="1:24" ht="12.75">
      <c r="A7" s="41">
        <v>5</v>
      </c>
      <c r="B7" s="40" t="s">
        <v>2647</v>
      </c>
      <c r="C7" s="41" t="s">
        <v>2626</v>
      </c>
      <c r="D7" s="41" t="s">
        <v>2645</v>
      </c>
      <c r="E7" s="41" t="s">
        <v>2623</v>
      </c>
      <c r="F7" s="41" t="s">
        <v>2630</v>
      </c>
      <c r="G7" s="41" t="s">
        <v>2649</v>
      </c>
      <c r="H7" s="41" t="s">
        <v>2629</v>
      </c>
      <c r="I7" s="41" t="s">
        <v>2656</v>
      </c>
      <c r="J7" s="42">
        <v>5</v>
      </c>
      <c r="K7" s="43" t="s">
        <v>2647</v>
      </c>
      <c r="L7" s="41" t="s">
        <v>3955</v>
      </c>
      <c r="M7" s="41" t="s">
        <v>2646</v>
      </c>
      <c r="N7" s="41" t="s">
        <v>2637</v>
      </c>
      <c r="O7" s="41" t="s">
        <v>2643</v>
      </c>
      <c r="P7" s="41" t="s">
        <v>2635</v>
      </c>
      <c r="Q7" s="41" t="s">
        <v>2653</v>
      </c>
      <c r="R7" s="41" t="s">
        <v>2627</v>
      </c>
      <c r="S7" s="41" t="s">
        <v>2657</v>
      </c>
      <c r="T7" s="41" t="s">
        <v>2633</v>
      </c>
      <c r="U7" s="42" t="str">
        <f t="shared" si="0"/>
        <v>Green Bay</v>
      </c>
      <c r="V7" s="42">
        <v>5</v>
      </c>
      <c r="W7" s="41">
        <v>8</v>
      </c>
      <c r="X7" s="41">
        <v>16</v>
      </c>
    </row>
    <row r="8" spans="1:24" ht="12.75">
      <c r="A8" s="41">
        <v>6</v>
      </c>
      <c r="B8" s="40" t="s">
        <v>3956</v>
      </c>
      <c r="C8" s="41" t="s">
        <v>2652</v>
      </c>
      <c r="D8" s="41" t="s">
        <v>2627</v>
      </c>
      <c r="E8" s="41" t="s">
        <v>2648</v>
      </c>
      <c r="F8" s="41" t="s">
        <v>2642</v>
      </c>
      <c r="G8" s="41" t="s">
        <v>3957</v>
      </c>
      <c r="H8" s="41" t="s">
        <v>2658</v>
      </c>
      <c r="I8" s="41" t="s">
        <v>2632</v>
      </c>
      <c r="J8" s="42">
        <v>6</v>
      </c>
      <c r="K8" s="43" t="s">
        <v>3956</v>
      </c>
      <c r="L8" s="41" t="s">
        <v>2647</v>
      </c>
      <c r="M8" s="41" t="s">
        <v>2656</v>
      </c>
      <c r="N8" s="41" t="s">
        <v>2640</v>
      </c>
      <c r="O8" s="41" t="s">
        <v>2657</v>
      </c>
      <c r="P8" s="41" t="s">
        <v>2631</v>
      </c>
      <c r="Q8" s="41" t="s">
        <v>2624</v>
      </c>
      <c r="R8" s="41" t="s">
        <v>2649</v>
      </c>
      <c r="S8" s="41" t="s">
        <v>2669</v>
      </c>
      <c r="T8" s="41" t="s">
        <v>2666</v>
      </c>
      <c r="U8" s="42" t="str">
        <f t="shared" si="0"/>
        <v>St. Louis</v>
      </c>
      <c r="V8" s="42">
        <v>6</v>
      </c>
      <c r="W8" s="41">
        <v>8</v>
      </c>
      <c r="X8" s="41">
        <v>16</v>
      </c>
    </row>
    <row r="9" spans="1:24" ht="12.75">
      <c r="A9" s="41">
        <v>7</v>
      </c>
      <c r="B9" s="40" t="s">
        <v>2656</v>
      </c>
      <c r="C9" s="41" t="s">
        <v>2648</v>
      </c>
      <c r="D9" s="41" t="s">
        <v>2654</v>
      </c>
      <c r="E9" s="41" t="s">
        <v>3957</v>
      </c>
      <c r="F9" s="41" t="s">
        <v>2668</v>
      </c>
      <c r="G9" s="41" t="s">
        <v>2637</v>
      </c>
      <c r="H9" s="41" t="s">
        <v>2636</v>
      </c>
      <c r="I9" s="41" t="s">
        <v>2641</v>
      </c>
      <c r="J9" s="42">
        <v>7</v>
      </c>
      <c r="K9" s="43" t="s">
        <v>2656</v>
      </c>
      <c r="L9" s="41" t="s">
        <v>2646</v>
      </c>
      <c r="M9" s="41" t="s">
        <v>3955</v>
      </c>
      <c r="N9" s="41" t="s">
        <v>2644</v>
      </c>
      <c r="O9" s="41" t="s">
        <v>2666</v>
      </c>
      <c r="P9" s="41" t="s">
        <v>2664</v>
      </c>
      <c r="Q9" s="41" t="s">
        <v>2651</v>
      </c>
      <c r="R9" s="41" t="s">
        <v>2652</v>
      </c>
      <c r="S9" s="41" t="s">
        <v>2655</v>
      </c>
      <c r="T9" s="41" t="s">
        <v>2640</v>
      </c>
      <c r="U9" s="42" t="str">
        <f t="shared" si="0"/>
        <v>Seattle</v>
      </c>
      <c r="V9" s="42">
        <v>7</v>
      </c>
      <c r="W9" s="41">
        <v>8</v>
      </c>
      <c r="X9" s="41">
        <v>16</v>
      </c>
    </row>
    <row r="10" spans="1:24" ht="12.75">
      <c r="A10" s="41">
        <v>8</v>
      </c>
      <c r="B10" s="40" t="s">
        <v>2635</v>
      </c>
      <c r="C10" s="41" t="s">
        <v>2624</v>
      </c>
      <c r="D10" s="41" t="s">
        <v>2650</v>
      </c>
      <c r="E10" s="41" t="s">
        <v>2639</v>
      </c>
      <c r="F10" s="41" t="s">
        <v>2667</v>
      </c>
      <c r="G10" s="41" t="s">
        <v>2631</v>
      </c>
      <c r="H10" s="41" t="s">
        <v>2649</v>
      </c>
      <c r="I10" s="41" t="s">
        <v>3956</v>
      </c>
      <c r="J10" s="42">
        <v>8</v>
      </c>
      <c r="K10" s="43" t="s">
        <v>2635</v>
      </c>
      <c r="L10" s="41" t="s">
        <v>2640</v>
      </c>
      <c r="M10" s="41" t="s">
        <v>2625</v>
      </c>
      <c r="N10" s="41" t="s">
        <v>2651</v>
      </c>
      <c r="O10" s="41" t="s">
        <v>2668</v>
      </c>
      <c r="P10" s="41" t="s">
        <v>2641</v>
      </c>
      <c r="Q10" s="41" t="s">
        <v>2644</v>
      </c>
      <c r="R10" s="41" t="s">
        <v>2665</v>
      </c>
      <c r="S10" s="41" t="s">
        <v>2662</v>
      </c>
      <c r="T10" s="41" t="s">
        <v>2628</v>
      </c>
      <c r="U10" s="42" t="str">
        <f t="shared" si="0"/>
        <v>Minnesota</v>
      </c>
      <c r="V10" s="42">
        <v>8</v>
      </c>
      <c r="W10" s="16">
        <v>8</v>
      </c>
      <c r="X10" s="41">
        <v>16</v>
      </c>
    </row>
    <row r="11" spans="1:24" ht="12.75">
      <c r="A11" s="41">
        <v>9</v>
      </c>
      <c r="B11" s="40" t="s">
        <v>2658</v>
      </c>
      <c r="C11" s="41" t="s">
        <v>2662</v>
      </c>
      <c r="D11" s="41" t="s">
        <v>2667</v>
      </c>
      <c r="E11" s="41" t="s">
        <v>2626</v>
      </c>
      <c r="F11" s="41" t="s">
        <v>2645</v>
      </c>
      <c r="G11" s="41" t="s">
        <v>2646</v>
      </c>
      <c r="H11" s="41" t="s">
        <v>3955</v>
      </c>
      <c r="I11" s="41" t="s">
        <v>2634</v>
      </c>
      <c r="J11" s="42">
        <v>9</v>
      </c>
      <c r="K11" s="43" t="s">
        <v>2658</v>
      </c>
      <c r="L11" s="41" t="s">
        <v>2665</v>
      </c>
      <c r="M11" s="41" t="s">
        <v>2623</v>
      </c>
      <c r="N11" s="41" t="s">
        <v>2633</v>
      </c>
      <c r="O11" s="41" t="s">
        <v>2647</v>
      </c>
      <c r="P11" s="41" t="s">
        <v>2628</v>
      </c>
      <c r="Q11" s="41" t="s">
        <v>2637</v>
      </c>
      <c r="R11" s="41" t="s">
        <v>2651</v>
      </c>
      <c r="S11" s="41" t="s">
        <v>2625</v>
      </c>
      <c r="T11" s="41" t="s">
        <v>3958</v>
      </c>
      <c r="U11" s="42" t="str">
        <f t="shared" si="0"/>
        <v>Houston</v>
      </c>
      <c r="V11" s="42">
        <v>9</v>
      </c>
      <c r="W11" s="41">
        <v>8</v>
      </c>
      <c r="X11" s="41">
        <v>16</v>
      </c>
    </row>
    <row r="12" spans="1:24" ht="12.75">
      <c r="A12" s="41">
        <v>10</v>
      </c>
      <c r="B12" s="40" t="s">
        <v>2663</v>
      </c>
      <c r="C12" s="41" t="s">
        <v>2658</v>
      </c>
      <c r="D12" s="41" t="s">
        <v>2633</v>
      </c>
      <c r="E12" s="41" t="s">
        <v>2642</v>
      </c>
      <c r="F12" s="41" t="s">
        <v>2665</v>
      </c>
      <c r="G12" s="41" t="s">
        <v>2627</v>
      </c>
      <c r="H12" s="41" t="s">
        <v>2652</v>
      </c>
      <c r="I12" s="41" t="s">
        <v>3957</v>
      </c>
      <c r="J12" s="42">
        <v>10</v>
      </c>
      <c r="K12" s="43" t="s">
        <v>2663</v>
      </c>
      <c r="L12" s="41" t="s">
        <v>2650</v>
      </c>
      <c r="M12" s="41" t="s">
        <v>2653</v>
      </c>
      <c r="N12" s="41" t="s">
        <v>2624</v>
      </c>
      <c r="O12" s="41" t="s">
        <v>2630</v>
      </c>
      <c r="P12" s="41" t="s">
        <v>2623</v>
      </c>
      <c r="Q12" s="41" t="s">
        <v>2654</v>
      </c>
      <c r="R12" s="41" t="s">
        <v>2668</v>
      </c>
      <c r="S12" s="41" t="s">
        <v>2635</v>
      </c>
      <c r="T12" s="41" t="s">
        <v>2629</v>
      </c>
      <c r="U12" s="42" t="str">
        <f t="shared" si="0"/>
        <v>Cleveland</v>
      </c>
      <c r="V12" s="42">
        <v>10</v>
      </c>
      <c r="W12" s="41">
        <v>8</v>
      </c>
      <c r="X12" s="41">
        <v>16</v>
      </c>
    </row>
    <row r="13" spans="1:24" ht="12.75">
      <c r="A13" s="41">
        <v>11</v>
      </c>
      <c r="B13" s="40" t="s">
        <v>2646</v>
      </c>
      <c r="C13" s="41" t="s">
        <v>2635</v>
      </c>
      <c r="D13" s="41" t="s">
        <v>2664</v>
      </c>
      <c r="E13" s="41" t="s">
        <v>2652</v>
      </c>
      <c r="F13" s="41" t="s">
        <v>2648</v>
      </c>
      <c r="G13" s="41" t="s">
        <v>2643</v>
      </c>
      <c r="H13" s="41" t="s">
        <v>3958</v>
      </c>
      <c r="I13" s="41" t="s">
        <v>2642</v>
      </c>
      <c r="J13" s="42">
        <v>11</v>
      </c>
      <c r="K13" s="43" t="s">
        <v>2646</v>
      </c>
      <c r="L13" s="41" t="s">
        <v>2638</v>
      </c>
      <c r="M13" s="41" t="s">
        <v>2641</v>
      </c>
      <c r="N13" s="41" t="s">
        <v>2663</v>
      </c>
      <c r="O13" s="41" t="s">
        <v>2629</v>
      </c>
      <c r="P13" s="41" t="s">
        <v>2644</v>
      </c>
      <c r="Q13" s="41" t="s">
        <v>3956</v>
      </c>
      <c r="R13" s="41" t="s">
        <v>2631</v>
      </c>
      <c r="S13" s="41" t="s">
        <v>2654</v>
      </c>
      <c r="T13" s="41" t="s">
        <v>2645</v>
      </c>
      <c r="U13" s="42" t="str">
        <f t="shared" si="0"/>
        <v>San Diego</v>
      </c>
      <c r="V13" s="42">
        <v>11</v>
      </c>
      <c r="W13" s="41">
        <v>8</v>
      </c>
      <c r="X13" s="41">
        <v>16</v>
      </c>
    </row>
    <row r="14" spans="1:24" ht="12.75">
      <c r="A14" s="41">
        <v>12</v>
      </c>
      <c r="B14" s="40" t="s">
        <v>2650</v>
      </c>
      <c r="C14" s="41" t="s">
        <v>2647</v>
      </c>
      <c r="D14" s="41" t="s">
        <v>2632</v>
      </c>
      <c r="E14" s="41" t="s">
        <v>2658</v>
      </c>
      <c r="F14" s="41" t="s">
        <v>2627</v>
      </c>
      <c r="G14" s="41" t="s">
        <v>2636</v>
      </c>
      <c r="H14" s="41" t="s">
        <v>2669</v>
      </c>
      <c r="I14" s="41" t="s">
        <v>2664</v>
      </c>
      <c r="J14" s="42">
        <v>12</v>
      </c>
      <c r="K14" s="43" t="s">
        <v>2650</v>
      </c>
      <c r="L14" s="41" t="s">
        <v>2662</v>
      </c>
      <c r="M14" s="41" t="s">
        <v>2639</v>
      </c>
      <c r="N14" s="41" t="s">
        <v>2653</v>
      </c>
      <c r="O14" s="41" t="s">
        <v>2634</v>
      </c>
      <c r="P14" s="41" t="s">
        <v>2667</v>
      </c>
      <c r="Q14" s="41" t="s">
        <v>2640</v>
      </c>
      <c r="R14" s="41" t="s">
        <v>2633</v>
      </c>
      <c r="S14" s="41" t="s">
        <v>2637</v>
      </c>
      <c r="T14" s="41" t="s">
        <v>2644</v>
      </c>
      <c r="U14" s="42" t="str">
        <f t="shared" si="0"/>
        <v>New England</v>
      </c>
      <c r="V14" s="42">
        <v>12</v>
      </c>
      <c r="W14" s="16">
        <v>8</v>
      </c>
      <c r="X14" s="41">
        <v>16</v>
      </c>
    </row>
    <row r="15" spans="1:24" ht="12.75">
      <c r="A15" s="41">
        <v>13</v>
      </c>
      <c r="B15" s="40" t="s">
        <v>3958</v>
      </c>
      <c r="C15" s="41" t="s">
        <v>2630</v>
      </c>
      <c r="D15" s="41" t="s">
        <v>2653</v>
      </c>
      <c r="E15" s="41" t="s">
        <v>2656</v>
      </c>
      <c r="F15" s="41" t="s">
        <v>2629</v>
      </c>
      <c r="G15" s="41" t="s">
        <v>3956</v>
      </c>
      <c r="H15" s="41" t="s">
        <v>2624</v>
      </c>
      <c r="I15" s="41" t="s">
        <v>2663</v>
      </c>
      <c r="J15" s="42">
        <v>13</v>
      </c>
      <c r="K15" s="43" t="s">
        <v>3958</v>
      </c>
      <c r="L15" s="41" t="s">
        <v>2636</v>
      </c>
      <c r="M15" s="41" t="s">
        <v>2667</v>
      </c>
      <c r="N15" s="41" t="s">
        <v>2665</v>
      </c>
      <c r="O15" s="41" t="s">
        <v>2642</v>
      </c>
      <c r="P15" s="41" t="s">
        <v>2668</v>
      </c>
      <c r="Q15" s="41" t="s">
        <v>2648</v>
      </c>
      <c r="R15" s="41" t="s">
        <v>2628</v>
      </c>
      <c r="S15" s="41" t="s">
        <v>2639</v>
      </c>
      <c r="T15" s="41" t="s">
        <v>2643</v>
      </c>
      <c r="U15" s="42" t="str">
        <f t="shared" si="0"/>
        <v>Carolina</v>
      </c>
      <c r="V15" s="42">
        <v>13</v>
      </c>
      <c r="W15" s="41">
        <v>8</v>
      </c>
      <c r="X15" s="41">
        <v>16</v>
      </c>
    </row>
    <row r="16" spans="1:24" ht="12.75">
      <c r="A16" s="41">
        <v>14</v>
      </c>
      <c r="B16" s="40" t="s">
        <v>2651</v>
      </c>
      <c r="C16" s="41" t="s">
        <v>2636</v>
      </c>
      <c r="D16" s="41" t="s">
        <v>2637</v>
      </c>
      <c r="E16" s="41" t="s">
        <v>2628</v>
      </c>
      <c r="F16" s="41" t="s">
        <v>3958</v>
      </c>
      <c r="G16" s="41" t="s">
        <v>2668</v>
      </c>
      <c r="H16" s="41" t="s">
        <v>2647</v>
      </c>
      <c r="I16" s="41" t="s">
        <v>2625</v>
      </c>
      <c r="J16" s="42">
        <v>14</v>
      </c>
      <c r="K16" s="43" t="s">
        <v>2651</v>
      </c>
      <c r="L16" s="41" t="s">
        <v>2645</v>
      </c>
      <c r="M16" s="41" t="s">
        <v>2648</v>
      </c>
      <c r="N16" s="41" t="s">
        <v>2632</v>
      </c>
      <c r="O16" s="41" t="s">
        <v>2646</v>
      </c>
      <c r="P16" s="41" t="s">
        <v>2649</v>
      </c>
      <c r="Q16" s="41" t="s">
        <v>2638</v>
      </c>
      <c r="R16" s="41" t="s">
        <v>2643</v>
      </c>
      <c r="S16" s="41" t="s">
        <v>2644</v>
      </c>
      <c r="T16" s="41" t="s">
        <v>2663</v>
      </c>
      <c r="U16" s="42" t="str">
        <f t="shared" si="0"/>
        <v>Chicago</v>
      </c>
      <c r="V16" s="42">
        <v>14</v>
      </c>
      <c r="W16" s="41">
        <v>8</v>
      </c>
      <c r="X16" s="41">
        <v>16</v>
      </c>
    </row>
    <row r="17" spans="1:24" ht="12.75">
      <c r="A17" s="41">
        <v>15</v>
      </c>
      <c r="B17" s="40" t="s">
        <v>2665</v>
      </c>
      <c r="C17" s="41" t="s">
        <v>2634</v>
      </c>
      <c r="D17" s="41" t="s">
        <v>2646</v>
      </c>
      <c r="E17" s="41" t="s">
        <v>2653</v>
      </c>
      <c r="F17" s="41" t="s">
        <v>2662</v>
      </c>
      <c r="G17" s="41" t="s">
        <v>2639</v>
      </c>
      <c r="H17" s="41" t="s">
        <v>2666</v>
      </c>
      <c r="I17" s="41" t="s">
        <v>2650</v>
      </c>
      <c r="J17" s="42">
        <v>15</v>
      </c>
      <c r="K17" s="43" t="s">
        <v>2665</v>
      </c>
      <c r="L17" s="41" t="s">
        <v>2643</v>
      </c>
      <c r="M17" s="41" t="s">
        <v>2655</v>
      </c>
      <c r="N17" s="41" t="s">
        <v>3957</v>
      </c>
      <c r="O17" s="41" t="s">
        <v>2633</v>
      </c>
      <c r="P17" s="41" t="s">
        <v>2656</v>
      </c>
      <c r="Q17" s="41" t="s">
        <v>2652</v>
      </c>
      <c r="R17" s="41" t="s">
        <v>2632</v>
      </c>
      <c r="S17" s="41" t="s">
        <v>2623</v>
      </c>
      <c r="T17" s="41" t="s">
        <v>2636</v>
      </c>
      <c r="U17" s="42" t="str">
        <f t="shared" si="0"/>
        <v>Arizona</v>
      </c>
      <c r="V17" s="42">
        <v>15</v>
      </c>
      <c r="W17" s="41">
        <v>8</v>
      </c>
      <c r="X17" s="41">
        <v>16</v>
      </c>
    </row>
    <row r="18" spans="1:24" ht="12.75">
      <c r="A18" s="41">
        <v>16</v>
      </c>
      <c r="B18" s="40" t="s">
        <v>2649</v>
      </c>
      <c r="C18" s="41" t="s">
        <v>2665</v>
      </c>
      <c r="D18" s="41" t="s">
        <v>2636</v>
      </c>
      <c r="E18" s="41" t="s">
        <v>2655</v>
      </c>
      <c r="F18" s="41" t="s">
        <v>2654</v>
      </c>
      <c r="G18" s="41" t="s">
        <v>2641</v>
      </c>
      <c r="H18" s="41" t="s">
        <v>2632</v>
      </c>
      <c r="I18" s="41" t="s">
        <v>2658</v>
      </c>
      <c r="J18" s="42">
        <v>16</v>
      </c>
      <c r="K18" s="43" t="s">
        <v>2649</v>
      </c>
      <c r="L18" s="41" t="s">
        <v>2667</v>
      </c>
      <c r="M18" s="41" t="s">
        <v>2630</v>
      </c>
      <c r="N18" s="41" t="s">
        <v>2645</v>
      </c>
      <c r="O18" s="41" t="s">
        <v>2650</v>
      </c>
      <c r="P18" s="41" t="s">
        <v>2629</v>
      </c>
      <c r="Q18" s="41" t="s">
        <v>2669</v>
      </c>
      <c r="R18" s="41" t="s">
        <v>3955</v>
      </c>
      <c r="S18" s="41" t="s">
        <v>2648</v>
      </c>
      <c r="T18" s="41" t="s">
        <v>2631</v>
      </c>
      <c r="U18" s="42" t="str">
        <f t="shared" si="0"/>
        <v>Indianapolis</v>
      </c>
      <c r="V18" s="42">
        <v>16</v>
      </c>
      <c r="W18" s="41">
        <v>8</v>
      </c>
      <c r="X18" s="41">
        <v>16</v>
      </c>
    </row>
    <row r="19" spans="1:24" ht="12.75">
      <c r="A19" s="41">
        <v>17</v>
      </c>
      <c r="B19" s="40" t="s">
        <v>2667</v>
      </c>
      <c r="C19" s="41" t="s">
        <v>2627</v>
      </c>
      <c r="D19" s="41" t="s">
        <v>2643</v>
      </c>
      <c r="E19" s="41" t="s">
        <v>2669</v>
      </c>
      <c r="F19" s="41" t="s">
        <v>2632</v>
      </c>
      <c r="G19" s="41" t="s">
        <v>2628</v>
      </c>
      <c r="H19" s="41" t="s">
        <v>2665</v>
      </c>
      <c r="I19" s="41" t="s">
        <v>2657</v>
      </c>
      <c r="J19" s="42">
        <v>17</v>
      </c>
      <c r="K19" s="43" t="s">
        <v>2667</v>
      </c>
      <c r="L19" s="41" t="s">
        <v>2634</v>
      </c>
      <c r="M19" s="41" t="s">
        <v>3957</v>
      </c>
      <c r="N19" s="41" t="s">
        <v>2652</v>
      </c>
      <c r="O19" s="41" t="s">
        <v>2656</v>
      </c>
      <c r="P19" s="41" t="s">
        <v>2626</v>
      </c>
      <c r="Q19" s="41" t="s">
        <v>2639</v>
      </c>
      <c r="R19" s="41" t="s">
        <v>2642</v>
      </c>
      <c r="S19" s="41" t="s">
        <v>2653</v>
      </c>
      <c r="T19" s="41" t="s">
        <v>3956</v>
      </c>
      <c r="U19" s="42" t="str">
        <f t="shared" si="0"/>
        <v>Miami</v>
      </c>
      <c r="V19" s="42">
        <v>17</v>
      </c>
      <c r="W19" s="41">
        <v>8</v>
      </c>
      <c r="X19" s="41">
        <v>16</v>
      </c>
    </row>
    <row r="20" spans="1:24" ht="12.75">
      <c r="A20" s="41">
        <v>18</v>
      </c>
      <c r="B20" s="40" t="s">
        <v>2653</v>
      </c>
      <c r="C20" s="41" t="s">
        <v>2642</v>
      </c>
      <c r="D20" s="41" t="s">
        <v>3957</v>
      </c>
      <c r="E20" s="41" t="s">
        <v>2664</v>
      </c>
      <c r="F20" s="41" t="s">
        <v>2652</v>
      </c>
      <c r="G20" s="41" t="s">
        <v>2635</v>
      </c>
      <c r="H20" s="41" t="s">
        <v>2648</v>
      </c>
      <c r="I20" s="41" t="s">
        <v>2627</v>
      </c>
      <c r="J20" s="42">
        <v>18</v>
      </c>
      <c r="K20" s="43" t="s">
        <v>2653</v>
      </c>
      <c r="L20" s="41" t="s">
        <v>2654</v>
      </c>
      <c r="M20" s="41" t="s">
        <v>2662</v>
      </c>
      <c r="N20" s="41" t="s">
        <v>2626</v>
      </c>
      <c r="O20" s="41" t="s">
        <v>2639</v>
      </c>
      <c r="P20" s="41" t="s">
        <v>3956</v>
      </c>
      <c r="Q20" s="41" t="s">
        <v>2641</v>
      </c>
      <c r="R20" s="41" t="s">
        <v>2646</v>
      </c>
      <c r="S20" s="41" t="s">
        <v>2666</v>
      </c>
      <c r="T20" s="41" t="s">
        <v>2649</v>
      </c>
      <c r="U20" s="42" t="str">
        <f t="shared" si="0"/>
        <v>Dallas</v>
      </c>
      <c r="V20" s="42">
        <v>18</v>
      </c>
      <c r="W20" s="41">
        <v>8</v>
      </c>
      <c r="X20" s="41">
        <v>16</v>
      </c>
    </row>
    <row r="21" spans="1:24" ht="12.75">
      <c r="A21" s="41">
        <v>19</v>
      </c>
      <c r="B21" s="40" t="s">
        <v>2655</v>
      </c>
      <c r="C21" s="41" t="s">
        <v>2667</v>
      </c>
      <c r="D21" s="41" t="s">
        <v>3956</v>
      </c>
      <c r="E21" s="41" t="s">
        <v>2634</v>
      </c>
      <c r="F21" s="41" t="s">
        <v>2650</v>
      </c>
      <c r="G21" s="41" t="s">
        <v>2663</v>
      </c>
      <c r="H21" s="41" t="s">
        <v>2645</v>
      </c>
      <c r="I21" s="41" t="s">
        <v>2653</v>
      </c>
      <c r="J21" s="42">
        <v>19</v>
      </c>
      <c r="K21" s="43" t="s">
        <v>2655</v>
      </c>
      <c r="L21" s="41" t="s">
        <v>2630</v>
      </c>
      <c r="M21" s="41" t="s">
        <v>2664</v>
      </c>
      <c r="N21" s="41" t="s">
        <v>2669</v>
      </c>
      <c r="O21" s="41" t="s">
        <v>2640</v>
      </c>
      <c r="P21" s="41" t="s">
        <v>2648</v>
      </c>
      <c r="Q21" s="41" t="s">
        <v>2636</v>
      </c>
      <c r="R21" s="41" t="s">
        <v>2647</v>
      </c>
      <c r="S21" s="41" t="s">
        <v>2638</v>
      </c>
      <c r="T21" s="41" t="s">
        <v>2625</v>
      </c>
      <c r="U21" s="42" t="str">
        <f t="shared" si="0"/>
        <v>Philadelphia</v>
      </c>
      <c r="V21" s="42">
        <v>19</v>
      </c>
      <c r="W21" s="41">
        <v>8</v>
      </c>
      <c r="X21" s="41">
        <v>16</v>
      </c>
    </row>
    <row r="22" spans="1:24" ht="12.75">
      <c r="A22" s="41">
        <v>20</v>
      </c>
      <c r="B22" s="40" t="s">
        <v>2657</v>
      </c>
      <c r="C22" s="41" t="s">
        <v>2651</v>
      </c>
      <c r="D22" s="41" t="s">
        <v>2649</v>
      </c>
      <c r="E22" s="41" t="s">
        <v>2630</v>
      </c>
      <c r="F22" s="41" t="s">
        <v>2640</v>
      </c>
      <c r="G22" s="41" t="s">
        <v>2650</v>
      </c>
      <c r="H22" s="41" t="s">
        <v>2656</v>
      </c>
      <c r="I22" s="41" t="s">
        <v>2666</v>
      </c>
      <c r="J22" s="42">
        <v>20</v>
      </c>
      <c r="K22" s="43" t="s">
        <v>2657</v>
      </c>
      <c r="L22" s="41" t="s">
        <v>3958</v>
      </c>
      <c r="M22" s="41" t="s">
        <v>2668</v>
      </c>
      <c r="N22" s="41" t="s">
        <v>2654</v>
      </c>
      <c r="O22" s="41" t="s">
        <v>3955</v>
      </c>
      <c r="P22" s="41" t="s">
        <v>2625</v>
      </c>
      <c r="Q22" s="41" t="s">
        <v>2655</v>
      </c>
      <c r="R22" s="41" t="s">
        <v>2645</v>
      </c>
      <c r="S22" s="41" t="s">
        <v>2641</v>
      </c>
      <c r="T22" s="41" t="s">
        <v>2665</v>
      </c>
      <c r="U22" s="42" t="str">
        <f t="shared" si="0"/>
        <v>San Francisco</v>
      </c>
      <c r="V22" s="42">
        <v>20</v>
      </c>
      <c r="W22" s="41">
        <v>8</v>
      </c>
      <c r="X22" s="41">
        <v>16</v>
      </c>
    </row>
    <row r="23" spans="1:24" ht="12.75">
      <c r="A23" s="41">
        <v>21</v>
      </c>
      <c r="B23" s="40" t="s">
        <v>2669</v>
      </c>
      <c r="C23" s="41" t="s">
        <v>2640</v>
      </c>
      <c r="D23" s="41" t="s">
        <v>2644</v>
      </c>
      <c r="E23" s="41" t="s">
        <v>2666</v>
      </c>
      <c r="F23" s="41" t="s">
        <v>2656</v>
      </c>
      <c r="G23" s="41" t="s">
        <v>2651</v>
      </c>
      <c r="H23" s="41" t="s">
        <v>2626</v>
      </c>
      <c r="I23" s="41" t="s">
        <v>2639</v>
      </c>
      <c r="J23" s="42">
        <v>21</v>
      </c>
      <c r="K23" s="43" t="s">
        <v>2669</v>
      </c>
      <c r="L23" s="41" t="s">
        <v>2633</v>
      </c>
      <c r="M23" s="41" t="s">
        <v>2657</v>
      </c>
      <c r="N23" s="41" t="s">
        <v>2627</v>
      </c>
      <c r="O23" s="41" t="s">
        <v>2635</v>
      </c>
      <c r="P23" s="41" t="s">
        <v>3958</v>
      </c>
      <c r="Q23" s="41" t="s">
        <v>2634</v>
      </c>
      <c r="R23" s="41" t="s">
        <v>2663</v>
      </c>
      <c r="S23" s="41" t="s">
        <v>3955</v>
      </c>
      <c r="T23" s="41" t="s">
        <v>2642</v>
      </c>
      <c r="U23" s="42" t="str">
        <f t="shared" si="0"/>
        <v>Cincinnati</v>
      </c>
      <c r="V23" s="42">
        <v>21</v>
      </c>
      <c r="W23" s="16">
        <v>8</v>
      </c>
      <c r="X23" s="41">
        <v>16</v>
      </c>
    </row>
    <row r="24" spans="1:24" ht="12.75">
      <c r="A24" s="41">
        <v>22</v>
      </c>
      <c r="B24" s="40" t="s">
        <v>2644</v>
      </c>
      <c r="C24" s="41" t="s">
        <v>3958</v>
      </c>
      <c r="D24" s="41" t="s">
        <v>2668</v>
      </c>
      <c r="E24" s="41" t="s">
        <v>2657</v>
      </c>
      <c r="F24" s="41" t="s">
        <v>2647</v>
      </c>
      <c r="G24" s="41" t="s">
        <v>2625</v>
      </c>
      <c r="H24" s="41" t="s">
        <v>2654</v>
      </c>
      <c r="I24" s="41" t="s">
        <v>2633</v>
      </c>
      <c r="J24" s="42">
        <v>22</v>
      </c>
      <c r="K24" s="43" t="s">
        <v>2644</v>
      </c>
      <c r="L24" s="41" t="s">
        <v>2655</v>
      </c>
      <c r="M24" s="41" t="s">
        <v>2649</v>
      </c>
      <c r="N24" s="41" t="s">
        <v>2638</v>
      </c>
      <c r="O24" s="41" t="s">
        <v>2663</v>
      </c>
      <c r="P24" s="41" t="s">
        <v>2624</v>
      </c>
      <c r="Q24" s="41" t="s">
        <v>2632</v>
      </c>
      <c r="R24" s="41" t="s">
        <v>2623</v>
      </c>
      <c r="S24" s="41" t="s">
        <v>2629</v>
      </c>
      <c r="T24" s="41" t="s">
        <v>2626</v>
      </c>
      <c r="U24" s="42" t="str">
        <f t="shared" si="0"/>
        <v>Detroit</v>
      </c>
      <c r="V24" s="42">
        <v>22</v>
      </c>
      <c r="W24" s="16">
        <v>8</v>
      </c>
      <c r="X24" s="41">
        <v>16</v>
      </c>
    </row>
    <row r="25" spans="1:24" ht="12.75">
      <c r="A25" s="41">
        <v>23</v>
      </c>
      <c r="B25" s="40" t="s">
        <v>2637</v>
      </c>
      <c r="C25" s="41" t="s">
        <v>2653</v>
      </c>
      <c r="D25" s="41" t="s">
        <v>2629</v>
      </c>
      <c r="E25" s="41" t="s">
        <v>2663</v>
      </c>
      <c r="F25" s="41" t="s">
        <v>3956</v>
      </c>
      <c r="G25" s="41" t="s">
        <v>2638</v>
      </c>
      <c r="H25" s="41" t="s">
        <v>2640</v>
      </c>
      <c r="I25" s="41" t="s">
        <v>2646</v>
      </c>
      <c r="J25" s="42">
        <v>23</v>
      </c>
      <c r="K25" s="43" t="s">
        <v>2637</v>
      </c>
      <c r="L25" s="41" t="s">
        <v>2652</v>
      </c>
      <c r="M25" s="41" t="s">
        <v>2628</v>
      </c>
      <c r="N25" s="41" t="s">
        <v>2641</v>
      </c>
      <c r="O25" s="41" t="s">
        <v>3958</v>
      </c>
      <c r="P25" s="41" t="s">
        <v>2645</v>
      </c>
      <c r="Q25" s="41" t="s">
        <v>2643</v>
      </c>
      <c r="R25" s="41" t="s">
        <v>2667</v>
      </c>
      <c r="S25" s="41" t="s">
        <v>2626</v>
      </c>
      <c r="T25" s="41" t="s">
        <v>2669</v>
      </c>
      <c r="U25" s="42" t="str">
        <f t="shared" si="0"/>
        <v>Jets</v>
      </c>
      <c r="V25" s="42">
        <v>23</v>
      </c>
      <c r="W25" s="16">
        <v>8</v>
      </c>
      <c r="X25" s="41">
        <v>16</v>
      </c>
    </row>
    <row r="26" spans="1:24" ht="12.75">
      <c r="A26" s="41">
        <v>24</v>
      </c>
      <c r="B26" s="40" t="s">
        <v>2623</v>
      </c>
      <c r="C26" s="41" t="s">
        <v>2669</v>
      </c>
      <c r="D26" s="41" t="s">
        <v>2625</v>
      </c>
      <c r="E26" s="41" t="s">
        <v>2641</v>
      </c>
      <c r="F26" s="41" t="s">
        <v>2657</v>
      </c>
      <c r="G26" s="41" t="s">
        <v>2633</v>
      </c>
      <c r="H26" s="41" t="s">
        <v>2637</v>
      </c>
      <c r="I26" s="41" t="s">
        <v>2628</v>
      </c>
      <c r="J26" s="42">
        <v>24</v>
      </c>
      <c r="K26" s="43" t="s">
        <v>2623</v>
      </c>
      <c r="L26" s="41" t="s">
        <v>2635</v>
      </c>
      <c r="M26" s="41" t="s">
        <v>2643</v>
      </c>
      <c r="N26" s="41" t="s">
        <v>3956</v>
      </c>
      <c r="O26" s="41" t="s">
        <v>2655</v>
      </c>
      <c r="P26" s="41" t="s">
        <v>2662</v>
      </c>
      <c r="Q26" s="41" t="s">
        <v>2650</v>
      </c>
      <c r="R26" s="41" t="s">
        <v>2630</v>
      </c>
      <c r="S26" s="41" t="s">
        <v>2664</v>
      </c>
      <c r="T26" s="41" t="s">
        <v>2656</v>
      </c>
      <c r="U26" s="42" t="str">
        <f t="shared" si="0"/>
        <v>Buffalo</v>
      </c>
      <c r="V26" s="42">
        <v>24</v>
      </c>
      <c r="W26" s="41">
        <v>8</v>
      </c>
      <c r="X26" s="41">
        <v>16</v>
      </c>
    </row>
    <row r="27" spans="3:20" ht="12.75">
      <c r="C27" s="41">
        <f aca="true" t="shared" si="1" ref="C27:I27">C2</f>
        <v>1</v>
      </c>
      <c r="D27" s="41">
        <f t="shared" si="1"/>
        <v>2</v>
      </c>
      <c r="E27" s="41">
        <f t="shared" si="1"/>
        <v>3</v>
      </c>
      <c r="F27" s="41">
        <f t="shared" si="1"/>
        <v>4</v>
      </c>
      <c r="G27" s="41">
        <f t="shared" si="1"/>
        <v>5</v>
      </c>
      <c r="H27" s="41">
        <f t="shared" si="1"/>
        <v>6</v>
      </c>
      <c r="I27" s="41">
        <f t="shared" si="1"/>
        <v>7</v>
      </c>
      <c r="L27" s="41">
        <f aca="true" t="shared" si="2" ref="L27:T27">L2</f>
        <v>8</v>
      </c>
      <c r="M27" s="41">
        <f t="shared" si="2"/>
        <v>9</v>
      </c>
      <c r="N27" s="41">
        <f t="shared" si="2"/>
        <v>10</v>
      </c>
      <c r="O27" s="41">
        <f t="shared" si="2"/>
        <v>11</v>
      </c>
      <c r="P27" s="41">
        <f t="shared" si="2"/>
        <v>12</v>
      </c>
      <c r="Q27" s="41">
        <f t="shared" si="2"/>
        <v>13</v>
      </c>
      <c r="R27" s="41">
        <f t="shared" si="2"/>
        <v>14</v>
      </c>
      <c r="S27" s="41">
        <f t="shared" si="2"/>
        <v>15</v>
      </c>
      <c r="T27" s="41">
        <f t="shared" si="2"/>
        <v>16</v>
      </c>
    </row>
    <row r="30" ht="12.75">
      <c r="C30" s="6" t="s">
        <v>2670</v>
      </c>
    </row>
    <row r="31" ht="12.75">
      <c r="C31" s="6" t="s">
        <v>828</v>
      </c>
    </row>
    <row r="32" ht="12.75">
      <c r="C32" s="6"/>
    </row>
    <row r="33" ht="12.75">
      <c r="C33" s="6" t="s">
        <v>2659</v>
      </c>
    </row>
    <row r="34" ht="12.75">
      <c r="C34" s="6" t="s">
        <v>2660</v>
      </c>
    </row>
    <row r="35" ht="12.75">
      <c r="C35" s="6" t="s">
        <v>2661</v>
      </c>
    </row>
    <row r="37" ht="12.75">
      <c r="C37" s="6"/>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A53"/>
  <sheetViews>
    <sheetView workbookViewId="0" topLeftCell="A1">
      <selection activeCell="A2" sqref="A2"/>
    </sheetView>
  </sheetViews>
  <sheetFormatPr defaultColWidth="9.140625" defaultRowHeight="12.75"/>
  <sheetData>
    <row r="2" ht="12.75">
      <c r="A2" t="s">
        <v>1101</v>
      </c>
    </row>
    <row r="3" ht="12.75">
      <c r="A3" s="6" t="s">
        <v>402</v>
      </c>
    </row>
    <row r="4" ht="12.75">
      <c r="A4" s="6" t="s">
        <v>403</v>
      </c>
    </row>
    <row r="5" ht="12.75">
      <c r="A5" s="6" t="s">
        <v>4414</v>
      </c>
    </row>
    <row r="6" ht="12.75">
      <c r="A6" s="6" t="s">
        <v>1906</v>
      </c>
    </row>
    <row r="7" ht="12.75">
      <c r="A7" s="6" t="s">
        <v>3852</v>
      </c>
    </row>
    <row r="8" ht="12.75">
      <c r="A8" s="6" t="s">
        <v>5162</v>
      </c>
    </row>
    <row r="9" ht="12.75">
      <c r="A9" s="6" t="s">
        <v>4211</v>
      </c>
    </row>
    <row r="11" ht="12.75">
      <c r="A11" t="s">
        <v>3648</v>
      </c>
    </row>
    <row r="12" ht="12.75">
      <c r="A12" t="s">
        <v>420</v>
      </c>
    </row>
    <row r="13" ht="12.75">
      <c r="A13" t="s">
        <v>368</v>
      </c>
    </row>
    <row r="14" ht="12.75">
      <c r="A14" t="s">
        <v>310</v>
      </c>
    </row>
    <row r="15" ht="7.5" customHeight="1"/>
    <row r="16" ht="12.75">
      <c r="A16" t="s">
        <v>421</v>
      </c>
    </row>
    <row r="17" ht="12.75">
      <c r="A17" t="s">
        <v>2698</v>
      </c>
    </row>
    <row r="18" ht="12.75">
      <c r="A18" t="s">
        <v>2699</v>
      </c>
    </row>
    <row r="19" ht="12.75">
      <c r="A19" t="s">
        <v>5109</v>
      </c>
    </row>
    <row r="20" ht="12.75">
      <c r="A20" t="s">
        <v>3529</v>
      </c>
    </row>
    <row r="21" ht="12.75">
      <c r="A21" t="s">
        <v>3530</v>
      </c>
    </row>
    <row r="22" ht="7.5" customHeight="1"/>
    <row r="23" ht="12.75">
      <c r="A23" t="s">
        <v>3250</v>
      </c>
    </row>
    <row r="24" ht="12.75">
      <c r="A24" t="s">
        <v>5110</v>
      </c>
    </row>
    <row r="25" ht="12.75">
      <c r="A25" t="s">
        <v>228</v>
      </c>
    </row>
    <row r="26" ht="7.5" customHeight="1"/>
    <row r="27" ht="12.75" customHeight="1">
      <c r="A27" t="s">
        <v>2351</v>
      </c>
    </row>
    <row r="28" ht="12.75" customHeight="1">
      <c r="A28" t="s">
        <v>4229</v>
      </c>
    </row>
    <row r="29" ht="12.75" customHeight="1">
      <c r="A29" t="s">
        <v>4230</v>
      </c>
    </row>
    <row r="30" ht="7.5" customHeight="1"/>
    <row r="31" ht="12.75">
      <c r="A31" t="s">
        <v>3531</v>
      </c>
    </row>
    <row r="32" ht="7.5" customHeight="1"/>
    <row r="33" ht="12.75">
      <c r="A33" t="s">
        <v>3532</v>
      </c>
    </row>
    <row r="34" ht="7.5" customHeight="1"/>
    <row r="35" ht="12.75">
      <c r="A35" t="s">
        <v>4541</v>
      </c>
    </row>
    <row r="36" ht="12.75">
      <c r="A36" t="s">
        <v>1686</v>
      </c>
    </row>
    <row r="37" ht="12.75">
      <c r="A37" t="s">
        <v>1134</v>
      </c>
    </row>
    <row r="38" ht="12.75">
      <c r="A38" t="s">
        <v>1439</v>
      </c>
    </row>
    <row r="39" ht="7.5" customHeight="1"/>
    <row r="40" ht="12.75">
      <c r="A40" t="s">
        <v>2314</v>
      </c>
    </row>
    <row r="41" ht="12.75">
      <c r="A41" t="s">
        <v>2315</v>
      </c>
    </row>
    <row r="42" ht="7.5" customHeight="1"/>
    <row r="43" ht="12.75">
      <c r="A43" t="s">
        <v>2316</v>
      </c>
    </row>
    <row r="44" ht="12.75">
      <c r="A44" t="s">
        <v>2317</v>
      </c>
    </row>
    <row r="45" ht="12.75">
      <c r="A45" t="s">
        <v>3546</v>
      </c>
    </row>
    <row r="46" ht="12.75">
      <c r="A46" t="s">
        <v>889</v>
      </c>
    </row>
    <row r="47" ht="12.75">
      <c r="A47" t="s">
        <v>890</v>
      </c>
    </row>
    <row r="48" ht="12.75">
      <c r="A48" t="s">
        <v>4867</v>
      </c>
    </row>
    <row r="49" ht="12.75">
      <c r="A49" t="s">
        <v>523</v>
      </c>
    </row>
    <row r="50" ht="7.5" customHeight="1"/>
    <row r="51" ht="12.75">
      <c r="A51" t="s">
        <v>5098</v>
      </c>
    </row>
    <row r="52" ht="12.75">
      <c r="A52" t="s">
        <v>3512</v>
      </c>
    </row>
    <row r="53" ht="12.75">
      <c r="A53" t="s">
        <v>3513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J50"/>
  <sheetViews>
    <sheetView workbookViewId="0" topLeftCell="A1">
      <selection activeCell="A2" sqref="A2"/>
    </sheetView>
  </sheetViews>
  <sheetFormatPr defaultColWidth="9.140625" defaultRowHeight="12.75"/>
  <cols>
    <col min="1" max="1" width="6.7109375" style="0" customWidth="1"/>
    <col min="2" max="2" width="15.00390625" style="0" bestFit="1" customWidth="1"/>
    <col min="3" max="9" width="9.140625" style="16" customWidth="1"/>
  </cols>
  <sheetData>
    <row r="2" spans="1:3" ht="12.75">
      <c r="A2" t="s">
        <v>3242</v>
      </c>
      <c r="C2" s="35" t="s">
        <v>3243</v>
      </c>
    </row>
    <row r="3" spans="3:9" ht="12.75">
      <c r="C3" s="27">
        <v>1</v>
      </c>
      <c r="D3" s="27">
        <v>2</v>
      </c>
      <c r="E3" s="27">
        <v>3</v>
      </c>
      <c r="F3" s="27">
        <v>4</v>
      </c>
      <c r="G3" s="27">
        <v>5</v>
      </c>
      <c r="H3" s="27">
        <v>6</v>
      </c>
      <c r="I3" s="27">
        <v>7</v>
      </c>
    </row>
    <row r="5" spans="1:10" ht="12.75">
      <c r="A5" t="s">
        <v>5143</v>
      </c>
      <c r="B5" s="5"/>
      <c r="D5" s="16">
        <v>3</v>
      </c>
      <c r="F5" s="16">
        <v>3</v>
      </c>
      <c r="J5">
        <f aca="true" t="shared" si="0" ref="J5:J36">SUM(C5:I5)</f>
        <v>6</v>
      </c>
    </row>
    <row r="6" spans="1:10" ht="12.75">
      <c r="A6" t="s">
        <v>3790</v>
      </c>
      <c r="B6" s="5"/>
      <c r="C6" s="16">
        <v>3</v>
      </c>
      <c r="E6" s="16">
        <v>2</v>
      </c>
      <c r="G6" s="16">
        <v>3</v>
      </c>
      <c r="J6">
        <f t="shared" si="0"/>
        <v>8</v>
      </c>
    </row>
    <row r="7" spans="1:10" ht="12.75">
      <c r="A7" t="s">
        <v>3551</v>
      </c>
      <c r="B7" s="5"/>
      <c r="C7" s="16">
        <v>3</v>
      </c>
      <c r="D7" s="16">
        <v>4</v>
      </c>
      <c r="H7" s="16">
        <v>3</v>
      </c>
      <c r="J7">
        <f t="shared" si="0"/>
        <v>10</v>
      </c>
    </row>
    <row r="8" spans="1:10" ht="12.75">
      <c r="A8" s="25" t="s">
        <v>1496</v>
      </c>
      <c r="B8" s="5" t="s">
        <v>3244</v>
      </c>
      <c r="C8" s="44"/>
      <c r="D8" s="44">
        <v>4</v>
      </c>
      <c r="E8" s="44"/>
      <c r="F8" s="44">
        <v>2</v>
      </c>
      <c r="G8" s="44"/>
      <c r="H8" s="44">
        <v>1</v>
      </c>
      <c r="I8" s="44"/>
      <c r="J8">
        <f t="shared" si="0"/>
        <v>7</v>
      </c>
    </row>
    <row r="9" spans="1:10" ht="12.75">
      <c r="A9" t="s">
        <v>1689</v>
      </c>
      <c r="B9" s="45"/>
      <c r="C9" s="16">
        <v>2</v>
      </c>
      <c r="D9" s="16">
        <v>2</v>
      </c>
      <c r="E9" s="16">
        <v>5</v>
      </c>
      <c r="I9" s="16">
        <v>3</v>
      </c>
      <c r="J9">
        <f t="shared" si="0"/>
        <v>12</v>
      </c>
    </row>
    <row r="10" spans="1:10" ht="12.75">
      <c r="A10" t="s">
        <v>3380</v>
      </c>
      <c r="B10" s="5"/>
      <c r="D10" s="16">
        <v>6</v>
      </c>
      <c r="H10" s="16">
        <v>3</v>
      </c>
      <c r="J10">
        <f t="shared" si="0"/>
        <v>9</v>
      </c>
    </row>
    <row r="11" spans="1:10" ht="12.75">
      <c r="A11" t="s">
        <v>3615</v>
      </c>
      <c r="B11" s="5"/>
      <c r="C11" s="16">
        <v>3</v>
      </c>
      <c r="E11" s="16">
        <v>2</v>
      </c>
      <c r="I11" s="16">
        <v>5</v>
      </c>
      <c r="J11">
        <f t="shared" si="0"/>
        <v>10</v>
      </c>
    </row>
    <row r="12" spans="1:10" ht="12.75">
      <c r="A12" t="s">
        <v>4730</v>
      </c>
      <c r="B12" s="5" t="s">
        <v>3245</v>
      </c>
      <c r="C12" s="16">
        <v>2</v>
      </c>
      <c r="E12" s="16">
        <v>1</v>
      </c>
      <c r="G12" s="16">
        <v>4</v>
      </c>
      <c r="J12">
        <f t="shared" si="0"/>
        <v>7</v>
      </c>
    </row>
    <row r="13" spans="1:10" ht="12.75">
      <c r="A13" t="s">
        <v>1146</v>
      </c>
      <c r="B13" s="5"/>
      <c r="D13" s="16">
        <v>2</v>
      </c>
      <c r="E13" s="16">
        <v>3</v>
      </c>
      <c r="G13" s="16">
        <v>2</v>
      </c>
      <c r="J13">
        <f t="shared" si="0"/>
        <v>7</v>
      </c>
    </row>
    <row r="14" spans="1:10" ht="12.75">
      <c r="A14" t="s">
        <v>1372</v>
      </c>
      <c r="B14" s="5" t="s">
        <v>3244</v>
      </c>
      <c r="D14" s="16">
        <v>1</v>
      </c>
      <c r="E14" s="16">
        <v>4</v>
      </c>
      <c r="G14" s="16">
        <v>3</v>
      </c>
      <c r="J14">
        <f t="shared" si="0"/>
        <v>8</v>
      </c>
    </row>
    <row r="15" spans="1:10" ht="12.75">
      <c r="A15" t="s">
        <v>937</v>
      </c>
      <c r="B15" s="5" t="s">
        <v>3245</v>
      </c>
      <c r="D15" s="16">
        <v>2</v>
      </c>
      <c r="F15" s="16">
        <v>3</v>
      </c>
      <c r="G15" s="16">
        <v>2</v>
      </c>
      <c r="J15">
        <f t="shared" si="0"/>
        <v>7</v>
      </c>
    </row>
    <row r="16" spans="1:10" ht="12.75">
      <c r="A16" t="s">
        <v>3610</v>
      </c>
      <c r="B16" s="5"/>
      <c r="C16" s="16">
        <v>1</v>
      </c>
      <c r="F16" s="16">
        <v>5</v>
      </c>
      <c r="G16" s="16">
        <v>5</v>
      </c>
      <c r="J16">
        <f t="shared" si="0"/>
        <v>11</v>
      </c>
    </row>
    <row r="17" spans="1:10" ht="12.75">
      <c r="A17" t="s">
        <v>4883</v>
      </c>
      <c r="B17" s="5"/>
      <c r="D17" s="16">
        <v>1</v>
      </c>
      <c r="G17" s="16">
        <v>6</v>
      </c>
      <c r="I17" s="16">
        <v>2</v>
      </c>
      <c r="J17">
        <f t="shared" si="0"/>
        <v>9</v>
      </c>
    </row>
    <row r="18" spans="1:10" ht="12.75">
      <c r="A18" t="s">
        <v>261</v>
      </c>
      <c r="B18" s="5"/>
      <c r="G18" s="16">
        <v>7</v>
      </c>
      <c r="H18" s="16">
        <v>6</v>
      </c>
      <c r="J18">
        <f t="shared" si="0"/>
        <v>13</v>
      </c>
    </row>
    <row r="19" spans="1:10" ht="12.75">
      <c r="A19" t="s">
        <v>4789</v>
      </c>
      <c r="B19" s="5" t="s">
        <v>3245</v>
      </c>
      <c r="G19" s="16">
        <v>11</v>
      </c>
      <c r="H19" s="16">
        <v>7</v>
      </c>
      <c r="J19">
        <f t="shared" si="0"/>
        <v>18</v>
      </c>
    </row>
    <row r="20" spans="1:10" ht="12.75">
      <c r="A20" t="s">
        <v>4026</v>
      </c>
      <c r="B20" s="5"/>
      <c r="D20" s="16">
        <v>3</v>
      </c>
      <c r="F20" s="16">
        <v>5</v>
      </c>
      <c r="H20" s="16">
        <v>1</v>
      </c>
      <c r="J20">
        <f t="shared" si="0"/>
        <v>9</v>
      </c>
    </row>
    <row r="21" spans="1:10" ht="12.75">
      <c r="A21" t="s">
        <v>4874</v>
      </c>
      <c r="B21" s="5"/>
      <c r="C21" s="16">
        <v>4</v>
      </c>
      <c r="D21" s="16">
        <v>4</v>
      </c>
      <c r="H21" s="16">
        <v>1</v>
      </c>
      <c r="I21" s="16">
        <v>3</v>
      </c>
      <c r="J21">
        <f t="shared" si="0"/>
        <v>12</v>
      </c>
    </row>
    <row r="22" spans="1:10" ht="12.75">
      <c r="A22" t="s">
        <v>964</v>
      </c>
      <c r="B22" s="5" t="s">
        <v>3245</v>
      </c>
      <c r="C22" s="16">
        <v>2</v>
      </c>
      <c r="D22" s="16">
        <v>4</v>
      </c>
      <c r="H22" s="16">
        <v>5</v>
      </c>
      <c r="J22">
        <f t="shared" si="0"/>
        <v>11</v>
      </c>
    </row>
    <row r="23" spans="1:10" ht="12.75">
      <c r="A23" t="s">
        <v>2131</v>
      </c>
      <c r="B23" s="5" t="s">
        <v>3244</v>
      </c>
      <c r="C23" s="16">
        <v>2</v>
      </c>
      <c r="G23" s="16">
        <v>3</v>
      </c>
      <c r="H23" s="16">
        <v>4</v>
      </c>
      <c r="J23">
        <f t="shared" si="0"/>
        <v>9</v>
      </c>
    </row>
    <row r="24" spans="1:10" ht="12.75">
      <c r="A24" t="s">
        <v>961</v>
      </c>
      <c r="B24" s="5"/>
      <c r="C24" s="16">
        <v>1</v>
      </c>
      <c r="D24" s="16">
        <v>5</v>
      </c>
      <c r="G24" s="16">
        <v>2</v>
      </c>
      <c r="J24">
        <f t="shared" si="0"/>
        <v>8</v>
      </c>
    </row>
    <row r="25" spans="1:10" ht="12.75">
      <c r="A25" t="s">
        <v>304</v>
      </c>
      <c r="B25" s="5"/>
      <c r="D25" s="16">
        <v>2</v>
      </c>
      <c r="F25" s="16">
        <v>1</v>
      </c>
      <c r="G25" s="16">
        <v>6</v>
      </c>
      <c r="H25" s="16">
        <v>2</v>
      </c>
      <c r="J25">
        <f t="shared" si="0"/>
        <v>11</v>
      </c>
    </row>
    <row r="26" spans="1:10" ht="12.75">
      <c r="A26" t="s">
        <v>3027</v>
      </c>
      <c r="B26" s="5"/>
      <c r="D26" s="16">
        <v>1</v>
      </c>
      <c r="E26" s="16">
        <v>2</v>
      </c>
      <c r="G26" s="16">
        <v>5</v>
      </c>
      <c r="I26" s="16">
        <v>6</v>
      </c>
      <c r="J26">
        <f t="shared" si="0"/>
        <v>14</v>
      </c>
    </row>
    <row r="27" spans="1:10" ht="12.75">
      <c r="A27" t="s">
        <v>1480</v>
      </c>
      <c r="B27" s="5"/>
      <c r="E27" s="16">
        <v>3</v>
      </c>
      <c r="F27" s="16">
        <v>7</v>
      </c>
      <c r="G27" s="16">
        <v>5</v>
      </c>
      <c r="I27" s="16">
        <v>3</v>
      </c>
      <c r="J27">
        <f t="shared" si="0"/>
        <v>18</v>
      </c>
    </row>
    <row r="28" spans="1:10" ht="12.75">
      <c r="A28" t="s">
        <v>3554</v>
      </c>
      <c r="B28" s="5"/>
      <c r="C28" s="16">
        <v>1</v>
      </c>
      <c r="E28" s="16">
        <v>3</v>
      </c>
      <c r="H28" s="16">
        <v>6</v>
      </c>
      <c r="I28" s="16">
        <v>2</v>
      </c>
      <c r="J28">
        <f t="shared" si="0"/>
        <v>12</v>
      </c>
    </row>
    <row r="29" spans="1:10" ht="12.75">
      <c r="A29" t="s">
        <v>4792</v>
      </c>
      <c r="B29" s="5"/>
      <c r="C29" s="16">
        <v>4</v>
      </c>
      <c r="F29" s="16">
        <v>3</v>
      </c>
      <c r="G29" s="16">
        <v>5</v>
      </c>
      <c r="J29">
        <f t="shared" si="0"/>
        <v>12</v>
      </c>
    </row>
    <row r="30" spans="1:10" ht="12.75">
      <c r="A30" t="s">
        <v>1857</v>
      </c>
      <c r="B30" s="5" t="s">
        <v>3245</v>
      </c>
      <c r="C30" s="16">
        <v>3</v>
      </c>
      <c r="E30" s="16">
        <v>5</v>
      </c>
      <c r="F30" s="16">
        <v>2</v>
      </c>
      <c r="G30" s="16">
        <v>1</v>
      </c>
      <c r="H30" s="16">
        <v>2</v>
      </c>
      <c r="J30">
        <f t="shared" si="0"/>
        <v>13</v>
      </c>
    </row>
    <row r="31" spans="1:10" ht="12.75">
      <c r="A31" t="s">
        <v>3024</v>
      </c>
      <c r="B31" s="5" t="s">
        <v>3244</v>
      </c>
      <c r="D31" s="16">
        <v>3</v>
      </c>
      <c r="E31" s="16">
        <v>3</v>
      </c>
      <c r="I31" s="16">
        <v>2</v>
      </c>
      <c r="J31">
        <f t="shared" si="0"/>
        <v>8</v>
      </c>
    </row>
    <row r="32" spans="1:10" ht="12.75">
      <c r="A32" t="s">
        <v>2328</v>
      </c>
      <c r="B32" s="5" t="s">
        <v>3245</v>
      </c>
      <c r="E32" s="16">
        <v>1</v>
      </c>
      <c r="F32" s="16">
        <v>4</v>
      </c>
      <c r="G32" s="16">
        <v>3</v>
      </c>
      <c r="H32" s="16">
        <v>2</v>
      </c>
      <c r="J32">
        <f t="shared" si="0"/>
        <v>10</v>
      </c>
    </row>
    <row r="33" spans="1:10" ht="12.75">
      <c r="A33" t="s">
        <v>2461</v>
      </c>
      <c r="B33" s="5"/>
      <c r="E33" s="16">
        <v>3</v>
      </c>
      <c r="F33" s="16">
        <v>5</v>
      </c>
      <c r="G33" s="16">
        <v>2</v>
      </c>
      <c r="H33" s="16">
        <v>11</v>
      </c>
      <c r="J33">
        <f t="shared" si="0"/>
        <v>21</v>
      </c>
    </row>
    <row r="34" spans="1:10" ht="12.75">
      <c r="A34" t="s">
        <v>3617</v>
      </c>
      <c r="B34" s="5"/>
      <c r="G34" s="16">
        <v>9</v>
      </c>
      <c r="H34" s="16">
        <v>2</v>
      </c>
      <c r="J34">
        <f t="shared" si="0"/>
        <v>11</v>
      </c>
    </row>
    <row r="35" spans="1:10" ht="12.75">
      <c r="A35" t="s">
        <v>1965</v>
      </c>
      <c r="B35" s="5" t="s">
        <v>3245</v>
      </c>
      <c r="C35" s="16">
        <v>2</v>
      </c>
      <c r="F35" s="16">
        <v>1</v>
      </c>
      <c r="H35" s="16">
        <v>4</v>
      </c>
      <c r="J35">
        <f t="shared" si="0"/>
        <v>7</v>
      </c>
    </row>
    <row r="36" spans="1:10" ht="12.75">
      <c r="A36" t="s">
        <v>4668</v>
      </c>
      <c r="B36" s="46"/>
      <c r="C36" s="16">
        <v>3</v>
      </c>
      <c r="D36" s="16">
        <v>2</v>
      </c>
      <c r="G36" s="16">
        <v>5</v>
      </c>
      <c r="J36">
        <f t="shared" si="0"/>
        <v>10</v>
      </c>
    </row>
    <row r="38" ht="12.75">
      <c r="A38" t="s">
        <v>473</v>
      </c>
    </row>
    <row r="39" ht="12.75">
      <c r="A39" t="s">
        <v>3246</v>
      </c>
    </row>
    <row r="41" ht="12.75">
      <c r="A41" t="s">
        <v>1667</v>
      </c>
    </row>
    <row r="42" spans="1:2" ht="12.75">
      <c r="A42" s="6">
        <v>1</v>
      </c>
      <c r="B42" t="s">
        <v>1668</v>
      </c>
    </row>
    <row r="43" spans="1:2" ht="12.75">
      <c r="A43" s="6">
        <v>2</v>
      </c>
      <c r="B43" t="s">
        <v>1669</v>
      </c>
    </row>
    <row r="44" spans="1:2" ht="12.75">
      <c r="A44" s="6">
        <v>3</v>
      </c>
      <c r="B44" t="s">
        <v>428</v>
      </c>
    </row>
    <row r="45" spans="1:2" ht="12.75">
      <c r="A45" s="6">
        <v>4</v>
      </c>
      <c r="B45" t="s">
        <v>428</v>
      </c>
    </row>
    <row r="46" spans="1:2" ht="12.75">
      <c r="A46" s="6">
        <v>5</v>
      </c>
      <c r="B46" t="s">
        <v>119</v>
      </c>
    </row>
    <row r="47" spans="1:2" ht="12.75">
      <c r="A47" s="6">
        <v>6</v>
      </c>
      <c r="B47" t="s">
        <v>120</v>
      </c>
    </row>
    <row r="48" spans="1:2" ht="12.75">
      <c r="A48" s="6">
        <v>7</v>
      </c>
      <c r="B48" t="s">
        <v>121</v>
      </c>
    </row>
    <row r="50" ht="12.75">
      <c r="A50" t="s">
        <v>122</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HP Authorized Customer</cp:lastModifiedBy>
  <cp:lastPrinted>2009-01-18T03:51:38Z</cp:lastPrinted>
  <dcterms:created xsi:type="dcterms:W3CDTF">2006-07-04T21:19:50Z</dcterms:created>
  <dcterms:modified xsi:type="dcterms:W3CDTF">2009-06-18T14:36:30Z</dcterms:modified>
  <cp:category/>
  <cp:version/>
  <cp:contentType/>
  <cp:contentStatus/>
</cp:coreProperties>
</file>