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20" windowHeight="9210" tabRatio="863" activeTab="0"/>
  </bookViews>
  <sheets>
    <sheet name="Team Rosters" sheetId="1" r:id="rId1"/>
    <sheet name="Card Ratings" sheetId="2" r:id="rId2"/>
    <sheet name="2008 Schedule" sheetId="3" r:id="rId3"/>
    <sheet name="Unowned Players" sheetId="4" r:id="rId4"/>
    <sheet name="Ratings Explanations" sheetId="5" r:id="rId5"/>
    <sheet name="Penalty Worksheet" sheetId="6" r:id="rId6"/>
  </sheets>
  <definedNames/>
  <calcPr fullCalcOnLoad="1"/>
</workbook>
</file>

<file path=xl/sharedStrings.xml><?xml version="1.0" encoding="utf-8"?>
<sst xmlns="http://schemas.openxmlformats.org/spreadsheetml/2006/main" count="26929" uniqueCount="5272">
  <si>
    <t>02/1 (31)</t>
  </si>
  <si>
    <t>NYJ</t>
  </si>
  <si>
    <t>Lansanah, Danny</t>
  </si>
  <si>
    <t>MIN #4, OAK #6, MIN #7, KC #10</t>
  </si>
  <si>
    <t>4-4  0-0.0  4-3-0-(3.5)  22;  KR = TD,15yards</t>
  </si>
  <si>
    <t>10,9,9,9,6;  m on 12;  TB on 7;  36,33,LG</t>
  </si>
  <si>
    <t>46;  17,15,21</t>
  </si>
  <si>
    <t>0;  KR = 65,21yards</t>
  </si>
  <si>
    <t>4-4-3-11.5  43;  KR = 67,18yards</t>
  </si>
  <si>
    <t>5;  PR = 34,3.9yards</t>
  </si>
  <si>
    <t>Blackmon, Will</t>
  </si>
  <si>
    <t>PR = TDon5,12.4yards,Fon4</t>
  </si>
  <si>
    <t>Crosby, Mason</t>
  </si>
  <si>
    <t>10,10,10,7/11/12,6;  TB on 4,10;  18,16,22</t>
  </si>
  <si>
    <t>46 blk;  1,2,3</t>
  </si>
  <si>
    <t>Allison, Aundrae</t>
  </si>
  <si>
    <t>4-3 defense;  swaps = R.Thomas to LG, K.Walter to SE, D.Robertson to RDT, D.Tapp to RE, A.Jordan to LLB, S.Rolle to RCB, A.Wilson to FS;  S.Young unlimited in the first half</t>
  </si>
  <si>
    <t>4-3-3-9.9  26</t>
  </si>
  <si>
    <t>03/FA</t>
  </si>
  <si>
    <t>WR/PR/KR</t>
  </si>
  <si>
    <t>PR/KR</t>
  </si>
  <si>
    <t>Culpepper, Daunte</t>
  </si>
  <si>
    <t>99/1 (11)</t>
  </si>
  <si>
    <t>20/25  15/25  8/13  2.0%  10xMR6  -3.8/4.8  Pro Bowl</t>
  </si>
  <si>
    <t>17/21  12/20  6/12  2.4%  13xMR6  -4.1/7.9  pro bowl</t>
  </si>
  <si>
    <t>21/24  9/12  6/11  4.2%  10xMR6  ER-5.7</t>
  </si>
  <si>
    <t>22/26  9/18  6/11  3.6%  13xMR7  ER++  366att</t>
  </si>
  <si>
    <t>McCown, Josh</t>
  </si>
  <si>
    <t>18/23  11/17  4/8  1.5%  4xMR4  F5</t>
  </si>
  <si>
    <t>It is very tough to rank QBs of different strengths so take these rankings with a large grain of salt; I count each fumble rating as 0.1% int as it works out approximately equal in terms of overall turnovers</t>
  </si>
  <si>
    <t>5-5  60-3.7  1.8/7.1  ER--  4-3-0-(4.9)  32  F20;  KR=40,20yds</t>
  </si>
  <si>
    <t>10,10,10,10,4; TB on 5; m; 36,34,28</t>
  </si>
  <si>
    <t>10,10,9/12,7,5; TB on 5,10; 31,27,LG</t>
  </si>
  <si>
    <t>10,10,10,8,4; TB on 5; m</t>
  </si>
  <si>
    <t>45; 8,10,2</t>
  </si>
  <si>
    <t>46; 13,15,7</t>
  </si>
  <si>
    <t>45 blk; 13,10,4</t>
  </si>
  <si>
    <t>Pearson, Kalvin</t>
  </si>
  <si>
    <t>Penn, Donald</t>
  </si>
  <si>
    <t>Peterson, Kenny</t>
  </si>
  <si>
    <t>Poteat, Hank</t>
  </si>
  <si>
    <t>0; PR = 39, 8 on 6; KR = 11 yards</t>
  </si>
  <si>
    <t>Reeves, Jacques</t>
  </si>
  <si>
    <t>Reid, Darrell</t>
  </si>
  <si>
    <t>Sapp, Benny</t>
  </si>
  <si>
    <t>Savage, Josh</t>
  </si>
  <si>
    <t>All Punters</t>
  </si>
  <si>
    <t>Punt</t>
  </si>
  <si>
    <t>Blk</t>
  </si>
  <si>
    <t>Return</t>
  </si>
  <si>
    <t>4-5  37-3.6  4-3-0-10.8(4.3)</t>
  </si>
  <si>
    <t>0-5  205-4.3  1.2/6.8  5-3-2-10.9(5.6)  47  F6</t>
  </si>
  <si>
    <t>EX/20</t>
  </si>
  <si>
    <t>EX/21</t>
  </si>
  <si>
    <t>EX/22</t>
  </si>
  <si>
    <t>EX/23</t>
  </si>
  <si>
    <t>EX/24</t>
  </si>
  <si>
    <t>EX/25</t>
  </si>
  <si>
    <t>EX/26</t>
  </si>
  <si>
    <t>EX/27</t>
  </si>
  <si>
    <t>EX/28</t>
  </si>
  <si>
    <t>16/21  18/22  10/13  2.7%  0xMR  F3</t>
  </si>
  <si>
    <t>Cannon, Anthony</t>
  </si>
  <si>
    <t>4-3-3-14.0</t>
  </si>
  <si>
    <t>4-3-2-10.5  15</t>
  </si>
  <si>
    <t>Hill, Renaldo</t>
  </si>
  <si>
    <t>Gay, Randall</t>
  </si>
  <si>
    <t>04/FA</t>
  </si>
  <si>
    <t>97/FA</t>
  </si>
  <si>
    <t>80-1102  6-6-6-13.8  pro bowl</t>
  </si>
  <si>
    <t>100-1300  6-6-6  13.0</t>
  </si>
  <si>
    <t>FL</t>
  </si>
  <si>
    <t>Strief, Zach</t>
  </si>
  <si>
    <t>Bush, Reggie</t>
  </si>
  <si>
    <t>Colston, Marques</t>
  </si>
  <si>
    <t>Mangold, Nick</t>
  </si>
  <si>
    <t>Ferguson, D'Brickashaw</t>
  </si>
  <si>
    <t>4-3-3-15.0  33</t>
  </si>
  <si>
    <t>Hurd, Sam</t>
  </si>
  <si>
    <t>06/1(12)</t>
  </si>
  <si>
    <t>06/1 (32)</t>
  </si>
  <si>
    <t>Kiwanuka, Mathias</t>
  </si>
  <si>
    <t>06/1 (31)</t>
  </si>
  <si>
    <t>Jennings, Kelly</t>
  </si>
  <si>
    <t>28 attempts</t>
  </si>
  <si>
    <t>Mulitalo, Edwin</t>
  </si>
  <si>
    <t>5-3/0-3</t>
  </si>
  <si>
    <t>Gross, Jordan</t>
  </si>
  <si>
    <t>03/1 (8)</t>
  </si>
  <si>
    <t>24 attempts</t>
  </si>
  <si>
    <t>Orton, Kyle</t>
  </si>
  <si>
    <t>Frye, Charlie</t>
  </si>
  <si>
    <t>06/2</t>
  </si>
  <si>
    <t>06/3</t>
  </si>
  <si>
    <t>06/4</t>
  </si>
  <si>
    <t>06/5</t>
  </si>
  <si>
    <t>06/6</t>
  </si>
  <si>
    <t>06/7</t>
  </si>
  <si>
    <t>06/FA</t>
  </si>
  <si>
    <t>Jean-Gilles, Max</t>
  </si>
  <si>
    <t>5-4  38-3.1  4-0-0-(1.8)  12</t>
  </si>
  <si>
    <t>4-3 defense; swaps:  Erik Pears from LT to RT, Alex Brown from RE to LE, Peerless Price from FL to SE</t>
  </si>
  <si>
    <t>Cody, Shaun</t>
  </si>
  <si>
    <t>02/1 (9)</t>
  </si>
  <si>
    <t>Rogers, Shaun</t>
  </si>
  <si>
    <t>Warren, Ty</t>
  </si>
  <si>
    <t>03/1 (13)</t>
  </si>
  <si>
    <t>Fujita, Scott</t>
  </si>
  <si>
    <t>Smith, Will</t>
  </si>
  <si>
    <t>04/1 (18)</t>
  </si>
  <si>
    <t>Lucas, Ken</t>
  </si>
  <si>
    <t>Kelly, Brian</t>
  </si>
  <si>
    <t>Gamble, Chris</t>
  </si>
  <si>
    <t>4-3 defense, swaps:  J.Morton SE to FL, C.Villarrial RG to LG, B.Smith RE to LE</t>
  </si>
  <si>
    <t>4-3 defense; swap:  P.Burress SE to FL</t>
  </si>
  <si>
    <t>TAMPA BAY BUCCANEERS -- Tim</t>
  </si>
  <si>
    <t>Collins, Kerry</t>
  </si>
  <si>
    <t>13/19  12/16  8/13  3.9%  2xMR4</t>
  </si>
  <si>
    <t>17/23  10/17  6/9  3.2%  3xMR4</t>
  </si>
  <si>
    <t>Smith, Steve</t>
  </si>
  <si>
    <t>4;  KR=65,20yards</t>
  </si>
  <si>
    <t>Edwards, Kalimba</t>
  </si>
  <si>
    <t>0-9</t>
  </si>
  <si>
    <t>0-3  71-4.1  0.8/6.5  LB--  4-0-0-9.6(2.9)  F6</t>
  </si>
  <si>
    <t>13/18  9/15  3/6  3.0%  5xMR5  F4</t>
  </si>
  <si>
    <t>10/15  9/13  2/7  6.1%  0xMR  F25</t>
  </si>
  <si>
    <t>14/19  6/14  4/9  5.8%  11xMR6  F25</t>
  </si>
  <si>
    <t>Washington, Leon</t>
  </si>
  <si>
    <t>5-12-3*/4-12-3*</t>
  </si>
  <si>
    <t>Moss, Sinorice</t>
  </si>
  <si>
    <t>McQuistan, Paul</t>
  </si>
  <si>
    <t>Huff, Michael</t>
  </si>
  <si>
    <t>Cole, Nick</t>
  </si>
  <si>
    <t>4  6-5-4-11.4(5.3)  48</t>
  </si>
  <si>
    <t>5-5/4-5</t>
  </si>
  <si>
    <t>Davis, Leonard</t>
  </si>
  <si>
    <t>01/1 (2)</t>
  </si>
  <si>
    <t>5-4/4-4</t>
  </si>
  <si>
    <t>4-3-3-13.9  41;  PR=18,4on9</t>
  </si>
  <si>
    <t>Jackson, Steven</t>
  </si>
  <si>
    <t>McCray, Bobby</t>
  </si>
  <si>
    <t>Bruschi, Tedy</t>
  </si>
  <si>
    <t>Colvin, Rosevelt</t>
  </si>
  <si>
    <t>4-12-6*</t>
  </si>
  <si>
    <t>4-12-2*</t>
  </si>
  <si>
    <t>Seau, Junior</t>
  </si>
  <si>
    <t>Henderson, E.J.</t>
  </si>
  <si>
    <t>Reed, Ed</t>
  </si>
  <si>
    <t>02/1 (24)</t>
  </si>
  <si>
    <t>Harris, Al</t>
  </si>
  <si>
    <t>Crocker, Chris</t>
  </si>
  <si>
    <t>6-6-5-13.7  57</t>
  </si>
  <si>
    <t>6-6-6-14.5  64</t>
  </si>
  <si>
    <t>4-4-5-18.5  58</t>
  </si>
  <si>
    <t>4;  PR=24,0.8yards</t>
  </si>
  <si>
    <t>0;  LP=TDon3,6.9yards;  KR=TDon10,13yards</t>
  </si>
  <si>
    <t>6-3  pro bowl</t>
  </si>
  <si>
    <t>6-2  pro bowl</t>
  </si>
  <si>
    <t>Hillenmeyer, Hunter</t>
  </si>
  <si>
    <t>Curry, Donte</t>
  </si>
  <si>
    <t>Laury, Lance</t>
  </si>
  <si>
    <t>10,10,8/11/12,8,4; TB on 11; 24,20,LG</t>
  </si>
  <si>
    <t>10,10,10,7,2; TB on 6</t>
  </si>
  <si>
    <t>Zastudil, Dave</t>
  </si>
  <si>
    <t>42; 5,8,10</t>
  </si>
  <si>
    <t>42; 5,8,12</t>
  </si>
  <si>
    <t>SEATTLE SEAHAWKS -- Dennis</t>
  </si>
  <si>
    <t>4-3-2-10.0  18;  KR=TDon3,17yards</t>
  </si>
  <si>
    <t>Reed, Josh</t>
  </si>
  <si>
    <t>4-3-2-9.6  20</t>
  </si>
  <si>
    <t>58-588  4-4-3-10.1  26</t>
  </si>
  <si>
    <t>46;  9,13,15</t>
  </si>
  <si>
    <t>RLB/MLB</t>
  </si>
  <si>
    <t>Gonzalez, Tony</t>
  </si>
  <si>
    <t>97/1 (13)</t>
  </si>
  <si>
    <t>4  6-6-4-12.3  32  Pro Bowl</t>
  </si>
  <si>
    <t>4  71-916  6-6-4-12.9  67  pro bowl</t>
  </si>
  <si>
    <t>4  63-773  6-6-4  12.3</t>
  </si>
  <si>
    <t>4  6-6-5  12.6  36</t>
  </si>
  <si>
    <t>6-12-3*</t>
  </si>
  <si>
    <t>Hawk, A.J.</t>
  </si>
  <si>
    <t>Hodge, Abdul</t>
  </si>
  <si>
    <t>Bush, Jarrett</t>
  </si>
  <si>
    <t>10,10,10,5/11/12,4tothe40;  TB on 11;  22,18,LG</t>
  </si>
  <si>
    <t>47;  1,3,4</t>
  </si>
  <si>
    <t>0-3  19-5.0  4-1-0-(3.0)  16</t>
  </si>
  <si>
    <t>5-4  13-2.8  4-1-0-(4.3)  67</t>
  </si>
  <si>
    <t>4-5-6-18.6  60</t>
  </si>
  <si>
    <t>4  6-5-3-(6.0)  34</t>
  </si>
  <si>
    <t>4-4-4-15.0</t>
  </si>
  <si>
    <t>5  4-3-0-(2.9)  17</t>
  </si>
  <si>
    <t>4-3-2-14.8  20</t>
  </si>
  <si>
    <t>0;  LP = 44,2.9yards;  KR = 52,30yards</t>
  </si>
  <si>
    <t>4-3-2-9.7  19;  KR = 33,18yards</t>
  </si>
  <si>
    <t>10,10,10,8/11/12,4;  TB on 5,8;  32,28,21</t>
  </si>
  <si>
    <t>44;  10,8,6</t>
  </si>
  <si>
    <t>0-2  9-6.8  4-0-0-(2.3)  15</t>
  </si>
  <si>
    <t>6-5  8-2.6  4-2-0-(3.1)  54</t>
  </si>
  <si>
    <t>4-5-5-19.1</t>
  </si>
  <si>
    <t>4-2  6-4-2-(4.5)  44</t>
  </si>
  <si>
    <t>4-4-4-13.7  37</t>
  </si>
  <si>
    <t>Federkeil, Daniel</t>
  </si>
  <si>
    <t>Fraser, Simon</t>
  </si>
  <si>
    <t>DE/DT</t>
  </si>
  <si>
    <t>0-5  339-4.3  2.4/8.5  5-2-0-7.3(3.5)  F6  Pro Bowl</t>
  </si>
  <si>
    <t>0-2  75-5.3  0.2/7.2  4-0-0-16.0</t>
  </si>
  <si>
    <t>0-2  250-4.1  2.4/6.3  5-1-0-(2.8)  42  F3</t>
  </si>
  <si>
    <t>5-2  156-4.7  2.3/8.6  4-0-0-(3.1)  42  F3</t>
  </si>
  <si>
    <t>5-5  62-2.8  1.8/3.6  ER-  3-0-0-(0.5)  0  F3</t>
  </si>
  <si>
    <t>0-4  214-3.5  1.7/7.3  ER--  5-0-0-(4.8)  79  F3</t>
  </si>
  <si>
    <t>0-2  129-4.8  1.6/7.6  5-1-0-(5.0)  24  F3;  KR = 88,24yards</t>
  </si>
  <si>
    <t>4-0  290-4.5  2.0/6.6  5-2-0-(2.1)  19  F3</t>
  </si>
  <si>
    <t>0-4  107-3.9  0.7/5.4  4-1-0-(3.1)  20  F3</t>
  </si>
  <si>
    <t>0-4  273-5.5  3.5/9.5  5-2-0-(2.1)  25  F3</t>
  </si>
  <si>
    <t>0-0  182-5.6  3.4/9.8  5-0-0-(4.9)  48  F3</t>
  </si>
  <si>
    <t>4-2  292-3.8  2.0/5.1  5-1-0-(4.2)  32  F3</t>
  </si>
  <si>
    <t>0-2  132-4.3  1.9/7.1  4-2-0-(3.1)  13  F3</t>
  </si>
  <si>
    <t>4-3  279-3.6  2.5/6.5  5-0-0-(4.2)  18  F3</t>
  </si>
  <si>
    <t>4-4  152-3.5  0.2/5.3  5-3-2-(2.8)  29  F3</t>
  </si>
  <si>
    <t>4-5  76-4.2  1.3/5.4  4-0-0-(3.7)  40  F3</t>
  </si>
  <si>
    <t>0-5  155-3.5  0.1/4.9  5-2-0-(2.8)  dot  F3</t>
  </si>
  <si>
    <t>0-4  186-4.2  0.8/5.8  5-2-2-(2.8)  36  F3</t>
  </si>
  <si>
    <t>0-4  376-4.5  2.8/7.4  3-0-0-(1.8)  18  F3</t>
  </si>
  <si>
    <t>0-4  200-3.9  2.3/5.4hm  4-0-0-(0.6)  7  F3</t>
  </si>
  <si>
    <t>0-3  210-3.8  2.2/5.8  3-0-0-(1.0)  5  F3</t>
  </si>
  <si>
    <t>0-3  233-4.0  1.5/6.4  5-3-0-(2.8)  47  F3</t>
  </si>
  <si>
    <t>0-4  76-4.9  0.1/6.7  4-3-0-(4.9)  59  F3</t>
  </si>
  <si>
    <t>0-3  143-3.9  1.2/5.9  4-0-0-(2.5)  17  F3</t>
  </si>
  <si>
    <t>0-4  74-4.0  1.0/6.4  4-0-0-(0.6)  8  F3</t>
  </si>
  <si>
    <t>0-5  342-4.3  3.1/7.9  5-0-0-(4.2)  29  F3</t>
  </si>
  <si>
    <t>0-4  83-6.1  0.0/8.8 LB--- 5-3-0-(3.4) 22 F3;  PR = 24,3.2yds</t>
  </si>
  <si>
    <t>0-5  214-4.3  2.3/6.7  5-2-2-(3.4)  39  F3</t>
  </si>
  <si>
    <t>99/1 (21)</t>
  </si>
  <si>
    <t>Lilja, Ryan</t>
  </si>
  <si>
    <t>Smith, Aaron</t>
  </si>
  <si>
    <t>Ferguson, Jason</t>
  </si>
  <si>
    <t>112-1329  6-6-5  11.9</t>
  </si>
  <si>
    <t>6-6-4  10.7  34</t>
  </si>
  <si>
    <t>Boldin, Anquan</t>
  </si>
  <si>
    <t>5-5-4-11.1</t>
  </si>
  <si>
    <t>101-1377  6-6-4-13.6; PR = 19, 1 on 10  pro bowl</t>
  </si>
  <si>
    <t>10,9/12,8,7,4;  TB on 10;  17,24,LG</t>
  </si>
  <si>
    <t>4-4  93-3.6  1.7/6.0  ER--  4-1-0-(3.7)  28  F6</t>
  </si>
  <si>
    <t>0-2  58-5.2  0.2/5.7  5-0-0-(4.8)  54  F6</t>
  </si>
  <si>
    <t>4-4  222-4.0  1.1/6.6  5-0-0-(3.5)  21  F6</t>
  </si>
  <si>
    <t>0-5  158-3.5  1.7/5.4  5-1-0-(2.8)  30dot  F6</t>
  </si>
  <si>
    <t>0-2  144-5.0  -1.2/7.5  LB---  4-2-0-(3.1)  30  F6</t>
  </si>
  <si>
    <t>18/23  11/14  3/7  2.2%  4xMR3  F5</t>
  </si>
  <si>
    <t>0-2 155-3.6 -0.4/6.3 LB-- 6-4-0-(3.7)  F6; PR=TD,4.4yds,Fon10</t>
  </si>
  <si>
    <t>0-4  119-5.1  1.6/8.5  5-3-0-(4.9)  43  F6</t>
  </si>
  <si>
    <t>0-3  86-3.5  1.0/7.4  ER--  5-0-0-(2.8)  16  F6</t>
  </si>
  <si>
    <t>17/22  14/20  8/12  2.9%  4xMR4</t>
  </si>
  <si>
    <t>15/17  18/21  10/14  2.9%  3xMR2</t>
  </si>
  <si>
    <t>Hutchinson, Steve</t>
  </si>
  <si>
    <t>01/1 (17)</t>
  </si>
  <si>
    <t>Light, Matt</t>
  </si>
  <si>
    <t>05/1(18)</t>
  </si>
  <si>
    <t>05/1(19)</t>
  </si>
  <si>
    <t>05/1(20)</t>
  </si>
  <si>
    <t>Shockey, Jeremy</t>
  </si>
  <si>
    <t>02/1 (14)</t>
  </si>
  <si>
    <t>4  5-5-3-10.9  38</t>
  </si>
  <si>
    <t>Rackers, Neil</t>
  </si>
  <si>
    <t>10,10,8/11/12,8/11/12,6/11/12;TB on 6,7; 19,23,LG</t>
  </si>
  <si>
    <t>10,10,7/12,7/12,4; TB on 7; m on 11; 24,20,18</t>
  </si>
  <si>
    <t>5-5  Pro Bowl</t>
  </si>
  <si>
    <t>Grove, Jake</t>
  </si>
  <si>
    <t>Williams, Bobbie</t>
  </si>
  <si>
    <t>Raiola, Dominic</t>
  </si>
  <si>
    <t>3-4 defense; swap:  R.Wynn LE to RE, T.Poole RCB to LCB</t>
  </si>
  <si>
    <t>0-4  51-3.8  0.1/5.0  ER--  4-0-0-8.8(4.3)  F6</t>
  </si>
  <si>
    <t>8/14  5/15  2/9  3.6%  17xMR7  ER10.4  F4</t>
  </si>
  <si>
    <t>4-5  96-4.4  3.8/7.3  ER--  4-0-0-(4.1)  43  F7</t>
  </si>
  <si>
    <t>14/19  18/24  8/11  1.4%  2xMR3  F1</t>
  </si>
  <si>
    <t>5-6-6-15.5  Pro Bowl</t>
  </si>
  <si>
    <t>Rolle, Antrel</t>
  </si>
  <si>
    <t>4  4-3-0-10.1(3.5)  33</t>
  </si>
  <si>
    <t>Pope, Leonard</t>
  </si>
  <si>
    <t>Jennings, Adam</t>
  </si>
  <si>
    <t>Bridges, Jeremy</t>
  </si>
  <si>
    <t>Montgomery, Anthony</t>
  </si>
  <si>
    <t>06/1 (21)</t>
  </si>
  <si>
    <t>06/1(5)</t>
  </si>
  <si>
    <t>Leonhard, Jim</t>
  </si>
  <si>
    <t>4-3  3-2.3  4-3-0-(2.3)  31</t>
  </si>
  <si>
    <t>6-5  7-1.9  4-0-0-(3.7)  12</t>
  </si>
  <si>
    <t>6-2  2-3.5  4-2-0-(1.2)  27</t>
  </si>
  <si>
    <t>4-4  34-3.6  3-0-0-(1.5)  29</t>
  </si>
  <si>
    <t>0-4  33-2.7  3-0-0-(2.0)  6</t>
  </si>
  <si>
    <t>6-5  11-1.5  4-0-0-(2.4)  11</t>
  </si>
  <si>
    <t>5-7  0-0.0  4-0-0-(3.5)  9</t>
  </si>
  <si>
    <t>4-3  4-3-2-(4.8)  53;  KR = 35,14yards</t>
  </si>
  <si>
    <t>47-813  4-5-5-17.3; PR=TD, 16on4, 12on10; KR=15yds</t>
  </si>
  <si>
    <t>99/5</t>
  </si>
  <si>
    <t>FB</t>
  </si>
  <si>
    <t>SF</t>
  </si>
  <si>
    <t>RB</t>
  </si>
  <si>
    <t>Johnson, Charles</t>
  </si>
  <si>
    <t>Jones, Pacman</t>
  </si>
  <si>
    <t>4  4-4-3-11.0(4.3)  29</t>
  </si>
  <si>
    <t>4  4-3-0-18.5(1.2)</t>
  </si>
  <si>
    <t>10,10,7/11/12,7/11/12,6/12; TB on 4,7,10; m; 23,20,18</t>
  </si>
  <si>
    <t>4-3-3-15.5  56</t>
  </si>
  <si>
    <t>5-6-4-12.8  51</t>
  </si>
  <si>
    <t>4-5-5-13.5  43</t>
  </si>
  <si>
    <t>4-3-3-15.6  66</t>
  </si>
  <si>
    <t>5-5-4-11.6  43</t>
  </si>
  <si>
    <t>10,10,7/11/12,7/11/12,3;  TB on 9;  18,22,20</t>
  </si>
  <si>
    <t>47 blk;  3,1,LG</t>
  </si>
  <si>
    <t>4-3-2  10.9  23; PR = 86, 12 on 5, 21 on 9; KR = 14 yds</t>
  </si>
  <si>
    <t>Johnson, Bryant</t>
  </si>
  <si>
    <t>03/1 (17)</t>
  </si>
  <si>
    <t>Boller, Kyle</t>
  </si>
  <si>
    <t>03/1 (19)</t>
  </si>
  <si>
    <t>14/18  8/13  2/6  2.4%  9xMR4</t>
  </si>
  <si>
    <t>10,9/12,9/12,7,6/11/12tothe39;  m on 12;  TB on 5,9;  32,21,LG</t>
  </si>
  <si>
    <t>6-8/5-8</t>
  </si>
  <si>
    <t>DE/OLB</t>
  </si>
  <si>
    <t>ROLB/DE</t>
  </si>
  <si>
    <t>Brown, Elton</t>
  </si>
  <si>
    <t>Arrington, J.J.</t>
  </si>
  <si>
    <t>Smith, Antonio</t>
  </si>
  <si>
    <t>Bulman, Tim</t>
  </si>
  <si>
    <t>4  5-5-3  11.1  39</t>
  </si>
  <si>
    <t>4-5-5-15.3</t>
  </si>
  <si>
    <t>10,10,10,10,4;  TB on 5,10;  16,20,LG</t>
  </si>
  <si>
    <t>49;  1,3,LG</t>
  </si>
  <si>
    <t>0;  KR = TDon3,16yards</t>
  </si>
  <si>
    <t>SE/LP/KR</t>
  </si>
  <si>
    <t>4-4-3-13.9;  LP= TD,7.1yards,Fon10;  KR = TD,18yards</t>
  </si>
  <si>
    <t>10,10,10,7/11/12,6;  TB on 7;  28,33,21</t>
  </si>
  <si>
    <t>42;  9,12,15</t>
  </si>
  <si>
    <t>Stanley, Derek</t>
  </si>
  <si>
    <t>KR = 49,22yards</t>
  </si>
  <si>
    <t>PR = TDon3,8.8yards;  KR = 84,24yards</t>
  </si>
  <si>
    <t>08/1 (3)</t>
  </si>
  <si>
    <t>08/1 (18)</t>
  </si>
  <si>
    <t>Robinson, Kevin</t>
  </si>
  <si>
    <t>DETROIT LIONS -- JJ</t>
  </si>
  <si>
    <t>14/19  21/24  9/13  1.6%  2xMR2  F1</t>
  </si>
  <si>
    <t>McMichael, Randy</t>
  </si>
  <si>
    <t>Benson, Cedric</t>
  </si>
  <si>
    <t>Harris, Chris</t>
  </si>
  <si>
    <t>Davis, Rashied</t>
  </si>
  <si>
    <t>McGowan, Brandon</t>
  </si>
  <si>
    <t>10,10,10,8,5;  TB on 7;  24,26,18</t>
  </si>
  <si>
    <t>50 blk;  10,8,12</t>
  </si>
  <si>
    <t>5-5  19-2.6  4-3-2-(4.9)  36</t>
  </si>
  <si>
    <t>5-5-5-13.7  63</t>
  </si>
  <si>
    <t>4-4-4-12.1  42</t>
  </si>
  <si>
    <t>4-3-3-10.6  33</t>
  </si>
  <si>
    <t>5-4  4-2-0-(1.1)  29</t>
  </si>
  <si>
    <t>PR = 29,4.1yards</t>
  </si>
  <si>
    <t>PR = 30,3.4yards</t>
  </si>
  <si>
    <t>0;  LK = 61,25yards</t>
  </si>
  <si>
    <t>4-2  0-0.0  4-1-0-(1.8)  10</t>
  </si>
  <si>
    <t>Eason, Nick</t>
  </si>
  <si>
    <t>Ekejiuba, Isaiah</t>
  </si>
  <si>
    <t>Evans, Fred</t>
  </si>
  <si>
    <t>Clements, Nate</t>
  </si>
  <si>
    <t>01/1 (21)</t>
  </si>
  <si>
    <t>RCB/PR</t>
  </si>
  <si>
    <t>6;  PR=TD,8on4,12on6,2on10</t>
  </si>
  <si>
    <t>5; PR = 35, 8 on 9</t>
  </si>
  <si>
    <t>RCB/PR/KR</t>
  </si>
  <si>
    <t>5; PR = TD, 24 on 3; KR = 20 yards</t>
  </si>
  <si>
    <t>Brown, Sheldon</t>
  </si>
  <si>
    <t>DB</t>
  </si>
  <si>
    <t>0</t>
  </si>
  <si>
    <t>RCB/KR</t>
  </si>
  <si>
    <t>SS</t>
  </si>
  <si>
    <t>Allen, Will</t>
  </si>
  <si>
    <t>04/4</t>
  </si>
  <si>
    <t>Brown, Fakhir</t>
  </si>
  <si>
    <t>NO</t>
  </si>
  <si>
    <t>FS</t>
  </si>
  <si>
    <t>Demps, Will</t>
  </si>
  <si>
    <t>DET</t>
  </si>
  <si>
    <t>FS/KR</t>
  </si>
  <si>
    <t>03/6</t>
  </si>
  <si>
    <t>KR</t>
  </si>
  <si>
    <t>Shiancoe, Visanthe</t>
  </si>
  <si>
    <t>4  4-2-0-5.0</t>
  </si>
  <si>
    <t>4  10-56  4-2-0-5.6</t>
  </si>
  <si>
    <t>McMullen, Billy</t>
  </si>
  <si>
    <t>1-2  4-3-2-2.0  2</t>
  </si>
  <si>
    <t>Mawae, Kevin</t>
  </si>
  <si>
    <t>6-7  pro bowl</t>
  </si>
  <si>
    <t>6-7 pro bowl</t>
  </si>
  <si>
    <t>Moore, Brandon</t>
  </si>
  <si>
    <t>16/20  14/19  6/9  2.1%  5xMR4  F4</t>
  </si>
  <si>
    <t>3-4 defense;  swaps: M.Roos from LT to RT, D.Ryans from MLB to LILB, G.Brackett from MLB to RILB, L.Sheppard from LCB to RCB (need to set lineups)</t>
  </si>
  <si>
    <t>4-3 defense;  swaps: K.Kosier from LG to RG, C.Hoke from NT to LDT, B.Leber from LLB to RLB, T.McBride from RCB to LCB, R.Doughty from SS to FS</t>
  </si>
  <si>
    <t>4-3 defense;  swaps: A.Montgomery from RDT to LDT, K.Udeze from LE to RE, C.Tillman from LCB to RCB</t>
  </si>
  <si>
    <t>Thomas, Bryan</t>
  </si>
  <si>
    <t>02/1 (22)</t>
  </si>
  <si>
    <t>Cesaire, Jacques</t>
  </si>
  <si>
    <t>6-12-6*</t>
  </si>
  <si>
    <t>3-4 defense; swaps:  D.Branch from SE to FL, K.Shaffer from LT to RT, Landon Johnson from RLB to LLB, A.Henry from RCB to LCB</t>
  </si>
  <si>
    <t>4  4-3-0-9.7(3.5)  19</t>
  </si>
  <si>
    <t>5  5-4-3-13.9(6.9)  33</t>
  </si>
  <si>
    <t>LP/KR</t>
  </si>
  <si>
    <t>Pennington, Chad</t>
  </si>
  <si>
    <t>26 attempts</t>
  </si>
  <si>
    <t>RT/G</t>
  </si>
  <si>
    <t>17/22  12/16  9/13  2.5%  5xMR3  F5</t>
  </si>
  <si>
    <t>Brown, Jammal</t>
  </si>
  <si>
    <t>Henderson, Devery</t>
  </si>
  <si>
    <t>KR = TD,25yards</t>
  </si>
  <si>
    <t>PR = 35,3.5;  KR = 36,19yards</t>
  </si>
  <si>
    <t>10,10,10,9/12,3;  TB on 5;  10,11,LG</t>
  </si>
  <si>
    <t>46 blk;  6,4,3</t>
  </si>
  <si>
    <t>Breaston, Steve</t>
  </si>
  <si>
    <t>LP = TD,5.2yards;  LK = 59,21yards</t>
  </si>
  <si>
    <t>Brown, Levi</t>
  </si>
  <si>
    <t>Sendlein, Lyle</t>
  </si>
  <si>
    <t>14/19  14/18  7/11  3.6%  0xMR  F20</t>
  </si>
  <si>
    <t>16/21  12/19  7/10  2.8%  3xMR6</t>
  </si>
  <si>
    <t>Lewis, Greg</t>
  </si>
  <si>
    <t>4-3-2-10.8  25</t>
  </si>
  <si>
    <t>6-95  4-3-4-15.8  25</t>
  </si>
  <si>
    <t>Becht, Anthony</t>
  </si>
  <si>
    <t>00/1 (27)</t>
  </si>
  <si>
    <t>6  4-3-0-7.7</t>
  </si>
  <si>
    <t>5  40-356  4-4-0-8.9</t>
  </si>
  <si>
    <t>5  28-243  4-4-0  8.7</t>
  </si>
  <si>
    <t>5  4-4-0  8.9</t>
  </si>
  <si>
    <t>Backus, Jeff</t>
  </si>
  <si>
    <t>01/1 (18)</t>
  </si>
  <si>
    <t>Leckey, Nick</t>
  </si>
  <si>
    <t>Williams, Jamal</t>
  </si>
  <si>
    <t>Smith, Justin</t>
  </si>
  <si>
    <t>01/1 (4)</t>
  </si>
  <si>
    <t>Okeafor, Chike</t>
  </si>
  <si>
    <t>0-4  127-4.1  2.5/6.0  4-0-0-(4.9)  74  F6</t>
  </si>
  <si>
    <t>0-7  280-5.1  2.4/11.5  LB--  4-1-0-7.6(3.7)  F6  Pro Bowl</t>
  </si>
  <si>
    <t>0-4  336-5.2  3.5/9.1  4-1-0-10.4(4.9)  F6  Pro Bowl</t>
  </si>
  <si>
    <t>45; 11,9,LG</t>
  </si>
  <si>
    <t>Jacobs, Brandon</t>
  </si>
  <si>
    <t>Tuck, Justin</t>
  </si>
  <si>
    <t>Blackburn, Chase</t>
  </si>
  <si>
    <t>Webster, Corey</t>
  </si>
  <si>
    <t>Butler, James</t>
  </si>
  <si>
    <t>Andrews, Shawn</t>
  </si>
  <si>
    <t>Brown, Reggie</t>
  </si>
  <si>
    <t>Herremans, Todd</t>
  </si>
  <si>
    <t>10,10,10,8,5; TB on 2,4; 17,22,LG</t>
  </si>
  <si>
    <t>Bruce, Isaac</t>
  </si>
  <si>
    <t>6-6-4-14.5  56</t>
  </si>
  <si>
    <t>69-981  5-6-5-14.2  41</t>
  </si>
  <si>
    <t>79-1075  5-5-5  13.6</t>
  </si>
  <si>
    <t>4-6-5  17.3  51d</t>
  </si>
  <si>
    <t>Stokley, Brandon</t>
  </si>
  <si>
    <t>99/4</t>
  </si>
  <si>
    <t>5-6-4-15.8</t>
  </si>
  <si>
    <t>22-211  4-5-5-9.6</t>
  </si>
  <si>
    <t>24-357  4-3-4  14.9</t>
  </si>
  <si>
    <t>4-3  61-4.6  0.2/6.2  5-2-0-6.4(2.8)  F22</t>
  </si>
  <si>
    <t>4-0  89-3.8  0.8/6.6  4-3-0-7.8(2.3)  F23;  KR=TD,25yards</t>
  </si>
  <si>
    <t>17/22  14/17  7/10  2.0%  5xMR4  F3</t>
  </si>
  <si>
    <t>06/1(13)</t>
  </si>
  <si>
    <t>4-4  38-2.6  3-0-0-0.0(0.5)</t>
  </si>
  <si>
    <t>4-4  269-3.4  2.0/5.6  ER--  5-1-0-6.0(2.8)  F9</t>
  </si>
  <si>
    <t>6-7  12-4.2  4-2-0-(3.7)</t>
  </si>
  <si>
    <t>4-5  22-3.3  4-0-0-(2.4)  16</t>
  </si>
  <si>
    <t>4-5  11-4.7  4-2-0-(4.3)  23</t>
  </si>
  <si>
    <t>KR=39,14yards</t>
  </si>
  <si>
    <t>4-4-3-16.7</t>
  </si>
  <si>
    <t>Copper, Terrance</t>
  </si>
  <si>
    <t>Wyms, Ellis</t>
  </si>
  <si>
    <t>Martin, Derrick</t>
  </si>
  <si>
    <t>Iwuh, Brian</t>
  </si>
  <si>
    <t>Colledge, Daryn</t>
  </si>
  <si>
    <t>06/1(18)</t>
  </si>
  <si>
    <t>4-3-4-16.8  55</t>
  </si>
  <si>
    <t>Subjective</t>
  </si>
  <si>
    <t>Ranking</t>
  </si>
  <si>
    <t>Off Tackle Only</t>
  </si>
  <si>
    <t>GRight</t>
  </si>
  <si>
    <t>GWrong</t>
  </si>
  <si>
    <t>Aiken, Sam</t>
  </si>
  <si>
    <t>4-3-2-13.5  54</t>
  </si>
  <si>
    <t>O'Neal, Deltha</t>
  </si>
  <si>
    <t>00/1 (15)</t>
  </si>
  <si>
    <t>0; PR = TD, 2 on 3, 9 on 5, 11 on 9</t>
  </si>
  <si>
    <t>LCB/LP</t>
  </si>
  <si>
    <t>0;  PR = 53, 3 on 5, 9 on 6, 5 on 9</t>
  </si>
  <si>
    <t>Hayward, Reggie</t>
  </si>
  <si>
    <t>Peppers, Julius</t>
  </si>
  <si>
    <t>02/1 (2)</t>
  </si>
  <si>
    <t>5-11  Pro Bowl</t>
  </si>
  <si>
    <t>5-12-1*</t>
  </si>
  <si>
    <t>Jackson, Grady</t>
  </si>
  <si>
    <t>15/19  9/17  4/9  2.1%  i26  11xMR5.0  ER3.2  F1</t>
  </si>
  <si>
    <t>4-4  76-3.1  0.1/3.9  4-2-0-(3.1)  31  F21</t>
  </si>
  <si>
    <t>0-2  253-4.1  1.9/7.2  5-3-0-(4.2)  53  F13</t>
  </si>
  <si>
    <t xml:space="preserve">    out of 1000 for a fumble on each guessed wrong run using the draft league defensive cards (6/1000 min.);</t>
  </si>
  <si>
    <t>6-5  0-0.0  4-2-0-(3.7)  19</t>
  </si>
  <si>
    <t>Leach, Vonta</t>
  </si>
  <si>
    <t>Goodwin, Jonathan</t>
  </si>
  <si>
    <t>RCB/LK</t>
  </si>
  <si>
    <t>5;  LK = TD,16yards</t>
  </si>
  <si>
    <t>10,10,10,7/11/12,5;  TB on 4,12;  15,12,LG</t>
  </si>
  <si>
    <t>FL/LP/LK</t>
  </si>
  <si>
    <t>4-4-3-12.4  54;  LP = TD,3.0yards;  LK = 52,17yards</t>
  </si>
  <si>
    <t>Jammer, Quentin</t>
  </si>
  <si>
    <t>02/1 (5)</t>
  </si>
  <si>
    <t>Buchanon, Phillip</t>
  </si>
  <si>
    <t>02/1 (17)</t>
  </si>
  <si>
    <t>RCB/LP</t>
  </si>
  <si>
    <t>0;  PR=18,7on5,1on6</t>
  </si>
  <si>
    <t>0; PR = TD on 3, -1 on 2, 2 on 5, 15 on 6</t>
  </si>
  <si>
    <t>PR = TDon3,6.1yards</t>
  </si>
  <si>
    <t>PR = 35,0.9yards</t>
  </si>
  <si>
    <t>PR = 46,4.9yards</t>
  </si>
  <si>
    <t>LP = TD,8.8yards</t>
  </si>
  <si>
    <t>LP = 55,4.6yards</t>
  </si>
  <si>
    <t>LP = 25,2.0yards</t>
  </si>
  <si>
    <t>PR = 34,3.0yards</t>
  </si>
  <si>
    <t>PR = 15,4.1yards</t>
  </si>
  <si>
    <t>PR = 33,2.6yards</t>
  </si>
  <si>
    <t>6 attempts</t>
  </si>
  <si>
    <t>Adams, Flozell</t>
  </si>
  <si>
    <t>LT</t>
  </si>
  <si>
    <t>DAL</t>
  </si>
  <si>
    <t>0-4  160-4.1  1.6/6.5  5-2-2-(2.8)  47  F27</t>
  </si>
  <si>
    <t>4-5  132-4.3  1.0/5.5  4-0-0-(3.7)  24  F8</t>
  </si>
  <si>
    <t>4-5 197-4.2 1.1/7.0 6-3-0-(4.5) 26 F26; PR=15,1.2yds; KR=33,17yds</t>
  </si>
  <si>
    <t>4  5-5-2-10.8</t>
  </si>
  <si>
    <t>Jones, James</t>
  </si>
  <si>
    <t>Harrell, Justin</t>
  </si>
  <si>
    <t>4-3-4-15.5</t>
  </si>
  <si>
    <t>6-6-4-11.1  31</t>
  </si>
  <si>
    <t>4-4-4-14.0</t>
  </si>
  <si>
    <t>6-6-6-14.1</t>
  </si>
  <si>
    <t>Sorgi, Jim</t>
  </si>
  <si>
    <t>0-5  315-4.7  3.5/8.3  5-2-0-(3.5)  36  F6</t>
  </si>
  <si>
    <t>5-5  85-4.5  0.2/7.9  ER--  4-0-0-(2.4)  18  F6</t>
  </si>
  <si>
    <t>99/FA</t>
  </si>
  <si>
    <t>KC</t>
  </si>
  <si>
    <t>6-5  Pro Bowl</t>
  </si>
  <si>
    <t>5-5</t>
  </si>
  <si>
    <t>LG/C</t>
  </si>
  <si>
    <t>4-3</t>
  </si>
  <si>
    <t>4-3 defense; swaps:  John Tait from LT to RT, Alex Brown from RE to LE</t>
  </si>
  <si>
    <t>5  54-442  5-4-0  8.2</t>
  </si>
  <si>
    <t>4  5-4-0  8.9</t>
  </si>
  <si>
    <t>Peelle, Justin</t>
  </si>
  <si>
    <t>02/4</t>
  </si>
  <si>
    <t>SD</t>
  </si>
  <si>
    <t>5</t>
  </si>
  <si>
    <t>5  4-3-0-8.4</t>
  </si>
  <si>
    <t>10,10,8/11/12,7/12,6/11/12to38yards; TB on 10; m; 18,21,LG</t>
  </si>
  <si>
    <t>10,9,9,9,4; TB on 4; 17,20,LG</t>
  </si>
  <si>
    <t>47; 10,13,5  Pro Bowl</t>
  </si>
  <si>
    <t>Johnson, Todd</t>
  </si>
  <si>
    <t>Jones, Nathan</t>
  </si>
  <si>
    <t>6-5  12-4.3  4-2-0-(1.8)  15</t>
  </si>
  <si>
    <t>4/10  9/14  8/11  6.7%  0xMR  F1</t>
  </si>
  <si>
    <t>21/25  4/11  1/4  4.9%  12xMR6  F14</t>
  </si>
  <si>
    <t>16/21  9/13  7/12  6.6%  0xMR  F1</t>
  </si>
  <si>
    <t>16/21  8/13  5/10  6.8%  3xMR5  F5</t>
  </si>
  <si>
    <t>7/12  11/20  4/7  3.6%  5xMR3  F11</t>
  </si>
  <si>
    <t>4  48-535  5-5-2-11.1  46  pro bowl</t>
  </si>
  <si>
    <t>Akers, David</t>
  </si>
  <si>
    <t>10,10,9/12,9,5; TB on 8; m; 24,29,26  Pro Bowl</t>
  </si>
  <si>
    <t>10,10,10,7/12,5; TB on 10; 21,17,LG</t>
  </si>
  <si>
    <t>3-4 defense; swaps:  W.Gandy from LT to RT</t>
  </si>
  <si>
    <t>Brown, Tony</t>
  </si>
  <si>
    <t>10,10,8,7/11/12,4; TB on 7; 22,20,14</t>
  </si>
  <si>
    <t>6-10</t>
  </si>
  <si>
    <t>6-9</t>
  </si>
  <si>
    <t>6-3</t>
  </si>
  <si>
    <t>LB</t>
  </si>
  <si>
    <t>16/21  11/18  7/11  2.8%  4xMR2</t>
  </si>
  <si>
    <t>Taylor, Jason</t>
  </si>
  <si>
    <t>5-12-3*  Pro Bowl</t>
  </si>
  <si>
    <t>6-11  Pro Bowl</t>
  </si>
  <si>
    <t>6-12-8*  pro bowl</t>
  </si>
  <si>
    <t>6-11</t>
  </si>
  <si>
    <t>Berry, Bertrand</t>
  </si>
  <si>
    <t>5-12-1*  Pro Bowl</t>
  </si>
  <si>
    <t>RDT/DE</t>
  </si>
  <si>
    <t>Walker, Darwin</t>
  </si>
  <si>
    <t>5-7/4-7</t>
  </si>
  <si>
    <t>Holliday, Vonnie</t>
  </si>
  <si>
    <t>Brown, Alex</t>
  </si>
  <si>
    <t>4-5  15-4.3  4-2-0-5.3(1.2)</t>
  </si>
  <si>
    <t>5-5  6-3.3  4-1-0-7.6(3.5)</t>
  </si>
  <si>
    <t>17/22  9/16  4/8  4.5%  10xMR5  F4</t>
  </si>
  <si>
    <t>0-3  346-4.4  1.5/6.9hm  6-3-0-(4.5)  F6</t>
  </si>
  <si>
    <t>0-3  151-4.3  0.6/8.6  LB---  4-0-0-(4.9)  64  F7;  PR=38,1.3yds</t>
  </si>
  <si>
    <t>0-3  62-3.0  0.7/3.8  ER-  4-0-0-(2.3)  54  F6</t>
  </si>
  <si>
    <t>0-0  178-3.7  0.0/6.4  LB---  4-0-0-(2.9)  21  F6</t>
  </si>
  <si>
    <t>14/19  7/13  6/9  4.7%  3xMR3  F18</t>
  </si>
  <si>
    <t>0-0  114-3.8  1.4/5.4  4-0-0-(2.9)  21  F6</t>
  </si>
  <si>
    <t>DB/PR</t>
  </si>
  <si>
    <t>Brown, Mike</t>
  </si>
  <si>
    <t>10,10,10,8,4;  TB on 10;  20,25,18</t>
  </si>
  <si>
    <t>Knight, Sammy</t>
  </si>
  <si>
    <t>Barrett, David</t>
  </si>
  <si>
    <t>Jackson, Dexter</t>
  </si>
  <si>
    <t>Manuel, Marquand</t>
  </si>
  <si>
    <t>Boschetti, Ryan</t>
  </si>
  <si>
    <t>Bowen, Stephen</t>
  </si>
  <si>
    <t>6-6-5-12.0</t>
  </si>
  <si>
    <t>6-6-6-15.7</t>
  </si>
  <si>
    <t>4-5-4-16.8  71</t>
  </si>
  <si>
    <t>4-5-4-14.5  75</t>
  </si>
  <si>
    <t>4-3-3-10.4  43;  LP=81,3.9yards</t>
  </si>
  <si>
    <t>4-3-2-9.1  14;  LK=TD,20yards</t>
  </si>
  <si>
    <t>6-6-6-13.9</t>
  </si>
  <si>
    <t>2 attempts</t>
  </si>
  <si>
    <t>10,8/11/12,8/11/12,7/12,2; TB on 11; 18,15,22</t>
  </si>
  <si>
    <t>10,10,8/12,8/12,2; miss on 11; 24,22,29</t>
  </si>
  <si>
    <t>3-4 defense, swap:  N.Greisen RLB to LLB</t>
  </si>
  <si>
    <t>Johnson, Brandon</t>
  </si>
  <si>
    <t>Ojinnaka, Quinn</t>
  </si>
  <si>
    <t>Norwood, Jerious</t>
  </si>
  <si>
    <t>Williams, Demetrius</t>
  </si>
  <si>
    <t>Ngata, Haloti</t>
  </si>
  <si>
    <t>5-1/4-1</t>
  </si>
  <si>
    <t>6-12-4*</t>
  </si>
  <si>
    <t>6-12-2*</t>
  </si>
  <si>
    <t>10,10,9/12,9/12,4; TB on 5,9; 27,29,LG</t>
  </si>
  <si>
    <t>4-4  0-0-0.0  3-0-0-(2.0)  18</t>
  </si>
  <si>
    <t>6-6-6-14.9</t>
  </si>
  <si>
    <t>6-6-5-11.7</t>
  </si>
  <si>
    <t>HOU #5</t>
  </si>
  <si>
    <t>4-3 defense;  swaps = P.Burress to FL, J.Allen to LE, D.Ware to LLB, D.Grant to FS</t>
  </si>
  <si>
    <t>3-4 defense;  swaps = T.Brayton to RE, L.Foote to LILB, B.Urlacher to RILB, B.Meriweather to FS</t>
  </si>
  <si>
    <t>4-3 defense;  swaps = A.Toomer to SE, K.Williams to LDT, C.Long to LE, B.Leber to LLB, A.Goodman to LCB</t>
  </si>
  <si>
    <t>4-3 defense;  swaps = M.Colston to FL, J.Backus to RT, M.Spears to RE, R.Clark to SS</t>
  </si>
  <si>
    <t>4-3 defense;  swaps = T.Owens to FL, C.Pitts to RG, D.Williams to LLB, R.Harper to FS</t>
  </si>
  <si>
    <t>4-3 defense;  swaps = J.Brown to RT, K.Vanden Bosch to LE, A.Franklin to LDT, J.Ferguson to RDT, J.Reeves to RCB</t>
  </si>
  <si>
    <t>4-3 defense;  swaps = V.Holliday to LE, D.Bly to LCB</t>
  </si>
  <si>
    <t>4-3 defense;  swaps = J.Trueblood to LT, J.Babineaux to LDT, G.Ellis to RLB, R.Mathis to RCB</t>
  </si>
  <si>
    <t>4-3 defense;  swaps = B.Marshall to FL, F.Adams to RT, P.Williams to RDT, T.Cole to LE, Q.Jammer to RCB</t>
  </si>
  <si>
    <t>4-3 defense; swaps:  K.McKenzie from RT to LT, V.Adeyanju from RE to LE, B.Chillar from LLB to RLB</t>
  </si>
  <si>
    <t>15/18  13/17  9/13  3.7%  4xMR1  F8  Pro Bowl</t>
  </si>
  <si>
    <t>14/19  15/19  7/11  3.4%  9xMR3  F1</t>
  </si>
  <si>
    <t>Bodden, Leigh</t>
  </si>
  <si>
    <t>Williams, Jimmy</t>
  </si>
  <si>
    <t>DB/LP/KR</t>
  </si>
  <si>
    <t>6;  LP=TDon4,7.9yards;  KR=70,20yards</t>
  </si>
  <si>
    <t>LK=TD,19yards</t>
  </si>
  <si>
    <t>10,10,10,8,4;  TB on 5,9;  33,29,35</t>
  </si>
  <si>
    <t>99/6</t>
  </si>
  <si>
    <t>4-12-7*</t>
  </si>
  <si>
    <t>Thomas, Hollis</t>
  </si>
  <si>
    <t>Boone, Alfonso</t>
  </si>
  <si>
    <t>00/7</t>
  </si>
  <si>
    <t>Young, Brian</t>
  </si>
  <si>
    <t>Cooper, Stephen</t>
  </si>
  <si>
    <t>WR/LP/KR</t>
  </si>
  <si>
    <t>4-3-2-17.9  65;  PR=TD,5on5;  KR=40,19yards</t>
  </si>
  <si>
    <t>4-4-4-11.8  48</t>
  </si>
  <si>
    <t>4-4-3-14.6  41</t>
  </si>
  <si>
    <t>4-4-3-15.7  49</t>
  </si>
  <si>
    <t>4-3-2-7.8  19;  LP=TD,3.8yards;  LK=60,20yards</t>
  </si>
  <si>
    <t>5-4-3-10.3  38;  LP=47,2.5yards;  LK=46,20yards</t>
  </si>
  <si>
    <t>4-5-4-13.6  52</t>
  </si>
  <si>
    <t>4-5-4-11.5  46</t>
  </si>
  <si>
    <t>4-4-3-12.3  46;  KR=44,19yards</t>
  </si>
  <si>
    <t>4-3-2-13.3</t>
  </si>
  <si>
    <t>4-4-4-12.5</t>
  </si>
  <si>
    <t>4-3-2-12.9  33</t>
  </si>
  <si>
    <t>5-6-6-14.8</t>
  </si>
  <si>
    <t>4-3-4-23.3</t>
  </si>
  <si>
    <t>5-5-3-11.7</t>
  </si>
  <si>
    <t>6-6-5-12.1</t>
  </si>
  <si>
    <t>Lawson, Manny</t>
  </si>
  <si>
    <t>Sims, Rob</t>
  </si>
  <si>
    <t>Bulger, Marc</t>
  </si>
  <si>
    <t>23/25  15/19  6/10  2.9%  4xMR6</t>
  </si>
  <si>
    <t>0-2  158-4.4  1.4/6.9  4-0-0-(1.8)  17  F20</t>
  </si>
  <si>
    <t>0-2  104-2.6  0.5/3.3  5-0-0-(1.4)  12  F48</t>
  </si>
  <si>
    <t>FL/KR</t>
  </si>
  <si>
    <t>Jones, Matt</t>
  </si>
  <si>
    <t>4-4  135-4.8  2.7/7.3  ER--  4-3-0-(3.6)  26  F6</t>
  </si>
  <si>
    <t>16/20  8/15  5/10  3.6%  8xMR5  F6</t>
  </si>
  <si>
    <t>4-3-2-9.9  28;  PR=43,16on4,27on5;  KR=45,19yards</t>
  </si>
  <si>
    <t>5;  PR=17,8on4,5on10</t>
  </si>
  <si>
    <t>5;  PR=76,24on4,15on5,2on11</t>
  </si>
  <si>
    <t>6-6-6-15.2  Pro Bowl;  PR=44,7on4,12on6,22on9</t>
  </si>
  <si>
    <t>Watson, Ben</t>
  </si>
  <si>
    <t>Hobbs, Ellis</t>
  </si>
  <si>
    <t>0-4  186-3.6  0.5/5.5  4-0-0-5.5(1.9)  F6</t>
  </si>
  <si>
    <t>Berger, Joe</t>
  </si>
  <si>
    <t>Crowder, Channing</t>
  </si>
  <si>
    <t>Daniels, Travis</t>
  </si>
  <si>
    <t>Roth, Matt</t>
  </si>
  <si>
    <t>Mankins, Logan</t>
  </si>
  <si>
    <t>Kaczur, Nick</t>
  </si>
  <si>
    <t>Brown, Josh</t>
  </si>
  <si>
    <t>10,10,10,9/12,4; TB on 2; 23,20,26</t>
  </si>
  <si>
    <t>12/16  9/16  3/6  3.3%  11xMR7  -4.3/8.0</t>
  </si>
  <si>
    <t>15/19  11/15  3/7  1.9%  12xMR6  ER-4.8</t>
  </si>
  <si>
    <t>Palmer, Carson</t>
  </si>
  <si>
    <t>03/1 (1)</t>
  </si>
  <si>
    <t>4-3-3  14.3  46</t>
  </si>
  <si>
    <t>6-8  pro bowl</t>
  </si>
  <si>
    <t>10,9/12,9/12,9,5; TB on 2,7; m; 19,21,LG</t>
  </si>
  <si>
    <t>00/1 (18)</t>
  </si>
  <si>
    <t>20/26  11/18  3/7  2.4%  8xMR5</t>
  </si>
  <si>
    <t>21/23  13/19  5/10  4.0%  5xMR3</t>
  </si>
  <si>
    <t>23/26  16/21  5/8  1.5%  4xMR3</t>
  </si>
  <si>
    <t>6/10  8/14  3/7  5%  7xMR6  20att</t>
  </si>
  <si>
    <t>Brunell, Mark</t>
  </si>
  <si>
    <t>04/2</t>
  </si>
  <si>
    <t>Jenkins, Cullen</t>
  </si>
  <si>
    <t>Dansby, Karlos</t>
  </si>
  <si>
    <t>Ayodele, Akin</t>
  </si>
  <si>
    <t>Chillar, Brandon</t>
  </si>
  <si>
    <t>Chavous, Corey</t>
  </si>
  <si>
    <t>Kaesviharn, Kevin</t>
  </si>
  <si>
    <t>4  4-3-2-8.3(2.4)  35</t>
  </si>
  <si>
    <t>5  4-3-3-10.1(3.5)</t>
  </si>
  <si>
    <t>4  4-4-2-13.1(4.1)  23</t>
  </si>
  <si>
    <t>4-5-4-12.8</t>
  </si>
  <si>
    <t>4-4-3-11.6  31</t>
  </si>
  <si>
    <t>4-3-2-8.9  25</t>
  </si>
  <si>
    <t>4-3 defense; swaps:  C.Pitts from LG to RG, D.Driver from SE to FL, T.Hali from LE to RE</t>
  </si>
  <si>
    <t>4-3 defense; swaps:  J.Smiley from RG to LG</t>
  </si>
  <si>
    <t>2005 Card Info</t>
  </si>
  <si>
    <t>2004 Pos</t>
  </si>
  <si>
    <t>2004Tm</t>
  </si>
  <si>
    <t>2004 Card Info</t>
  </si>
  <si>
    <t>2003 Pos</t>
  </si>
  <si>
    <t>2003Tm</t>
  </si>
  <si>
    <t>3 attempts</t>
  </si>
  <si>
    <t>5-3  shortydg  5-0-0-8.8  F4</t>
  </si>
  <si>
    <t>4-3 defense; swap:  G.Favors LLB to RLB</t>
  </si>
  <si>
    <t>Floyd, Malcolm</t>
  </si>
  <si>
    <t>4-2  0-0.0  4-3-0-(3.7)  19</t>
  </si>
  <si>
    <t>Wilson, Kris</t>
  </si>
  <si>
    <t>Butler, Brad</t>
  </si>
  <si>
    <t>Franklin, Aubrayo</t>
  </si>
  <si>
    <t>16/21  8/15  6/11  2.5%  7xMR5</t>
  </si>
  <si>
    <t>0-4  178-4.3  1.3/7.0  5-0-0-(3.5)  43  F11</t>
  </si>
  <si>
    <t>23/24  8/17  2/6  2.2%  10xMR9  F7</t>
  </si>
  <si>
    <t>0-5  68-4.2  0.1/5.9  5-0-0-(3.5)  16  F8</t>
  </si>
  <si>
    <t>0-2  53-2.8  -0.2/3.9  ER--  5-0-0-(3.5)  35  F14</t>
  </si>
  <si>
    <t>17/22  5/13  1/5  4.5%  21xMR5  F3</t>
  </si>
  <si>
    <t>0-3  303-3.7  1.9/5.7  4-0-0-(2.4)  15  F11</t>
  </si>
  <si>
    <t>0-4  247-3.5  2.0/5.3  4-1-0-(3.2)  23  F27</t>
  </si>
  <si>
    <t>0-4  71-4.5  2.1/7.4  3-0-0-(1.0)  12  F7</t>
  </si>
  <si>
    <t>18/23  10/15  5/10  3.6%  7xMR6  F5</t>
  </si>
  <si>
    <t>0-4  54-3.9  0.3/5.3  4-0-0-(2.3)  8  F39</t>
  </si>
  <si>
    <t>6-5  1-0.0  4-1-0-(2.4)  13</t>
  </si>
  <si>
    <t>4-4-4-12.1</t>
  </si>
  <si>
    <t>4-5-3-10.1  30</t>
  </si>
  <si>
    <t>5-6-4-13.0</t>
  </si>
  <si>
    <t>4  4-4-3-(4.9)  28</t>
  </si>
  <si>
    <t>4-3-3-12.8  27</t>
  </si>
  <si>
    <t>4  4-3-0-(2.3)  26</t>
  </si>
  <si>
    <t>4-3 defense; swap:  A.Harris LCB to RCB</t>
  </si>
  <si>
    <t>3-4 defense; swap:  M.Lewis LLB to RLB</t>
  </si>
  <si>
    <t>false start or inadvertant face mask; int grounding or def holding; running into the kicker</t>
  </si>
  <si>
    <t>holding or roughing; holding or pass interference/roughing; roughing the kicker</t>
  </si>
  <si>
    <t>Scott, Bart</t>
  </si>
  <si>
    <t>11/16  9/19  3/9  4.9%  7xMR4  F2</t>
  </si>
  <si>
    <t>6-7  4-4.5  4-1-0-7.5</t>
  </si>
  <si>
    <t>5-3  7-4.1  4-2-0-11.9</t>
  </si>
  <si>
    <t>6-5  6-2.7  4-2-0-6.8</t>
  </si>
  <si>
    <t>Kosier, Kyle</t>
  </si>
  <si>
    <t>Johnson, Al</t>
  </si>
  <si>
    <t>Hoke, Chris</t>
  </si>
  <si>
    <t>Newman, Terence</t>
  </si>
  <si>
    <t>Urban, Jerheme</t>
  </si>
  <si>
    <t>Patrick, Ben</t>
  </si>
  <si>
    <t>Branch, Alan</t>
  </si>
  <si>
    <t>Blalock, Justin</t>
  </si>
  <si>
    <t>Snelling, Jason</t>
  </si>
  <si>
    <t>Robinson, Laurent</t>
  </si>
  <si>
    <t>Anderson, Jamaal</t>
  </si>
  <si>
    <t>Nicholas, Stephen</t>
  </si>
  <si>
    <t>Houston, Chris</t>
  </si>
  <si>
    <t>Grimes, Brent</t>
  </si>
  <si>
    <t>Harris, Antoine</t>
  </si>
  <si>
    <t>Yanda, Marshal</t>
  </si>
  <si>
    <t>Lee, Donald</t>
  </si>
  <si>
    <t>4  4-3-0-8.5</t>
  </si>
  <si>
    <t>4  7-110  4-3-2-15.7  25</t>
  </si>
  <si>
    <t>14/18  10/18  5/10  7.2%  0xMR  F4</t>
  </si>
  <si>
    <t>4-3 defense; swap:  C.Woodson LCB to RCB</t>
  </si>
  <si>
    <t>BALTIMORE RAVENS -- Joe</t>
  </si>
  <si>
    <t>Warner, Kurt</t>
  </si>
  <si>
    <t>Britt, Wesley</t>
  </si>
  <si>
    <t>holding or roughing; holding or pass interference/roughing; running into the kicker</t>
  </si>
  <si>
    <t>holding or offsides; holding or pass interference/roughing; running into the kicker</t>
  </si>
  <si>
    <t>Preference:  6, 7, 1, 5, 3 or 4, 2</t>
  </si>
  <si>
    <t>0-4  325-3.8  2.3/6.9  4-0-0-6.4(2.5)  F6</t>
  </si>
  <si>
    <t>08/11</t>
  </si>
  <si>
    <t>08/12</t>
  </si>
  <si>
    <t>08/13</t>
  </si>
  <si>
    <t>LP = 19,0.0yards</t>
  </si>
  <si>
    <t>Generic PR</t>
  </si>
  <si>
    <t>Chatman, Antonio 2007</t>
  </si>
  <si>
    <t>Gordon, Charles 2008</t>
  </si>
  <si>
    <t>Stamer, Josh</t>
  </si>
  <si>
    <t>Stills, Gary</t>
  </si>
  <si>
    <t>Terrill, Craig</t>
  </si>
  <si>
    <t>Thomas, Josh</t>
  </si>
  <si>
    <t>6-6-4-13.0  54</t>
  </si>
  <si>
    <t>4-4-5-17.0</t>
  </si>
  <si>
    <t>4  4-4-2-(4.9)  30</t>
  </si>
  <si>
    <t>4-3-4-13.8</t>
  </si>
  <si>
    <t>5  4-2-0-(1.2)  8</t>
  </si>
  <si>
    <t>5-3-2-9.7  22;  LP = TD,8.8yards</t>
  </si>
  <si>
    <t>0;  LK = TD,22yards</t>
  </si>
  <si>
    <t>10,10,10,7/11/12,4;  TB on 4,9;  14,12,21</t>
  </si>
  <si>
    <t>46;  14,12,21</t>
  </si>
  <si>
    <t>4-4  0-0.0  3-0-0-(0.5)  0</t>
  </si>
  <si>
    <t>5-5-6-16.1</t>
  </si>
  <si>
    <t>5-5-3-10.7  24</t>
  </si>
  <si>
    <t>4  4-4-2-(4.3)  dot</t>
  </si>
  <si>
    <t>4-4  4-3-0-(3.5)  21</t>
  </si>
  <si>
    <t>4-3-2-10.2  21</t>
  </si>
  <si>
    <t>4-3  4-3-0-(2.9)  20</t>
  </si>
  <si>
    <t>4-3-2-9.7  17</t>
  </si>
  <si>
    <t>4-3-2-9.2  25;  PR = 34,3.0yards</t>
  </si>
  <si>
    <t>6-6-3-9.8  46;  PR = 15,4.1yards</t>
  </si>
  <si>
    <t>KR = 60,23yards</t>
  </si>
  <si>
    <t>4-3-2-7.1  15;  KR = 43,19yards</t>
  </si>
  <si>
    <t>10,10,9/12,8/11/12,2;  TB on 2,6;  23,21,20</t>
  </si>
  <si>
    <t>42 blk;  6,5,LG</t>
  </si>
  <si>
    <t>0-2  13-4.2  4-0-0-(0.6)  3</t>
  </si>
  <si>
    <t>4-5  0-0.0  4-2-0-(2.9)  11</t>
  </si>
  <si>
    <t>4-5-3-10.2  26</t>
  </si>
  <si>
    <t>4-4-2-11.6  22</t>
  </si>
  <si>
    <t>6  4-3-0-(1.8)  31</t>
  </si>
  <si>
    <t>4-4  4-3-0-(2.3)  14</t>
  </si>
  <si>
    <t>HBWR/LPLK</t>
  </si>
  <si>
    <t>0-0  29-5.8  4-1-0-(0.6)  17;  LP = 32,3.7yds;  LK = TD,20yds</t>
  </si>
  <si>
    <t>10,10,9/12,9,6tothe39;  TB on 7;  23,21,LG</t>
  </si>
  <si>
    <t>47;  6,3,2</t>
  </si>
  <si>
    <t>0-2  34-7.2  4-2-0-(4.3)  23</t>
  </si>
  <si>
    <t>0-4  23-3.7  5-1-0-(3.5)  17</t>
  </si>
  <si>
    <t>5-5  10-3.1  4-0-0-(2.3)  21</t>
  </si>
  <si>
    <t>4-5-5-15.9  70</t>
  </si>
  <si>
    <t>4  5-5-3-(4.1)  30</t>
  </si>
  <si>
    <t>5  4-3-0-(3.5)  51</t>
  </si>
  <si>
    <t>4-3-2-9.6  53</t>
  </si>
  <si>
    <t>4-3-2-10.0  19</t>
  </si>
  <si>
    <t>David, Jason</t>
  </si>
  <si>
    <t>22/25  12/18  7/10  4.2%  i90  3xMR3.3  F7</t>
  </si>
  <si>
    <t>15/19  11/17  5/10  2.5%  i30  7xMR3.2  F1</t>
  </si>
  <si>
    <t>14/19  11/18  5/9  2.6%  i36  3xMR3.4  F2</t>
  </si>
  <si>
    <t>13/17  13/17  7/11  2.9%  i52  1xMR1.5  F2</t>
  </si>
  <si>
    <t>14/20  11/17  6/11  3.2%  i39  6xMR4.4  F11</t>
  </si>
  <si>
    <t>14/19  10/17  5/11  3.0%  i58  3xMR4.2  F2</t>
  </si>
  <si>
    <t>15/20  10/15  6/9  3.1%  i30  5xMR5.7  F4</t>
  </si>
  <si>
    <t>18/21  12/19  2/5  2.8%  i52  6xMR6.1  ER5.4  F10</t>
  </si>
  <si>
    <t>5/9  9/14  5/10  2.8%  i39  6xMR3.7  F12</t>
  </si>
  <si>
    <t>9/15  10/15  3/7  1.7%  i6  5xMR3.2  F2</t>
  </si>
  <si>
    <t>9/14  9/14  4/11  5.2%  i104  6xMR3.4  F18</t>
  </si>
  <si>
    <t>18/21  7/13  3/7  2.4%  i8  11xMR6.4  ER6.4  F8</t>
  </si>
  <si>
    <t>14/18  8/14  4/10  2.8%  i30  11xMR4.7  F7</t>
  </si>
  <si>
    <t>13/19  10/14  5/9  5.0%  i116  2xMR-1.2  F2</t>
  </si>
  <si>
    <t>16/22  11/16  3/7  3.8%  i90  0xMR  F1</t>
  </si>
  <si>
    <t>8/13  9/14  4/8  4.8%  i93  6xMR7.6  F1</t>
  </si>
  <si>
    <t>PR = 36,2.8yards</t>
  </si>
  <si>
    <t>PR = 20,1.3yards</t>
  </si>
  <si>
    <t>PR = 27,2.5yards</t>
  </si>
  <si>
    <t>LP = TDon3,5.6yards</t>
  </si>
  <si>
    <t>Davis, Craig</t>
  </si>
  <si>
    <t>Mason, Derrick</t>
  </si>
  <si>
    <t>Schaub, Matt</t>
  </si>
  <si>
    <t>6/10  4/10  2/6  5.7%  8xMR5</t>
  </si>
  <si>
    <t>Green, Ahman</t>
  </si>
  <si>
    <t>4-3  259-4.5  2.2/6.2  5-1-0-6.9  Pro Bowl</t>
  </si>
  <si>
    <t>4-0  355-5.3  3.0/10.2  5-3-0-7.3  pro bowl</t>
  </si>
  <si>
    <t>6-6-5-11.1  53</t>
  </si>
  <si>
    <t>4-3-2-9.4  15</t>
  </si>
  <si>
    <t>6-6-6-14.4</t>
  </si>
  <si>
    <t>6-6-6-15.2</t>
  </si>
  <si>
    <t>4-4-2-10.6  23</t>
  </si>
  <si>
    <t>3-4 defense;  swaps = B.Edwards to FL, J.Beason to LILB, Q.Mikell to FS;  J.Charles unlimited in the first half</t>
  </si>
  <si>
    <t>Runyan, Jon</t>
  </si>
  <si>
    <t>Martin, David</t>
  </si>
  <si>
    <t>4  4-3-0  11.1</t>
  </si>
  <si>
    <t>06/11</t>
  </si>
  <si>
    <t>06/12</t>
  </si>
  <si>
    <t>06/13</t>
  </si>
  <si>
    <t>06/1 (19)</t>
  </si>
  <si>
    <t>Cromartie, Antonio</t>
  </si>
  <si>
    <t>Keiaho, Freddie</t>
  </si>
  <si>
    <t>Edwards, Ray</t>
  </si>
  <si>
    <t>Webster, Nate</t>
  </si>
  <si>
    <t>4-3 defense; swaps:  E.Ekuban LE to RE, S.Springs LCB to RCB</t>
  </si>
  <si>
    <t>4-3 defense; swaps:  S.Springs LCB to RCB</t>
  </si>
  <si>
    <t>Kreutz, Olin</t>
  </si>
  <si>
    <t>6-0  Pro Bowl</t>
  </si>
  <si>
    <t>5-7 pro bowl</t>
  </si>
  <si>
    <t>Fabini, Jason</t>
  </si>
  <si>
    <t>Bell, Jacob</t>
  </si>
  <si>
    <t>Jansen, Jon</t>
  </si>
  <si>
    <t>Williams, Pat</t>
  </si>
  <si>
    <t>OAKLAND RAIDERS -- Nelson</t>
  </si>
  <si>
    <t>15/19  9/13  3/9  6%  4att</t>
  </si>
  <si>
    <t>06/9</t>
  </si>
  <si>
    <t>06/10</t>
  </si>
  <si>
    <t>Mikell, Quintin</t>
  </si>
  <si>
    <t>4-4  245-4.7  2.4/8.5  5-1-0-(4.2)  34  F10</t>
  </si>
  <si>
    <t>5-5  92-4.3  1.3/7.3  ER--  4-0-0-(3.7)  44  F21</t>
  </si>
  <si>
    <t>0-4  416-4.3  2.8/10.3  5-1-0-(5.6)  78  F6</t>
  </si>
  <si>
    <t>4-3 defense; swaps:  Brandon Jones from SE to FL, Carlos Emmons from LLB to RLB, Jamar Nesbit from LG to RG</t>
  </si>
  <si>
    <t>OAK #1, no #6, TB #9</t>
  </si>
  <si>
    <t>no #1, no #6</t>
  </si>
  <si>
    <t>Mathis, Evan</t>
  </si>
  <si>
    <t>Kasay, John</t>
  </si>
  <si>
    <t>4  4-3-2-11.3(4.1)  28</t>
  </si>
  <si>
    <t>Klopfenstein, Joe</t>
  </si>
  <si>
    <t>Hatcher, Jason</t>
  </si>
  <si>
    <t>Wilkinson, Gerris</t>
  </si>
  <si>
    <t>Ryans, DeMeco</t>
  </si>
  <si>
    <t>06/1(7)</t>
  </si>
  <si>
    <t>06/1 (1)</t>
  </si>
  <si>
    <t>Routt, Stanford</t>
  </si>
  <si>
    <t>Carr, Chris</t>
  </si>
  <si>
    <t>Ghiaciuc, Eric</t>
  </si>
  <si>
    <t>Henry, Chris</t>
  </si>
  <si>
    <t>0-2  93-3.6  0.9/5.0  5-0-0-6.9(3.5)  F6</t>
  </si>
  <si>
    <t>0-3  13-4.5  4-0-0-11.0(2.9)</t>
  </si>
  <si>
    <t>5  4-3-2-14.9(4.6)  47</t>
  </si>
  <si>
    <t>117-5.2  0.5/11.7  LB--  4-3-0-9.0; PR=TDon4,-5on2,F-6on11; KR=47,15yds</t>
  </si>
  <si>
    <t>46-4.2  4-0-0-9.6</t>
  </si>
  <si>
    <t>Moore, Mewelde</t>
  </si>
  <si>
    <t>5-4  65-5.8  0.3/6.8  4-1-0-8.8;KR=33,15yards</t>
  </si>
  <si>
    <t>Smith, Terrelle</t>
  </si>
  <si>
    <t>5-5  4-2.3  4-0-0-5.6</t>
  </si>
  <si>
    <t>5-3  0-0  4-0-0-4.7</t>
  </si>
  <si>
    <t>Evans, Heath</t>
  </si>
  <si>
    <t>01/3</t>
  </si>
  <si>
    <t>NE</t>
  </si>
  <si>
    <t>00/1 (13)</t>
  </si>
  <si>
    <t>4-10  Pro Bowl</t>
  </si>
  <si>
    <t>4-10  pro bowl</t>
  </si>
  <si>
    <t>Samuels, Chris</t>
  </si>
  <si>
    <t>00/1 (3)</t>
  </si>
  <si>
    <t>Babineaux, Jordan</t>
  </si>
  <si>
    <t>Bannan, Justin</t>
  </si>
  <si>
    <t>10,10,8/12,8/12,6;  TB on 4,9;  26,31,35</t>
  </si>
  <si>
    <t>46;  7,10,15</t>
  </si>
  <si>
    <t>Plackemeier, Ryan</t>
  </si>
  <si>
    <t>45 blk;  5,8,LG</t>
  </si>
  <si>
    <t xml:space="preserve">    automatic touchback; G indicates the roll(s) on which an extra point is missed (if missed on 12 only then</t>
  </si>
  <si>
    <t xml:space="preserve">    only an m is indicated, if extra points are good on 2-12 then no m is listed); H,J,K indicate the kickoff</t>
  </si>
  <si>
    <t>4-4-3-12.8  54</t>
  </si>
  <si>
    <t>4-3-4-18.9  54</t>
  </si>
  <si>
    <t>5-5-4-12.3</t>
  </si>
  <si>
    <t>6-6-6-14.8  Pro Bowl</t>
  </si>
  <si>
    <t>4-4-4-13.6  47</t>
  </si>
  <si>
    <t>4-4-2-11.1  33</t>
  </si>
  <si>
    <t>4-5-5-14.6  54</t>
  </si>
  <si>
    <t>4-4-4-16.0</t>
  </si>
  <si>
    <t>6-6-5-15.1  51  Pro Bowl</t>
  </si>
  <si>
    <t>54-837  4-5-4-15.5  60</t>
  </si>
  <si>
    <t>63-823  4-5-4  13.1  42</t>
  </si>
  <si>
    <t>4-5-4  11.7  43</t>
  </si>
  <si>
    <t>Toomer, Amani</t>
  </si>
  <si>
    <t>4-4-4-14.6  48</t>
  </si>
  <si>
    <t>Subjective ranking includes rushing (including card's consistency with slight modification if bad on LB and more modification if bad on ER), receiving,</t>
  </si>
  <si>
    <t xml:space="preserve">    hit-or-miss (a slight negative), blocking (7 or 0 are the only slight factors), fatigue level (number of carries), and fumble chance but not special teams.</t>
  </si>
  <si>
    <t>0-4  261-4.1  1.0/6.6  5-2-0-(3.5)  73dot  F6</t>
  </si>
  <si>
    <t>Davis, Keith</t>
  </si>
  <si>
    <t>Hood, Roderick</t>
  </si>
  <si>
    <t>Penalty Numbers (run play vs off or def; pass play vs off or def; FG or punt vs receiving team)</t>
  </si>
  <si>
    <t>4  6-6-4-9.8(4.5)  40</t>
  </si>
  <si>
    <t>04/1 (6)</t>
  </si>
  <si>
    <t>06/1(20)</t>
  </si>
  <si>
    <t>06/3Supp</t>
  </si>
  <si>
    <t>Pollard, Bernard</t>
  </si>
  <si>
    <t>Williams, Leon</t>
  </si>
  <si>
    <t>5-3  7-3.0  4-0-0-(4.3)  28</t>
  </si>
  <si>
    <t>Hall, Ahmard</t>
  </si>
  <si>
    <t>Cofield, Barry</t>
  </si>
  <si>
    <t xml:space="preserve">    the average on the card (where a TD or gain longer than 70 = 70 yards) plus if the F is on a non-standard roll</t>
  </si>
  <si>
    <t>Bell, Tatum</t>
  </si>
  <si>
    <t>40-576  4-4-4-14.4  49; KR = 69, 19 yards</t>
  </si>
  <si>
    <t>WR/LK</t>
  </si>
  <si>
    <t>4  49-598  4-5-3-12.2  46</t>
  </si>
  <si>
    <t>4  39-485  5-4-3  12.4  45</t>
  </si>
  <si>
    <t>4-4-5-20.5  54</t>
  </si>
  <si>
    <t>4  4-4-0-12.1(4.1)  57</t>
  </si>
  <si>
    <t>4-4-3-11.6  56</t>
  </si>
  <si>
    <t>KR = 38,19yards</t>
  </si>
  <si>
    <t>KR = 51,18yards</t>
  </si>
  <si>
    <t>KR = TD,31yards</t>
  </si>
  <si>
    <t>KR = 43,19yards</t>
  </si>
  <si>
    <t>KR = 36,20yards</t>
  </si>
  <si>
    <t>KR = TD,19yards</t>
  </si>
  <si>
    <t>KR = 31,18yards</t>
  </si>
  <si>
    <t>KR = 95,25yards</t>
  </si>
  <si>
    <t>LK = 45,18yards</t>
  </si>
  <si>
    <t>KR = 50,22yards</t>
  </si>
  <si>
    <t>KR = 32,17yards</t>
  </si>
  <si>
    <t>KR = 39,20yards</t>
  </si>
  <si>
    <t>KR = 46,18yards</t>
  </si>
  <si>
    <t>KR = 51,24yards</t>
  </si>
  <si>
    <t>KR = 40,18yards</t>
  </si>
  <si>
    <t>KR = 59,24yards</t>
  </si>
  <si>
    <t>KR = 60,17yards</t>
  </si>
  <si>
    <t>KR = 41,18yards</t>
  </si>
  <si>
    <t>KR = 49,19yards</t>
  </si>
  <si>
    <t>LK = TD,23yards</t>
  </si>
  <si>
    <t>KR = 88,24yards</t>
  </si>
  <si>
    <t>KR = 83,25yards</t>
  </si>
  <si>
    <t>KR = 69,22yards</t>
  </si>
  <si>
    <t>LK = TD,21yards</t>
  </si>
  <si>
    <t>KR = 43,23yards</t>
  </si>
  <si>
    <t>LK = 61,25yards</t>
  </si>
  <si>
    <t>KR = 35,14yards</t>
  </si>
  <si>
    <t>KR = 41,19yards</t>
  </si>
  <si>
    <t>KR = 75,21yards</t>
  </si>
  <si>
    <t>KR = 45,18yards</t>
  </si>
  <si>
    <t>KR = 52,30yards</t>
  </si>
  <si>
    <t>5-5-4-15.0  61</t>
  </si>
  <si>
    <t>4  6-5-3-(6.0)  35</t>
  </si>
  <si>
    <t>4-3-3-12.7  65</t>
  </si>
  <si>
    <t>4  4-3-0-(1.8)  13</t>
  </si>
  <si>
    <t>LCB/KR</t>
  </si>
  <si>
    <t>5;  KR=TD,31yards</t>
  </si>
  <si>
    <t>4-5  4-4-3-11.7(4.9)  30</t>
  </si>
  <si>
    <t>Smith, Kolby</t>
  </si>
  <si>
    <t>Bowe, Dwayne</t>
  </si>
  <si>
    <t>6-12-5*</t>
  </si>
  <si>
    <t>McBride, Turk</t>
  </si>
  <si>
    <t>Tyler, Tank</t>
  </si>
  <si>
    <t>Satele, Samson</t>
  </si>
  <si>
    <t>Ginn Jr., Ted</t>
  </si>
  <si>
    <t>Camarillo, Greg</t>
  </si>
  <si>
    <t>Moses, Quentin</t>
  </si>
  <si>
    <t>12/16  12/18  7/11  3.4%  2xMR0  F5</t>
  </si>
  <si>
    <t>Wand, Seth</t>
  </si>
  <si>
    <t>Wilkerson, Ben</t>
  </si>
  <si>
    <t>DE/LB</t>
  </si>
  <si>
    <t>Wragge, Tony</t>
  </si>
  <si>
    <t>Redding, Cory</t>
  </si>
  <si>
    <t>4-5/0-5</t>
  </si>
  <si>
    <t>10,10,8/11/12,8/12,4;  m on 12;  TB on 8;  10,11,LG</t>
  </si>
  <si>
    <t>4-3-2-15.0;  LP = TDon4,10.6yards,Fon10;  LK = TD,13yards</t>
  </si>
  <si>
    <t>10,10,10,9/12,3;  TB on 4;  10,11,LG</t>
  </si>
  <si>
    <t>4-3 defense;  swaps: H.Ward from FL to SE, R.Edwards from RE to LE, F.Keiaho from RLB to LLB, A.Cromartie from RCB to LCB</t>
  </si>
  <si>
    <t>Houshmandzadeh, T.J.</t>
  </si>
  <si>
    <t>5-5-5-13.4  62;  PR=28,5on4</t>
  </si>
  <si>
    <t>63-1057  4-5-6-16.8</t>
  </si>
  <si>
    <t>82-1343  5-6-6  16.4</t>
  </si>
  <si>
    <t>4-5-4  14.6</t>
  </si>
  <si>
    <t>4-4-4-12.0  42</t>
  </si>
  <si>
    <t>4  4-2-0-4.0(1.1)  4</t>
  </si>
  <si>
    <t>5  4-3-2-11.2  56</t>
  </si>
  <si>
    <t>0-3  185-4.5  2.2/6.8  3-1-0-(3.3)  43  F6</t>
  </si>
  <si>
    <t>4  5-4-0-10.3(4.2)  24</t>
  </si>
  <si>
    <t>Salley, Nate</t>
  </si>
  <si>
    <t>06/1 (3)</t>
  </si>
  <si>
    <t>06/1(4)</t>
  </si>
  <si>
    <t>10,10,10,8/11/12,4;  m on 12;  TB on 4;  10,13,16</t>
  </si>
  <si>
    <t>41;  1,2,5</t>
  </si>
  <si>
    <t>0-3  12-2.9  4-0-0-(1.7)  14</t>
  </si>
  <si>
    <t>6-6-4-12.9  49</t>
  </si>
  <si>
    <t>4-4-5-15.8</t>
  </si>
  <si>
    <t>6  5-5-0-(4.9)  22</t>
  </si>
  <si>
    <t>5-5  4-3-0-(2.3)  13</t>
  </si>
  <si>
    <t>Watson, Kenny</t>
  </si>
  <si>
    <t>0-2  26-6.2  5-1-0-6.8  KR=32,16yards</t>
  </si>
  <si>
    <t>15/18  17/20  10/13  1.7%  6xMR6  Pro Bowl</t>
  </si>
  <si>
    <t>16/22  11/16  8/11  2.3%  10xMR5  -3.9/6.3  pro bowl</t>
  </si>
  <si>
    <t>Anderson, Willie</t>
  </si>
  <si>
    <t>Clifton, Chad</t>
  </si>
  <si>
    <t>Woody, Damien</t>
  </si>
  <si>
    <t>99/1 (17)</t>
  </si>
  <si>
    <t>Koppen, Dan</t>
  </si>
  <si>
    <t>Shaffer, Kevin</t>
  </si>
  <si>
    <t>Steinbach, Eric</t>
  </si>
  <si>
    <t>4-3-4-13.8  32;  KR=59,19yards</t>
  </si>
  <si>
    <t>Vanden Bosch, Kyle</t>
  </si>
  <si>
    <t>8/12  12/18  8/11  4.2%  0xMR  F3</t>
  </si>
  <si>
    <t>4-5  194-4.1  1.6/6.4  4-0-0-6.4(2.5)  F6</t>
  </si>
  <si>
    <t>Penalty Number</t>
  </si>
  <si>
    <t>Janikowski, Sebastian</t>
  </si>
  <si>
    <t>00/1 (17)</t>
  </si>
  <si>
    <t>10,10,9/12,8/11/12,5; TB on 7; m; 29,26,22</t>
  </si>
  <si>
    <t>15/20  11/19  7/11  4.9%  6xMR4  F1</t>
  </si>
  <si>
    <t>3-4 defense; swaps:  Cotchery from FL to SE, Herremans from LG to RG, McFarland from LDT to RDT, P.Daniels LE to RE, T.Hill LCB to RCB</t>
  </si>
  <si>
    <t>5-4-4-12.8  45</t>
  </si>
  <si>
    <t>52-715  5-5-4-13.8</t>
  </si>
  <si>
    <t>4-3-2-14.3  46</t>
  </si>
  <si>
    <t>Spencer, Chris</t>
  </si>
  <si>
    <t>Hackett, D.J.</t>
  </si>
  <si>
    <t>Weaver, Leonard</t>
  </si>
  <si>
    <t>Tatupu, Lofa</t>
  </si>
  <si>
    <t>Hill, Leroy</t>
  </si>
  <si>
    <t>Wakefield, Fred</t>
  </si>
  <si>
    <t>4  4-2-0-12.0(0.8)  19</t>
  </si>
  <si>
    <t>Walker, Frank</t>
  </si>
  <si>
    <t>25/26  10/17  1/2  3.5%  4xMR3  F6</t>
  </si>
  <si>
    <t>21/25  13/18  6/9  3.6%  3xMR4  F14</t>
  </si>
  <si>
    <t>0-5  157-5.4  2.3/9.5  5-0-0-(5.6)  50  F32</t>
  </si>
  <si>
    <t>4/9  9/16  4/7  2.1%  6xMR7  F14</t>
  </si>
  <si>
    <t>0-3  222-4.5  2.8/7.2  4-2-0-(3.7)  17  F7</t>
  </si>
  <si>
    <t>16/21  12/21  2/6  0.0%  0xMR  F18</t>
  </si>
  <si>
    <t>0-0  321-4.1  2.4/6.1  4-0-0-(3.1)  22  F6</t>
  </si>
  <si>
    <t>at NO</t>
  </si>
  <si>
    <t>5-4  5-1.6  0.1/5.1  4-2-0-7.5  F9  wkER</t>
  </si>
  <si>
    <t>20/25  11/17  5/8  1.4%  4xMR4</t>
  </si>
  <si>
    <t>16/21  11/15  6/8  1.5%  0xMR</t>
  </si>
  <si>
    <t>23/24  12/16  5/11  5.0%  4xMR5</t>
  </si>
  <si>
    <t>21/25  18/23  10/12  4.0%  3xMR3</t>
  </si>
  <si>
    <t>Smith, Daryl</t>
  </si>
  <si>
    <t>98/7</t>
  </si>
  <si>
    <t>00/1 (19)</t>
  </si>
  <si>
    <t>0-4  353-4.8  3.4/7.9  4-3-0-7.4  Pro Bowl</t>
  </si>
  <si>
    <t>0-2  55-5.1  1.5/5.4  LB--  3-0-0-1.8(0.5)  F43</t>
  </si>
  <si>
    <t>0-4  260-4.2  2.5/8.0  5-2-0-(3.5)  23  F9</t>
  </si>
  <si>
    <t>17/22  12/16  5/10  3.9%  0xMR  F5</t>
  </si>
  <si>
    <t>12/18  14/19  7/13  3.4%  0xMR  F3</t>
  </si>
  <si>
    <t>0-3  294-4.1  2.3/5.8  5-1-0-(2.1)  30  F7</t>
  </si>
  <si>
    <t>4-4  65-5.2  0.2/6.3  ER---  4-0-0-(4.7)  22  F9</t>
  </si>
  <si>
    <t>18/24  12/19  5/11  3.0%  7xMR6  F8</t>
  </si>
  <si>
    <t>4-5  151-3.4  0.3/5.0  5-2-0-(3.5)  30  F15</t>
  </si>
  <si>
    <t>46-4.1  4-0-0-9.2</t>
  </si>
  <si>
    <t>Springs, Shawn</t>
  </si>
  <si>
    <t>Surtain, Patrick</t>
  </si>
  <si>
    <t>4-3 defense; swaps:  Ryan Pickett from LDT to RDT, Joey Porter from ROLB to LLB, Marcus Trufant from RCB to LCB</t>
  </si>
  <si>
    <t>5  4-2-0-6.3(1.2)  25</t>
  </si>
  <si>
    <t>3-4 defense; swaps:  Marcus Robinson from SE to FL, Matt Lehr from LG to RG, Antoine Winfield from LCB to RCB</t>
  </si>
  <si>
    <t>4  4-5-0-11.1</t>
  </si>
  <si>
    <t>4  27-321  4-4-3-11.9  36</t>
  </si>
  <si>
    <t>44;  1,2,3</t>
  </si>
  <si>
    <t>KR = 74,24yards</t>
  </si>
  <si>
    <t>FB/TE/KR</t>
  </si>
  <si>
    <t>26/26  13/21  2/5  1.3%  0xMR  F15</t>
  </si>
  <si>
    <t>Johnson, Tank</t>
  </si>
  <si>
    <t>15/20  21/24  8/11  2.3%  4xMR3</t>
  </si>
  <si>
    <t>17/22  13/16  7/9  2.3%  5xMR4</t>
  </si>
  <si>
    <t>Sharper, Darren</t>
  </si>
  <si>
    <t>2008Tm</t>
  </si>
  <si>
    <t>2008 Card Info</t>
  </si>
  <si>
    <t>-0.8 if Fon10</t>
  </si>
  <si>
    <t>5/6 of TD is actually a TD, 1/6 of TD is actually a long gain; count TD as 93 yds</t>
  </si>
  <si>
    <t>For example, for TD on 4 use =3*(93*5/6+45/6) as Long</t>
  </si>
  <si>
    <t>For Return field =(1*6+3*5+45)/12 is an example</t>
  </si>
  <si>
    <t>FG% assumes equal attempts from 3 main ranges =(33/36+33/36+31/36)/3 as a sample</t>
  </si>
  <si>
    <t>43 blk; 15,9,LG</t>
  </si>
  <si>
    <t>0-3  8-6.3  4-0-0-3.3(0.6);  PR=23,8on6,4on9;  LK=60,24yds</t>
  </si>
  <si>
    <t>05/1(5)</t>
  </si>
  <si>
    <t>20/25  17/26  9/12  2.3%  i44  0xMR  F6</t>
  </si>
  <si>
    <t>17/22  17/21  9/12  2.7%  i48  0xMR  F1</t>
  </si>
  <si>
    <t>15/18  15/17  7/10  1.9%  i14  5xMR5.0  F1</t>
  </si>
  <si>
    <t>16/21  16/22  8/11  2.3%  i30  5xMR4.1  F4</t>
  </si>
  <si>
    <t>15/19  14/19  8/11  2.1%  i30  0xMR  F1</t>
  </si>
  <si>
    <t>Higgins, Johnnie</t>
  </si>
  <si>
    <t>PR = 54,1.0yards</t>
  </si>
  <si>
    <t>10,10,9/12,8,7;  TB on 6,7,11;  19,21,LG</t>
  </si>
  <si>
    <t>51;  13,9,LG</t>
  </si>
  <si>
    <t>Hilliard, Corey</t>
  </si>
  <si>
    <t>Gonzalez, Anthony</t>
  </si>
  <si>
    <t>Brown, Jason</t>
  </si>
  <si>
    <t>Karney, Mike</t>
  </si>
  <si>
    <t>5-5  3-2.3  4-0-0-7.0</t>
  </si>
  <si>
    <t>Clayton, Michael</t>
  </si>
  <si>
    <t>04/1 (15)</t>
  </si>
  <si>
    <t>IN/24</t>
  </si>
  <si>
    <t>IN/25</t>
  </si>
  <si>
    <t>IN/26</t>
  </si>
  <si>
    <t>IN/Supp</t>
  </si>
  <si>
    <t>IN/Grp</t>
  </si>
  <si>
    <t>EX/1(1)</t>
  </si>
  <si>
    <t>EX/1(3)</t>
  </si>
  <si>
    <t>EX/1(4)</t>
  </si>
  <si>
    <t>EX/1(5)</t>
  </si>
  <si>
    <t>EX/1(6)</t>
  </si>
  <si>
    <t>EX/1(7)</t>
  </si>
  <si>
    <t>EX/1(8)</t>
  </si>
  <si>
    <t>EX/1(9)</t>
  </si>
  <si>
    <t>EX/1(10)</t>
  </si>
  <si>
    <t>4-4-3-12.0  42</t>
  </si>
  <si>
    <t>4-4-3-12.7  41</t>
  </si>
  <si>
    <t>4-3-3-14.9  38</t>
  </si>
  <si>
    <t>5-6-6-13.6  Pro Bowl</t>
  </si>
  <si>
    <t>4-4-4-17.6</t>
  </si>
  <si>
    <t>5-5  12-4.7  5-0-0-6.2  Pro Bowl</t>
  </si>
  <si>
    <t>40-423  4-4-4-10.6; PR=TDon3, 29on5,11on9; KR=TD,24yds  pbowlst</t>
  </si>
  <si>
    <t>* For TE's and WR's:  A-B  C-D-E-F  H -- A is the number of catches, B is the total yards receiving, C-D-E are</t>
  </si>
  <si>
    <t>* For all eligible receivers:  A-B-C represents the completion combos for flat-short-long each with a 0-6 rating</t>
  </si>
  <si>
    <t>* For Offensive Linemen:  A-B -- A is the run block rating, B is the pass block rating</t>
  </si>
  <si>
    <t>* For Defensive Players:  A-B -- A is the primary (run or pass) defense rating, B is the pass rush rating</t>
  </si>
  <si>
    <t>Hobson, Victor</t>
  </si>
  <si>
    <t>McIntosh, Damien</t>
  </si>
  <si>
    <t>Wharton, Travelle</t>
  </si>
  <si>
    <t>Carlisle, Cooper</t>
  </si>
  <si>
    <t>4-5-4-13.0  49</t>
  </si>
  <si>
    <t>5  4-4-0-10.1(3.7)  28</t>
  </si>
  <si>
    <t>4-6-5-14.7  44</t>
  </si>
  <si>
    <t>4-4-5-15.2  45</t>
  </si>
  <si>
    <t>4-3-2-8.6  22</t>
  </si>
  <si>
    <t>4-3-2-9.4  18</t>
  </si>
  <si>
    <t>4-3-3-13.9  25</t>
  </si>
  <si>
    <t>4  6-6-4-13.1(6.7)</t>
  </si>
  <si>
    <t>6  4-3-2-8.6(1.2)  40</t>
  </si>
  <si>
    <t>6-6-6-16.7</t>
  </si>
  <si>
    <t>4-4-3-16.5</t>
  </si>
  <si>
    <t>44; 5,7,9</t>
  </si>
  <si>
    <t>10,10,10,7/11/12,4; TB on 5,10; m; 33,30,28</t>
  </si>
  <si>
    <t>Wallace, Seneca</t>
  </si>
  <si>
    <t>Fitzpatrick, Ryan</t>
  </si>
  <si>
    <t>Washington, Fabian</t>
  </si>
  <si>
    <t>HB/LP/LK</t>
  </si>
  <si>
    <t>0-0  37-4.4  4-0-0-(0.6)  14;  LP = TD,4.2yds;  LK = TD,24yds</t>
  </si>
  <si>
    <t>10,10,9/12,9/12,4;  TB on 8;  18,15,27</t>
  </si>
  <si>
    <t>48 blk;  14,11,17</t>
  </si>
  <si>
    <t>4-3-2-15.2  35;  KR = 60,26yards</t>
  </si>
  <si>
    <t>4-5-4-13.9;  PR = 49,1.8yards</t>
  </si>
  <si>
    <t>Folk, Nick</t>
  </si>
  <si>
    <t>10,10,10,10,5;  TB on 10;  25,18,LG</t>
  </si>
  <si>
    <t>49;  14,11,LG</t>
  </si>
  <si>
    <t>0-2  23-8.3  3-0-0-(0.5)  11;  KR = 68,23yards</t>
  </si>
  <si>
    <t>Scott, Jake</t>
  </si>
  <si>
    <t>Faine, Jeff</t>
  </si>
  <si>
    <t>03/1 (21)</t>
  </si>
  <si>
    <t>Lehr, Matt</t>
  </si>
  <si>
    <t>Heiden, Steve</t>
  </si>
  <si>
    <t>Coleman, Drew</t>
  </si>
  <si>
    <t>Culver, Tyrone</t>
  </si>
  <si>
    <t>Dahl, Harvey</t>
  </si>
  <si>
    <t>Dockery, Kevin</t>
  </si>
  <si>
    <t>Doughty, Reed</t>
  </si>
  <si>
    <t>Dugan, Jeff</t>
  </si>
  <si>
    <t>Sears, Arron</t>
  </si>
  <si>
    <t>Adams, Gaines</t>
  </si>
  <si>
    <t>White, Greg</t>
  </si>
  <si>
    <t>Peterson, Greg</t>
  </si>
  <si>
    <t>Black, Quincy</t>
  </si>
  <si>
    <t>Hayward, Adam</t>
  </si>
  <si>
    <t>Jackson, Tanard</t>
  </si>
  <si>
    <t>Harris, Leroy</t>
  </si>
  <si>
    <t>Vickerson, Kevin</t>
  </si>
  <si>
    <t>Allred, Colin</t>
  </si>
  <si>
    <t>Griffin, Michael</t>
  </si>
  <si>
    <t>Heyer, Stephon</t>
  </si>
  <si>
    <t>Alexander, Lorenzo</t>
  </si>
  <si>
    <t>Fletcher, London</t>
  </si>
  <si>
    <t>Blades, H.B.</t>
  </si>
  <si>
    <t>Landry, LaRon</t>
  </si>
  <si>
    <t>4-5  50-4.9  0.1/5.1  5-3-0-(4.2)  25  F45;  KR=37,21yards</t>
  </si>
  <si>
    <t>4-3 defense; swaps:  J.Engelberger LE to RE, B.Young RDT to LDT, R.Oben LT to RT</t>
  </si>
  <si>
    <t>Brady, Tom</t>
  </si>
  <si>
    <t>16/21  18/24  11/13  3.0%  0xMR  Pro Bowl</t>
  </si>
  <si>
    <t>Robinson, Dunta</t>
  </si>
  <si>
    <t>04/1 (10)</t>
  </si>
  <si>
    <t>Coleman, Erik</t>
  </si>
  <si>
    <t>Trufant, Marcus</t>
  </si>
  <si>
    <t>03/1 (11)</t>
  </si>
  <si>
    <t>Wilson, Gibril</t>
  </si>
  <si>
    <t>Adams, Mike</t>
  </si>
  <si>
    <t>44 blk; 16,20,LG</t>
  </si>
  <si>
    <t>4-3 defense, K.Vincent RG to LG, S.Rogers RDT to LDT, T.Warren LE to RE, J.Allen LLB to RLB</t>
  </si>
  <si>
    <t>Yoder, Todd</t>
  </si>
  <si>
    <t>07/1 (22)</t>
  </si>
  <si>
    <t>07/1 (1)</t>
  </si>
  <si>
    <t>Leonard, Brian</t>
  </si>
  <si>
    <t>Pittman, Antonio</t>
  </si>
  <si>
    <t>Carriker, Adam</t>
  </si>
  <si>
    <t>Burress, Plaxico</t>
  </si>
  <si>
    <t>00/1 (8)</t>
  </si>
  <si>
    <t>4-3 defense; swap:  S.Rodgers RDT to LDT</t>
  </si>
  <si>
    <t>4;  PR=18,10on4,7on9,3on11</t>
  </si>
  <si>
    <t>RLB/DE</t>
  </si>
  <si>
    <t>10,10,9/12,8/12,6; TB on 5,10; 28,26,LG</t>
  </si>
  <si>
    <t>0-4  153-3.8  1.3/5.6  5-0-0-(2.8)  16  F6</t>
  </si>
  <si>
    <t>Kluwe, Chris</t>
  </si>
  <si>
    <t>45; 15,13,18</t>
  </si>
  <si>
    <t>Pickett, Ryan</t>
  </si>
  <si>
    <t>DB/KR</t>
  </si>
  <si>
    <t>CB</t>
  </si>
  <si>
    <t>4-2  351-4.7  2.3/8.2  6-0-0-7.5  pro bowl</t>
  </si>
  <si>
    <t>4-0  325-4.3  5-3-0-7.5</t>
  </si>
  <si>
    <t>16-5.7  0.6/5.1  5-2-0-11.1  F9; KR = 63, 24 yards</t>
  </si>
  <si>
    <t>Polk, Carlos</t>
  </si>
  <si>
    <t>Count avg kick return as 22 yds</t>
  </si>
  <si>
    <t>Total = each yard of avg start kickoff compared to starting at the 30 counts as 1.5% FG% as subjective modification</t>
  </si>
  <si>
    <t>Wilson, Chris</t>
  </si>
  <si>
    <t>07/1 (7)</t>
  </si>
  <si>
    <t>07/7</t>
  </si>
  <si>
    <t>07/1 (2)</t>
  </si>
  <si>
    <t>07/1 (3)</t>
  </si>
  <si>
    <t>07/1 (4)</t>
  </si>
  <si>
    <t>07/1 (5)</t>
  </si>
  <si>
    <t>07/1 (6)</t>
  </si>
  <si>
    <t>07/1 (8)</t>
  </si>
  <si>
    <t>07/1 (9)</t>
  </si>
  <si>
    <t>07/1 (10)</t>
  </si>
  <si>
    <t>07/1 (11)</t>
  </si>
  <si>
    <t>07/1 (12)</t>
  </si>
  <si>
    <t>07/1 (13)</t>
  </si>
  <si>
    <t>23/26  9/14  3/10  3.4%  5xMR4  F4</t>
  </si>
  <si>
    <t>0-4  240-5.1  1.5/7.8  6-5-2-(4.5)  F6</t>
  </si>
  <si>
    <t>KR = 33,18yards</t>
  </si>
  <si>
    <t>LK = TD,20yards</t>
  </si>
  <si>
    <t>KR = 33,17yards</t>
  </si>
  <si>
    <t>KR = 58,20yards</t>
  </si>
  <si>
    <t>LK = 92,21yards</t>
  </si>
  <si>
    <t>This counts avg kick return on coverage card as 22 yds and uses KR on 6 as KR card's average (other than roll for longest)</t>
  </si>
  <si>
    <t>43 blk;  11,14,LG</t>
  </si>
  <si>
    <t>For Blk field use 1 if block on 12</t>
  </si>
  <si>
    <t>Note that 1/6 of normal punts are not returnable and let's say that 1/4 of punts are coffin corner</t>
  </si>
  <si>
    <t>For Total field =(E262-1.5*F262-G262*15/72) or =(E266-1.5*F266-G266*15/72*35/36) if block</t>
  </si>
  <si>
    <t>Brown, Ronnie</t>
  </si>
  <si>
    <t>4-4-2-11.2  25</t>
  </si>
  <si>
    <t>4-4-5-11.7  33</t>
  </si>
  <si>
    <t>Moss, Randy</t>
  </si>
  <si>
    <t>98/1 (21)</t>
  </si>
  <si>
    <t>4-5-6-15.7</t>
  </si>
  <si>
    <t>111-1632  6-6-6-14.7  72  pro bowl</t>
  </si>
  <si>
    <t>Chatman, Antonio</t>
  </si>
  <si>
    <t>4-3-2-11.2  21;  PR=28,9on10;  KR=59,21yards</t>
  </si>
  <si>
    <t>GREEN BAY PACKERS -- Ronald</t>
  </si>
  <si>
    <t>10,9,9,9,4; TB on 4,10; m; 23,21,26</t>
  </si>
  <si>
    <t>10,10,10,6/12,5; TB on 9</t>
  </si>
  <si>
    <t xml:space="preserve">    either not eligible to catch long passes and not listed if player is unlimited)</t>
  </si>
  <si>
    <t>16/20  13/18  9/12  3.6%  0xMR</t>
  </si>
  <si>
    <t>10 attempts</t>
  </si>
  <si>
    <t>Griese, Brian</t>
  </si>
  <si>
    <t>24/25  15/18  4/8  3.6%  0xMR</t>
  </si>
  <si>
    <t>18/22  8/13  4/8  4.6%  4xMR5</t>
  </si>
  <si>
    <t>21/24  10/15  4/6  3.4%  7xMR4</t>
  </si>
  <si>
    <t>(IR)</t>
  </si>
  <si>
    <t>Haralson, Parys</t>
  </si>
  <si>
    <t>Nicks, Carl</t>
  </si>
  <si>
    <t>4-3 defense; swaps:  L.Coles from SE to FL, Jordan Gross from RT to LT, Dewayne Robertson from LDT to RDT, D.Scott from LE to RE</t>
  </si>
  <si>
    <t>IN/20</t>
  </si>
  <si>
    <t>IN/21</t>
  </si>
  <si>
    <t>IN/22</t>
  </si>
  <si>
    <t>IN/23</t>
  </si>
  <si>
    <t>62-877  4-5-5  14.1  48</t>
  </si>
  <si>
    <t>4-5-5  15.4</t>
  </si>
  <si>
    <t>0-4  77-3.3  0.3/4.6  5-0-0-7.7(4.2)  F6</t>
  </si>
  <si>
    <t>0-3  310-3.6  1.7/6.3  5-1-0-(4.2)  25  F6</t>
  </si>
  <si>
    <t>49;  11,8,4</t>
  </si>
  <si>
    <t>4-3-4-17.8</t>
  </si>
  <si>
    <t>Washington, Nate</t>
  </si>
  <si>
    <t>Watson, Gabe</t>
  </si>
  <si>
    <t>Jennings, Tim</t>
  </si>
  <si>
    <t>Smith, Le Kevin</t>
  </si>
  <si>
    <t>Alexander, Eric</t>
  </si>
  <si>
    <t>Peprah, Charlie</t>
  </si>
  <si>
    <t>Johnson, Charlie</t>
  </si>
  <si>
    <t>Addai, Joseph</t>
  </si>
  <si>
    <t>Williams, Maurice</t>
  </si>
  <si>
    <t>Gado, Samkon</t>
  </si>
  <si>
    <t>5  5-5-3-12.3(5.6)</t>
  </si>
  <si>
    <t>4-4  1-0.0  4-3-0-7.7(2.3)</t>
  </si>
  <si>
    <t>4  4-3-0-7.7(2.4)</t>
  </si>
  <si>
    <t>Joseph, Johnathan</t>
  </si>
  <si>
    <t>Anderson, Derek</t>
  </si>
  <si>
    <t>Cutler, Jay</t>
  </si>
  <si>
    <t>4  5-5-2-12.2(5.6)  65</t>
  </si>
  <si>
    <t>66-976  4-5-5-14.8</t>
  </si>
  <si>
    <t>Brooks, Ahmad</t>
  </si>
  <si>
    <t>Leinart, Matt</t>
  </si>
  <si>
    <t>32 attempts</t>
  </si>
  <si>
    <t>4-4-2-11.5  40</t>
  </si>
  <si>
    <t>06/1 (29)</t>
  </si>
  <si>
    <t>06/1 (22)</t>
  </si>
  <si>
    <t>06/1 (23)</t>
  </si>
  <si>
    <t>06/1 (7)</t>
  </si>
  <si>
    <t>06/1 (15)</t>
  </si>
  <si>
    <t>06/1 (5)</t>
  </si>
  <si>
    <t>06/1 (20)</t>
  </si>
  <si>
    <t>06/1 (4)</t>
  </si>
  <si>
    <t>06/1 (18)</t>
  </si>
  <si>
    <t>06/1 (16)</t>
  </si>
  <si>
    <t>06/1 (11)</t>
  </si>
  <si>
    <t>05/1 (25)</t>
  </si>
  <si>
    <t>4;  LK=88,25yards</t>
  </si>
  <si>
    <t>4;  KR=33,17yards</t>
  </si>
  <si>
    <t>19/24  15/21  6/9  2.9%  2xMR2</t>
  </si>
  <si>
    <t>22 attempts</t>
  </si>
  <si>
    <t>27 attempts</t>
  </si>
  <si>
    <t>IN/8</t>
  </si>
  <si>
    <t>IN/10</t>
  </si>
  <si>
    <t>IN/9</t>
  </si>
  <si>
    <t>IN/11</t>
  </si>
  <si>
    <t>IN/12</t>
  </si>
  <si>
    <t>IN/13</t>
  </si>
  <si>
    <t>IN/14</t>
  </si>
  <si>
    <t>IN/15</t>
  </si>
  <si>
    <t>IN/16</t>
  </si>
  <si>
    <t>4-3/0-3</t>
  </si>
  <si>
    <t>Carey, Vernon</t>
  </si>
  <si>
    <t>Sands, Terdell</t>
  </si>
  <si>
    <t>3-4 defense; swaps:  Justin Smith from LE to RE, Daylon McCutcheon from LCB to RCB</t>
  </si>
  <si>
    <t>04/1 (11)</t>
  </si>
  <si>
    <t>97-1189  6-6-4  12.3  54</t>
  </si>
  <si>
    <t>6-6-4  10.7</t>
  </si>
  <si>
    <t>43;  3,6,11</t>
  </si>
  <si>
    <t>0-0  45-5.5  5-0-0-(2.8)  18</t>
  </si>
  <si>
    <t>0-0  8-13.8  4-0-0-(2.9)  16</t>
  </si>
  <si>
    <t>4-4  8-1.3  4-2-0-(1.8)  13</t>
  </si>
  <si>
    <t>5-4  0-0.0  4-1-0-(1.8)  11</t>
  </si>
  <si>
    <t>5-6-6-16.2  63</t>
  </si>
  <si>
    <t>5-6-5-13.7</t>
  </si>
  <si>
    <t>4-4-3-11.1  29</t>
  </si>
  <si>
    <t>4  4-4-3-(2.4)  26</t>
  </si>
  <si>
    <t>4-3-4-13.7  46</t>
  </si>
  <si>
    <t>4  4-3-0-(4.8)  37</t>
  </si>
  <si>
    <t>0;  PR = 20,-0.4yards</t>
  </si>
  <si>
    <t>4-4-6-20.1;  PR = TDon3,3.9yards</t>
  </si>
  <si>
    <t>KR = 38,24yards</t>
  </si>
  <si>
    <t>10,10,8/11/12,8/11/12,7;  TB on 11;  24,27,20</t>
  </si>
  <si>
    <t>50 blk;  24,17,LG</t>
  </si>
  <si>
    <t>5-2  4-1.8  3-0-0-(2.0)  9</t>
  </si>
  <si>
    <t>5-2  0-0.0  4-0-0-(0.6)  7</t>
  </si>
  <si>
    <t>5-4-3-12.2</t>
  </si>
  <si>
    <t>5  4-4-3-(6.1)  40</t>
  </si>
  <si>
    <t>4-4-2-9.4  23</t>
  </si>
  <si>
    <t>4-3-2-10.9  21</t>
  </si>
  <si>
    <t>6-2  4-3-0-(3.5)  34</t>
  </si>
  <si>
    <t>4  4-3-0-(3.5)  23</t>
  </si>
  <si>
    <t>KR = 62,21yards</t>
  </si>
  <si>
    <t>10,10,10,8,4;  m on 12;  TB on 7;  26,23,LG</t>
  </si>
  <si>
    <t>46;  12,15,5</t>
  </si>
  <si>
    <t>5-4  8-1.3  4-0-0-(0.6)  7</t>
  </si>
  <si>
    <t>5-6-4-11.7</t>
  </si>
  <si>
    <t>4-4-6-24.8</t>
  </si>
  <si>
    <t>4-6-5-16.2</t>
  </si>
  <si>
    <t>4  4-5-3-(5.5)  41</t>
  </si>
  <si>
    <t>4  5-5-2-(4.1)  26</t>
  </si>
  <si>
    <t>4-3-4-24.1  74</t>
  </si>
  <si>
    <t>4  4-3-0-(2.9)  29</t>
  </si>
  <si>
    <t>4-4-4-13.9  41;  LP = 50,2.9yards;  KR = 83,25yards</t>
  </si>
  <si>
    <t>3-4 defense; swaps:  B.McKinnie from LT to RT, M.Boley from LLB to RLB, A.Winfield from LCB to RCB</t>
  </si>
  <si>
    <t>Boulware, Michael</t>
  </si>
  <si>
    <t>Smoot, Fred</t>
  </si>
  <si>
    <t>JAX #5, no #10</t>
  </si>
  <si>
    <t>no #2, no #5, SF #10</t>
  </si>
  <si>
    <t>JAX #2, SD #3, CHI #5, no #6, BUF #6</t>
  </si>
  <si>
    <t>4-0  286-4.3  5-4-0-6.9</t>
  </si>
  <si>
    <t>Jones, Felix</t>
  </si>
  <si>
    <t>0-4  286-4.0  2.3/6.7  4-1-0-(3.7)  18  F6</t>
  </si>
  <si>
    <t>11/16  14/21  6/11  2.0%  7xMR1  F1</t>
  </si>
  <si>
    <t>12/17  11/17  6/11  1.7%  14xMR8  ER-7.3</t>
  </si>
  <si>
    <t>12/17  12/18  7/11  2.4%  11xMR6  ER++</t>
  </si>
  <si>
    <t>Malone, Alfred</t>
  </si>
  <si>
    <t>McGraw, Jon</t>
  </si>
  <si>
    <t>McHugh, Sean</t>
  </si>
  <si>
    <t>4-4  4-2-0-8.3(2.3)  11</t>
  </si>
  <si>
    <t>McKinney, Brandon</t>
  </si>
  <si>
    <t>McQuistan, Pat</t>
  </si>
  <si>
    <t>Miller, Billy</t>
  </si>
  <si>
    <t>4  4-3-0-9.2(2.9)  22</t>
  </si>
  <si>
    <t>4  4-4-0-10.5</t>
  </si>
  <si>
    <t>4  40-355  4-5-0-8.9</t>
  </si>
  <si>
    <t>4  51-613  5-5-2  12.0  42</t>
  </si>
  <si>
    <t>Moore, Eric</t>
  </si>
  <si>
    <t>Morris, Chris</t>
  </si>
  <si>
    <t>Woodson, Charles</t>
  </si>
  <si>
    <t>98/1 (4)</t>
  </si>
  <si>
    <t>Milloy, Lawyer</t>
  </si>
  <si>
    <t>Hartsock, Ben</t>
  </si>
  <si>
    <t>6-4  4-3-0-8.3</t>
  </si>
  <si>
    <t>Royal, Robert</t>
  </si>
  <si>
    <t>Ekuban, Ebenezer</t>
  </si>
  <si>
    <t>99/1 (20)</t>
  </si>
  <si>
    <t>Washington, Marcus</t>
  </si>
  <si>
    <t>0-12-2*</t>
  </si>
  <si>
    <t>Witherspoon, Will</t>
  </si>
  <si>
    <t>Thompson, Chaun</t>
  </si>
  <si>
    <t>Thomas, Robert</t>
  </si>
  <si>
    <t>4-4  8-3.0  4-0-0-(1.8)  9</t>
  </si>
  <si>
    <t>5-5  42-2.8  4-3-0-(3.1)  27</t>
  </si>
  <si>
    <t>Duckett, T.J.</t>
  </si>
  <si>
    <t>02/1 (18)</t>
  </si>
  <si>
    <t>5-5  104-4.9  2.0/8.3  ER--  3-0-0-5.0</t>
  </si>
  <si>
    <t>197-4.0  2.3/7.4  ER-  3-0-0-8.5</t>
  </si>
  <si>
    <t>130-3.9  4-0-0-6.8</t>
  </si>
  <si>
    <t>Williams, Reggie</t>
  </si>
  <si>
    <t>04/1 (9)</t>
  </si>
  <si>
    <t>JAX</t>
  </si>
  <si>
    <t>4-3 defense; swaps:  J.Spitz from RG to LG, Fakhir Brown from RCB to LCB</t>
  </si>
  <si>
    <t>0-0  21-8.7  4-0-0-(1.8)  17</t>
  </si>
  <si>
    <t>5-4  15-2.9  4-2-0-(2.3)  25</t>
  </si>
  <si>
    <t>0-0  23-6.2  4-0-0-(1.2)  15</t>
  </si>
  <si>
    <t>Doucet, Early</t>
  </si>
  <si>
    <t>Rodgers-Cromartie, D.</t>
  </si>
  <si>
    <t>Iwebema, Kenny</t>
  </si>
  <si>
    <t>Campbell, Calais</t>
  </si>
  <si>
    <t>5-5/0-5</t>
  </si>
  <si>
    <t>Baker, Sam</t>
  </si>
  <si>
    <t>Douglas, Harry</t>
  </si>
  <si>
    <t>Lofton, Curtis</t>
  </si>
  <si>
    <t>Biermann, Kroy</t>
  </si>
  <si>
    <t>Jackson, Chevis</t>
  </si>
  <si>
    <t>DeCoud, Thomas</t>
  </si>
  <si>
    <t>0-0  11-2.5  4-0-0-5.0(1.8)</t>
  </si>
  <si>
    <t>5  4-4-0-9.3(3.1)</t>
  </si>
  <si>
    <t>4-3  2-4.0  4-1-0-8.0(2.9)</t>
  </si>
  <si>
    <t>4-4  314-4.3  3.0/8.7  4-0-0-5.5(2.4)  F6</t>
  </si>
  <si>
    <t>Feely, Jay</t>
  </si>
  <si>
    <t>10,10,8/11/12,6/11/12,2; TB on 5,9; 12,16,LG</t>
  </si>
  <si>
    <t>10,10,8/11/12,7,3; TB on 4; m; 13,16,22</t>
  </si>
  <si>
    <t>6-6-5-14.2  59</t>
  </si>
  <si>
    <t>27, 12 yards</t>
  </si>
  <si>
    <t>4-0  116-4.6  4-1-0-7.9;  KR = 32, 16yards</t>
  </si>
  <si>
    <t>05/1(7)</t>
  </si>
  <si>
    <t>05/1(6)</t>
  </si>
  <si>
    <t>05/1(8)</t>
  </si>
  <si>
    <t>05/1(9)</t>
  </si>
  <si>
    <t>05/1(10)</t>
  </si>
  <si>
    <t>05/1(11)</t>
  </si>
  <si>
    <t>05/1(12)</t>
  </si>
  <si>
    <t>05/1(14)</t>
  </si>
  <si>
    <t>05/1(15)</t>
  </si>
  <si>
    <t>05/1(16)</t>
  </si>
  <si>
    <t>Cousins, Oniel</t>
  </si>
  <si>
    <t>Hale, David</t>
  </si>
  <si>
    <t>Rice, Ray</t>
  </si>
  <si>
    <t>Parmele, Jalen</t>
  </si>
  <si>
    <t>6-1/5-1</t>
  </si>
  <si>
    <t>04/1 (32)</t>
  </si>
  <si>
    <t>05/1 (23)</t>
  </si>
  <si>
    <t>05/1 (30)</t>
  </si>
  <si>
    <t>05/1 (28)</t>
  </si>
  <si>
    <t>05/1 (6)</t>
  </si>
  <si>
    <t>4  15-150  4-3-0  10.0</t>
  </si>
  <si>
    <t>05/1 (12)</t>
  </si>
  <si>
    <t>05/4</t>
  </si>
  <si>
    <t>05/2</t>
  </si>
  <si>
    <t>05/5</t>
  </si>
  <si>
    <t>05/3</t>
  </si>
  <si>
    <t>05/FA</t>
  </si>
  <si>
    <t>DB/LK</t>
  </si>
  <si>
    <t>0;  LK=TD,22yards</t>
  </si>
  <si>
    <t>4-4-4-16.6  45;  PR=12,-4on6,1on11</t>
  </si>
  <si>
    <t>4-3-3-13.2  45;  PR=18,-1on3,4on4,15on5,9on9</t>
  </si>
  <si>
    <t>06/1 (30)</t>
  </si>
  <si>
    <t>06/1(3)</t>
  </si>
  <si>
    <t>Gaither, Omar</t>
  </si>
  <si>
    <t>Boothe, Kevin</t>
  </si>
  <si>
    <t>4-3-3-21.1</t>
  </si>
  <si>
    <t>Baskett, Hank</t>
  </si>
  <si>
    <t>Ivy, Corey</t>
  </si>
  <si>
    <t>Elam, Abram</t>
  </si>
  <si>
    <t>0-2  345-4.6  3.3/7.3  4-2-0-7.7</t>
  </si>
  <si>
    <t>287-4.6  4-2-0-8.3</t>
  </si>
  <si>
    <t>Jones, Mark</t>
  </si>
  <si>
    <t>LP</t>
  </si>
  <si>
    <t>Bradley, Mark</t>
  </si>
  <si>
    <t>Peterson, Adrian</t>
  </si>
  <si>
    <t>Reed, Jeff</t>
  </si>
  <si>
    <t>4;  KR=48,21yards</t>
  </si>
  <si>
    <t>Nedney, Joe</t>
  </si>
  <si>
    <t>10,10,9,7/12,4; TB on 10; 18,14,20</t>
  </si>
  <si>
    <t>4-3 defense, swaps:  B.Sims from LT to RT, J.Kearse from LE to RE, A.Thomas RLB to LLB, K.Mathis LCB to RCB</t>
  </si>
  <si>
    <t>3-4 defense; swap:  none</t>
  </si>
  <si>
    <t>CHICAGO BEARS -- Brad</t>
  </si>
  <si>
    <t>Green, Trent</t>
  </si>
  <si>
    <t>18/22  16/19  8/11  3.1%  4xMR5</t>
  </si>
  <si>
    <t>16/21  17/23  8/11  2.3%  4xMR5  pro bowl</t>
  </si>
  <si>
    <t>Dorsey, Ken</t>
  </si>
  <si>
    <t>10,10,10,10,6/12;  TB on 5;  19,23,26</t>
  </si>
  <si>
    <t>48 blk;  1,2,LG</t>
  </si>
  <si>
    <t>10,10,9/12,9/12,2; TB on 9;  15,19,24</t>
  </si>
  <si>
    <t>Davis, Andre</t>
  </si>
  <si>
    <t>4-3-3-26.0</t>
  </si>
  <si>
    <t>4-3-3-10.5  28;  LP=33,1.9yards</t>
  </si>
  <si>
    <t>0;  LP=38,1.9yards</t>
  </si>
  <si>
    <t>4  5-5-3-13.9(6.9)  46</t>
  </si>
  <si>
    <t>4  6-5-2-10.5(4.5)  30</t>
  </si>
  <si>
    <t>44; 15,12,8</t>
  </si>
  <si>
    <t>Dawkins, Brian</t>
  </si>
  <si>
    <t>Manning Jr., Ricky</t>
  </si>
  <si>
    <t>Roman, Mark</t>
  </si>
  <si>
    <t>Wesley, Dante</t>
  </si>
  <si>
    <t>Law, Ty</t>
  </si>
  <si>
    <t>43;  1,2,3</t>
  </si>
  <si>
    <t>Ryan, Jon</t>
  </si>
  <si>
    <t>46;  5,8,LG</t>
  </si>
  <si>
    <t>Smith, Hunter</t>
  </si>
  <si>
    <t>46 blk;  19,15,LG</t>
  </si>
  <si>
    <t>10,10,10,4/12,4;  TB on 4;  22,20,28</t>
  </si>
  <si>
    <t>Torbor, Reggie</t>
  </si>
  <si>
    <t>no #8</t>
  </si>
  <si>
    <t>no #5, MIN #5, no #6, TB #8, PHI #8, DAL #8, no #9, NYG #10</t>
  </si>
  <si>
    <t>5  4-3-3-(4.3)  57</t>
  </si>
  <si>
    <t>5  4-4-2-(4.1)  28</t>
  </si>
  <si>
    <t>4-4  4-2-0-(1.8)  9</t>
  </si>
  <si>
    <t>ST. LOUIS RAMS -- Wayne</t>
  </si>
  <si>
    <t>Northcutt, Dennis</t>
  </si>
  <si>
    <t>4-4-4-14.7;  PR=44,16on3,28on5,12on10</t>
  </si>
  <si>
    <t>62-729  4-5-3-11.8  44; LP=38, 11 on 4, 8 on 5, 2 on 10</t>
  </si>
  <si>
    <t>Samuel, Asante</t>
  </si>
  <si>
    <t>Wade, Bobby</t>
  </si>
  <si>
    <t>4-5  12-3.3  4-1-0-(2.3)  14</t>
  </si>
  <si>
    <t>4-3  6-2.8  4-0-0-(1.2)  10</t>
  </si>
  <si>
    <t>0-0  31-2.7  4-0-0-(4.9)  33</t>
  </si>
  <si>
    <t>5-7  7-3.6  4-1-0-(1.7)  14</t>
  </si>
  <si>
    <t>03/12</t>
  </si>
  <si>
    <t>03/13</t>
  </si>
  <si>
    <t>03/14</t>
  </si>
  <si>
    <t>Lg Draft*</t>
  </si>
  <si>
    <t>04/1(1)</t>
  </si>
  <si>
    <t>04/1(2)</t>
  </si>
  <si>
    <t>04/1(3)</t>
  </si>
  <si>
    <t>04/1(4)</t>
  </si>
  <si>
    <t>04/1(5)</t>
  </si>
  <si>
    <t>04/1(6)</t>
  </si>
  <si>
    <t>04/1(9)</t>
  </si>
  <si>
    <t>04/1(10)</t>
  </si>
  <si>
    <t>04/1(11)</t>
  </si>
  <si>
    <t>04/1(12)</t>
  </si>
  <si>
    <t>Westbrook, Brian</t>
  </si>
  <si>
    <t>0-3  177-4.6  -0.1/9.6  LB---  6-5-3-9.6  50</t>
  </si>
  <si>
    <t>21/24  11/18  7/10  4.2%  3xMR4</t>
  </si>
  <si>
    <t>Johnson, Larry</t>
  </si>
  <si>
    <t>03/1 (27)</t>
  </si>
  <si>
    <t>0-0  120-4.8  2.1/7.2  4-1-0-12.6</t>
  </si>
  <si>
    <t>0-3  20-4.3  3-0-0-2.0</t>
  </si>
  <si>
    <t>Schweigert, Stuart</t>
  </si>
  <si>
    <t>Fox, Vernon</t>
  </si>
  <si>
    <t>LK</t>
  </si>
  <si>
    <t>WR/KR</t>
  </si>
  <si>
    <t>06/1 (25)</t>
  </si>
  <si>
    <t>Holmes, Santonio</t>
  </si>
  <si>
    <t>06/1(22)</t>
  </si>
  <si>
    <t>Dumervil, Elvis</t>
  </si>
  <si>
    <t>5-4  4-3-2-14.5(3.5)  36</t>
  </si>
  <si>
    <t>Thomas, David</t>
  </si>
  <si>
    <t>Sowells, Isaac</t>
  </si>
  <si>
    <t>0-12-9*</t>
  </si>
  <si>
    <t>06/1 (13)</t>
  </si>
  <si>
    <t>Wimbley, Kamerion</t>
  </si>
  <si>
    <t>06/1(14)</t>
  </si>
  <si>
    <t>Howard, Thomas</t>
  </si>
  <si>
    <t>Trueblood, Jeremy</t>
  </si>
  <si>
    <t>Winston, Eric</t>
  </si>
  <si>
    <t>Smith, Anthony</t>
  </si>
  <si>
    <t>45;  8,11,16</t>
  </si>
  <si>
    <t>Koch, Sam</t>
  </si>
  <si>
    <t>5-5-6-13.2  49</t>
  </si>
  <si>
    <t>4-3-3-11.9  31</t>
  </si>
  <si>
    <t>4  6-5-4-11.9(6.0)</t>
  </si>
  <si>
    <t>4-2  4-3-0-13.9(3.5)  30</t>
  </si>
  <si>
    <t>4-5-6-13.4</t>
  </si>
  <si>
    <t>4-3-2-9.7  36</t>
  </si>
  <si>
    <t>5  4-4-2-12.4(4.9)  52</t>
  </si>
  <si>
    <t>Denney, Ryan</t>
  </si>
  <si>
    <t>Prioleau, Pierson</t>
  </si>
  <si>
    <t>Rogers, Justin</t>
  </si>
  <si>
    <t>Harris, Ryan</t>
  </si>
  <si>
    <t>Young, Selvin</t>
  </si>
  <si>
    <t>Hall, Andre</t>
  </si>
  <si>
    <t>Martinez, Glenn</t>
  </si>
  <si>
    <t>0-12-5*</t>
  </si>
  <si>
    <t>Crowder, Tim</t>
  </si>
  <si>
    <t>Thomas, Marcus</t>
  </si>
  <si>
    <t>Moss, Jarvis</t>
  </si>
  <si>
    <t>Ramirez, Manny</t>
  </si>
  <si>
    <t>Johnson, Calvin</t>
  </si>
  <si>
    <t>Booker, Marty</t>
  </si>
  <si>
    <t>PR = 16,0.7yards;  KR = 59,24yards</t>
  </si>
  <si>
    <t>10,10,7/12,7/12,3;  TB on 11;  27,19,LG</t>
  </si>
  <si>
    <t>46;  8,12,4</t>
  </si>
  <si>
    <t>0-3  35-2.9  4-0-0-(1.8)  8</t>
  </si>
  <si>
    <t>5-3  1-(-2.0)  4-0-0-(0.6)  5</t>
  </si>
  <si>
    <t>5  6-6-4-(5.3)  35</t>
  </si>
  <si>
    <t>6-5-4-11.9  36</t>
  </si>
  <si>
    <t>4-4-5-12.7  56</t>
  </si>
  <si>
    <t>4-3-3-14.5  68</t>
  </si>
  <si>
    <t>4-3-2-11.9  42</t>
  </si>
  <si>
    <t>4  4-3-0-(2.3)  19</t>
  </si>
  <si>
    <t>4-4-2-10.3  37;  LP = 27,4.3yards;  KR = 60,17yards</t>
  </si>
  <si>
    <t>4-4-5-14.1  64;  KR = 41,18yards</t>
  </si>
  <si>
    <t>10,10,10,7/11/12,4;  TB on 4;  29,26,24</t>
  </si>
  <si>
    <t>46;  17,15,LG</t>
  </si>
  <si>
    <t>0-2  12-7.3  4-3-3-(4.9)  dot</t>
  </si>
  <si>
    <t>5-7  23-3.7  4-0-0-(1.2)  9</t>
  </si>
  <si>
    <t>4-5-3-11.1  33</t>
  </si>
  <si>
    <t>6  4-5-0-(5.5)  24</t>
  </si>
  <si>
    <t>4  4-4-3-(6.1)  dot</t>
  </si>
  <si>
    <t>4-3-2-10.0  14</t>
  </si>
  <si>
    <t>4-3-2-8.3  15</t>
  </si>
  <si>
    <t>6-6-3-10.5  64;  PR = 44,4.9yards</t>
  </si>
  <si>
    <t>0-0  50-4.1  0.1/5.3  4-0-0-(3.7)  18  F6</t>
  </si>
  <si>
    <t>0-2  280-4.0  2.4/5.7  4-0-0-(4.9)  30  F6</t>
  </si>
  <si>
    <t>0-2  188-5.1  2.3/9.0  5-0-0-(2.1)  21  F6</t>
  </si>
  <si>
    <t>0-5  140-4.5  -0.8/6.5  4-1-2-(4.3)  34dot  F6</t>
  </si>
  <si>
    <t>Wells, Scott</t>
  </si>
  <si>
    <t>48; 17,15,19  Pro Bowl</t>
  </si>
  <si>
    <t>4-3-2-5.0  10</t>
  </si>
  <si>
    <t>4-5-3-11.7  39</t>
  </si>
  <si>
    <t>4-4-5-13.2  51</t>
  </si>
  <si>
    <t>4-5-4-17.7</t>
  </si>
  <si>
    <t>4-4-5-19.1</t>
  </si>
  <si>
    <t>4-4-3-14.5</t>
  </si>
  <si>
    <t>6-6-5-13.2</t>
  </si>
  <si>
    <t>4-3-2-0.0  0</t>
  </si>
  <si>
    <t>4-5-3-11.6  56</t>
  </si>
  <si>
    <t>4-4-5-18.3</t>
  </si>
  <si>
    <t>30-433  4-4-5  14.4  47;  PR = TD on 3, 14 on 4, 21 on 6</t>
  </si>
  <si>
    <t>4-3-3  20.0  33</t>
  </si>
  <si>
    <t>Chambers, Chris</t>
  </si>
  <si>
    <t>21/25  13/18  3/7  1.4%  0xMR</t>
  </si>
  <si>
    <t>McGinest, Willie</t>
  </si>
  <si>
    <t>RDT/DE/OLB</t>
  </si>
  <si>
    <t>Davis, Andra</t>
  </si>
  <si>
    <t>5  4-5-0-11.6(3.7)</t>
  </si>
  <si>
    <t>5  6-6-3-13.0(6.8)</t>
  </si>
  <si>
    <t>0-4  296-4.1  2.5/5.9  5-0-0-(1.4)  21  F6</t>
  </si>
  <si>
    <t>21/26  12/18  4/9  3.7%  3xMR6  F6</t>
  </si>
  <si>
    <t>4-5-3-11.2</t>
  </si>
  <si>
    <t>RLB/ILB</t>
  </si>
  <si>
    <t>4-5-5-13.8  43;  PR=26,F-7on3,-4on11</t>
  </si>
  <si>
    <t>K</t>
  </si>
  <si>
    <t>Waters, Brian</t>
  </si>
  <si>
    <t>Goldson, Dashon</t>
  </si>
  <si>
    <t>Brown, Tarell</t>
  </si>
  <si>
    <t>Mebane, Brandon</t>
  </si>
  <si>
    <t>Atkins, Baraka</t>
  </si>
  <si>
    <t>Herring, Will</t>
  </si>
  <si>
    <t>Wilson, Josh</t>
  </si>
  <si>
    <t>Hobbs, Kevin</t>
  </si>
  <si>
    <t>6  8-106  4-3-0  13.3</t>
  </si>
  <si>
    <t>5  3-2-0  1.1  1</t>
  </si>
  <si>
    <t>Campbell, Mark</t>
  </si>
  <si>
    <t>5  4-4-0-11.9</t>
  </si>
  <si>
    <t>44-733  4-4-5  16.7</t>
  </si>
  <si>
    <t>Berrian, Bernard</t>
  </si>
  <si>
    <t>Hilliard, Ike</t>
  </si>
  <si>
    <t>97/1 (7)</t>
  </si>
  <si>
    <t>4-4-3-8.9  43</t>
  </si>
  <si>
    <t>60-608  4-5-3-10.1  38</t>
  </si>
  <si>
    <t>27-386  4-5-4  14.3  38</t>
  </si>
  <si>
    <t>4-5-4  12.7  38</t>
  </si>
  <si>
    <t>4-3 defense;  swaps: C.Naeole from RG to LG, A.Carriker from RDT to LDT, M.Vrabel from LLB to RLB</t>
  </si>
  <si>
    <t>Alexander, Shaun</t>
  </si>
  <si>
    <t>Smith, Troy</t>
  </si>
  <si>
    <t>Edwards, Trent</t>
  </si>
  <si>
    <t>Moore, Matt</t>
  </si>
  <si>
    <t>48 attempts</t>
  </si>
  <si>
    <t>O'Sullivan, J.T.</t>
  </si>
  <si>
    <t>Croyle, Brodie</t>
  </si>
  <si>
    <t>Beck, John</t>
  </si>
  <si>
    <t>Russell, JaMarcus</t>
  </si>
  <si>
    <t>Hill, Shaun</t>
  </si>
  <si>
    <t>8/14  9/17  5/9  3.6%  3xMR3  F1</t>
  </si>
  <si>
    <t>4-3 defense;  swaps = H.Ward to SE, V.Carey to LT, C.Blackburn to LLB, E.Reed to SS</t>
  </si>
  <si>
    <t>4-3 defense;  swaps = M.Pollak to LG, R.Bernard to LDT, D.Foxworth to RCB, A.Rolle to SS</t>
  </si>
  <si>
    <t>07/1(2)</t>
  </si>
  <si>
    <t>07/1(22)</t>
  </si>
  <si>
    <t>07/1(15)</t>
  </si>
  <si>
    <t>07/1(23)</t>
  </si>
  <si>
    <t>07/1(14)</t>
  </si>
  <si>
    <t>07/1(16)</t>
  </si>
  <si>
    <t>07/1(24)</t>
  </si>
  <si>
    <t>07/1(7)</t>
  </si>
  <si>
    <t>07/1(3)</t>
  </si>
  <si>
    <t>07/1(11)</t>
  </si>
  <si>
    <t>07/1(19)</t>
  </si>
  <si>
    <t>4-3-2-10.7  17</t>
  </si>
  <si>
    <t>4-4  4-3-0-(1.1)  15</t>
  </si>
  <si>
    <t>6-6-6-13.7  47  Pro Bowl</t>
  </si>
  <si>
    <t>6-6-6-13.7</t>
  </si>
  <si>
    <t>4-3-4-10.8  41</t>
  </si>
  <si>
    <t>4-4-4-14.1  58</t>
  </si>
  <si>
    <t>4-5-3-12.2  53</t>
  </si>
  <si>
    <t>4-3-3-15.4</t>
  </si>
  <si>
    <t>4  5-4-2-10.0(4.2)  31</t>
  </si>
  <si>
    <t>5-4-4-10.9  49</t>
  </si>
  <si>
    <t>5-6-6-13.1</t>
  </si>
  <si>
    <t>4-5-5-15.8  49</t>
  </si>
  <si>
    <t>5-6-4-11.9</t>
  </si>
  <si>
    <t>4  4-4-0-14.8(4.7)  46</t>
  </si>
  <si>
    <t>4-5-6-17.4</t>
  </si>
  <si>
    <t>6-6-5-12.8  47</t>
  </si>
  <si>
    <t>4-4-4-14.4</t>
  </si>
  <si>
    <t>3-4 defense;  swaps = D.Lutui to LG, N.Harris to RILB, W.Harris to LCB</t>
  </si>
  <si>
    <t>48; 17,19,14</t>
  </si>
  <si>
    <t>Berger, Mitch</t>
  </si>
  <si>
    <t>6-5  7-4.1  0.7/3.7  4-0-0-2.5  F1</t>
  </si>
  <si>
    <t>Holt, Torry</t>
  </si>
  <si>
    <t>99/1 (6)</t>
  </si>
  <si>
    <t>6-6-6-14.6</t>
  </si>
  <si>
    <t>117-1696  6-6-6-14.5  48  pro bowl</t>
  </si>
  <si>
    <t>91-1302  6-6-6  14.3  58</t>
  </si>
  <si>
    <t>5-6-6  16.8  51</t>
  </si>
  <si>
    <t>Harrison, Marvin</t>
  </si>
  <si>
    <t>6-6-6-12.9  59  Pro Bowl</t>
  </si>
  <si>
    <t>94-1272  6-6-6-13.5  pro bowl</t>
  </si>
  <si>
    <t>143-1722  6-6-6  12.0</t>
  </si>
  <si>
    <t>6-6-6  14.0</t>
  </si>
  <si>
    <t>McCareins, Justin</t>
  </si>
  <si>
    <t>03/1 (16)</t>
  </si>
  <si>
    <t>Williams, Roy</t>
  </si>
  <si>
    <t>02/1 (8)</t>
  </si>
  <si>
    <t>Colclaugh, Ricardo</t>
  </si>
  <si>
    <t>CB/KR</t>
  </si>
  <si>
    <t>Meier, Rob</t>
  </si>
  <si>
    <t>Walker, Delanie</t>
  </si>
  <si>
    <t>McDonald, Ray</t>
  </si>
  <si>
    <t>Willis, Patrick</t>
  </si>
  <si>
    <t>Walker, Langston</t>
  </si>
  <si>
    <t>Amano, Eugene</t>
  </si>
  <si>
    <t>Jones, Adrian</t>
  </si>
  <si>
    <t>Newberry, Jeremy</t>
  </si>
  <si>
    <t>Ellis, Greg</t>
  </si>
  <si>
    <t>Haynesworth, Albert</t>
  </si>
  <si>
    <t>02/1 (15)</t>
  </si>
  <si>
    <t>Gregg, Kelly</t>
  </si>
  <si>
    <t>White, Dewayne</t>
  </si>
  <si>
    <t>LaBoy, Travis</t>
  </si>
  <si>
    <t>Wilkerson, Jimmy</t>
  </si>
  <si>
    <t>Barnett, Nick</t>
  </si>
  <si>
    <t>03/1 (29)</t>
  </si>
  <si>
    <t>Ulbrich, Jeff</t>
  </si>
  <si>
    <t>Boiman, Rocky</t>
  </si>
  <si>
    <t>James, Bradie</t>
  </si>
  <si>
    <t>Peterson, Julian</t>
  </si>
  <si>
    <t>10,7/12,7/12,7,5; TB on 6; 13,10,15</t>
  </si>
  <si>
    <t>10,10,6,6,2; TB on 7; m</t>
  </si>
  <si>
    <t>Bryant, Matt</t>
  </si>
  <si>
    <t>McDaniel, Tony</t>
  </si>
  <si>
    <t>Clark, Ryan</t>
  </si>
  <si>
    <t>Hamlin, Ken</t>
  </si>
  <si>
    <t>Brown, Ralph</t>
  </si>
  <si>
    <t>Fletcher, Jamar</t>
  </si>
  <si>
    <t>01/1 (26)</t>
  </si>
  <si>
    <t>4-3 defense; swaps:  K.Traylor from RDT to LDT, S.Locklear from RT to LT</t>
  </si>
  <si>
    <t>6-4  7-3.9  5-2-0-(2.1)  29</t>
  </si>
  <si>
    <t>0-2  121-4.1  -0.3/7.2  LB--  5-2-0-(4.9)  41  F6;  KR=39,17yds</t>
  </si>
  <si>
    <t>0-4  337-3.4  1.1/4.9  5-0-0-(2.8)  14  F6</t>
  </si>
  <si>
    <t>Morris, Sammy</t>
  </si>
  <si>
    <t>4-4  132-4.0  1.1/7.0  4-0-0-5.6</t>
  </si>
  <si>
    <t>19-3.7  5-0-0-7.1</t>
  </si>
  <si>
    <t>2-2.5  4-0-0-16.0</t>
  </si>
  <si>
    <t>20-3.6  0/3.9  4-0-0-5.1  F9  noER</t>
  </si>
  <si>
    <t>Scaife, Bo</t>
  </si>
  <si>
    <t>Hill, Reynaldo</t>
  </si>
  <si>
    <t>Lake, Antwan</t>
  </si>
  <si>
    <t>Lee, James</t>
  </si>
  <si>
    <t>Lenon, Paris</t>
  </si>
  <si>
    <t>Lewis, Keith</t>
  </si>
  <si>
    <t>5-6-5-15.2</t>
  </si>
  <si>
    <t>4-5-4-13.7</t>
  </si>
  <si>
    <t>20/25  13/17  4/9  1.4%  5xMR4  F3</t>
  </si>
  <si>
    <t>4-3 defense;  swaps = L.Moore to SE, P.Kendall to RG, S.Locklear to LT, G.Adams to LE, C.Bailey to RCB</t>
  </si>
  <si>
    <t>4-3 defense;  swaps = C.Johnson to RG, W.Jones to RT, A.Boldin to SE, W.Allen to RCB</t>
  </si>
  <si>
    <t>at 22</t>
  </si>
  <si>
    <t>at 20</t>
  </si>
  <si>
    <t>at 3</t>
  </si>
  <si>
    <t>at 10</t>
  </si>
  <si>
    <t>at 11</t>
  </si>
  <si>
    <t>Minnesota</t>
  </si>
  <si>
    <t>at 6</t>
  </si>
  <si>
    <t>at 23</t>
  </si>
  <si>
    <t>at 14</t>
  </si>
  <si>
    <t>at 19</t>
  </si>
  <si>
    <t>Oakland</t>
  </si>
  <si>
    <t>at 1</t>
  </si>
  <si>
    <t>at 9</t>
  </si>
  <si>
    <t>at 4</t>
  </si>
  <si>
    <t>Atlanta</t>
  </si>
  <si>
    <t>at 24</t>
  </si>
  <si>
    <t>Detroit</t>
  </si>
  <si>
    <t>at 5</t>
  </si>
  <si>
    <t>San Diego</t>
  </si>
  <si>
    <t>Green Bay</t>
  </si>
  <si>
    <t>Baltimore</t>
  </si>
  <si>
    <t>Indianapolis</t>
  </si>
  <si>
    <t>New England</t>
  </si>
  <si>
    <t>Chicago</t>
  </si>
  <si>
    <t>St. Louis</t>
  </si>
  <si>
    <t>Jacksonville</t>
  </si>
  <si>
    <t>Dallas</t>
  </si>
  <si>
    <t>Philadelphia</t>
  </si>
  <si>
    <t>4-4  65-6.0  0.4/8.1  3-0-0-8.5</t>
  </si>
  <si>
    <t>8-2.1  4-0-0-10.8</t>
  </si>
  <si>
    <t>6-3.2  4-0-0-14.7</t>
  </si>
  <si>
    <t>Richardson, Tony</t>
  </si>
  <si>
    <t>Johnson, Chris</t>
  </si>
  <si>
    <t>Bajema, Billy</t>
  </si>
  <si>
    <t>Snyder, Adam</t>
  </si>
  <si>
    <t>Baas, David</t>
  </si>
  <si>
    <t>Gore, Frank</t>
  </si>
  <si>
    <t>10,10,9/12,9/12,3; TB on 10; 21,19,26</t>
  </si>
  <si>
    <t>10,10,10,7/11/12,4; TB on 6</t>
  </si>
  <si>
    <t>Dawson, Phil</t>
  </si>
  <si>
    <t>10,9/12,9/12,6/11/12,4;  TB on 5,10;  20,17,LG</t>
  </si>
  <si>
    <t>10,10,9/12,9/12,2; TB on 9; m on 11,12; 15,23,20</t>
  </si>
  <si>
    <t>10,10,8/12,7/11/12,4; TB on 4,12; 19,27,LG</t>
  </si>
  <si>
    <t>10,10,7/11/12,7/11/12,5; TB on 11; m; 18,20,12</t>
  </si>
  <si>
    <t>10,10,8/12,8,5; TB on 9; m; 19,17,13</t>
  </si>
  <si>
    <t>10,10,10,7/11/12,2; TB on 12; m</t>
  </si>
  <si>
    <t>Allen, Jason</t>
  </si>
  <si>
    <t>Cook, Ryan</t>
  </si>
  <si>
    <t>Neal, Stephen</t>
  </si>
  <si>
    <t>O'Callaghan, Ryan</t>
  </si>
  <si>
    <t>Maroney, Laurence</t>
  </si>
  <si>
    <t>ROLB/ILB</t>
  </si>
  <si>
    <t>Woods, Pierre</t>
  </si>
  <si>
    <t>4-3 defense; swaps:  Max Starks RT to LT, Cullen Jenkins RDT to LDT, Karlos Dansby from LLB to RLB, Brian Williams from RCB to LCB</t>
  </si>
  <si>
    <t>Considine, Sean</t>
  </si>
  <si>
    <t>4-3 defense; swaps:  Lee Evans from SE to FL, Julius Peppers from LE to RE, Pat Williams from LDT to RDT</t>
  </si>
  <si>
    <t>TB</t>
  </si>
  <si>
    <t>ROLB</t>
  </si>
  <si>
    <t>0-12-1*</t>
  </si>
  <si>
    <t>OLB</t>
  </si>
  <si>
    <t>Bentley, Kevin</t>
  </si>
  <si>
    <t>RILB</t>
  </si>
  <si>
    <t>Shanle, Scott</t>
  </si>
  <si>
    <t>03/7</t>
  </si>
  <si>
    <t>LLB/DE</t>
  </si>
  <si>
    <t>Coles, Laveranues</t>
  </si>
  <si>
    <t>6-6-3-10.6  45</t>
  </si>
  <si>
    <t>82-1204  5-6-6-14.7  64</t>
  </si>
  <si>
    <t>89-1264  5-6-6  14.2  43</t>
  </si>
  <si>
    <t>4-5-5  15.7  40d</t>
  </si>
  <si>
    <t>TE</t>
  </si>
  <si>
    <t>Franks, Bubba</t>
  </si>
  <si>
    <t>00/1 (14)</t>
  </si>
  <si>
    <t>6</t>
  </si>
  <si>
    <t>16/21  15/17  6/9  2.7%  6xMR7  ER++</t>
  </si>
  <si>
    <t>43; 10,12,6</t>
  </si>
  <si>
    <t>Johnson, Rudi</t>
  </si>
  <si>
    <t>5-4  361-4.0  3.0/7.9  ER--  4-0-0-5.6</t>
  </si>
  <si>
    <t>215-4.5  3.0/8.0  ER-  4-0-0-7.0</t>
  </si>
  <si>
    <t>Jones, Kevin</t>
  </si>
  <si>
    <t>04/1 (30)</t>
  </si>
  <si>
    <t>Kelsay, Chris</t>
  </si>
  <si>
    <t>Withrow, Cory</t>
  </si>
  <si>
    <t>MN</t>
  </si>
  <si>
    <t>Williams, Kevin</t>
  </si>
  <si>
    <t>03/1 (9)</t>
  </si>
  <si>
    <t>05/1(1)</t>
  </si>
  <si>
    <t>05/1(2)</t>
  </si>
  <si>
    <t>05/1(3)</t>
  </si>
  <si>
    <t>05/1(4)</t>
  </si>
  <si>
    <t>Long adj is a subjective add-on to FG% for 33+ yard line, not only does this make long FGs an option but also increases 28-32 yard line FGs (from 0.5% to 3.0%)</t>
  </si>
  <si>
    <t>Return =(21*6+23*5+45)/12 as an example</t>
  </si>
  <si>
    <t>Avg Start Kickoff =G289+(22*2/3+H289*1/3)*29/36+22*7/36 as an example</t>
  </si>
  <si>
    <t>All QBs with 100 or more attempts</t>
  </si>
  <si>
    <t>2008 Pos</t>
  </si>
  <si>
    <t>2008 Penalty Cards</t>
  </si>
  <si>
    <t>Wilhelm, Matt</t>
  </si>
  <si>
    <t>Polamalu, Troy</t>
  </si>
  <si>
    <t>8/13  12/16  5/8  2.6%  4xMR4  F8</t>
  </si>
  <si>
    <t>13/18  10/18  4/7  4.1%  6xMR4  F7</t>
  </si>
  <si>
    <t>Mitchell, Kawika</t>
  </si>
  <si>
    <t>03/2</t>
  </si>
  <si>
    <t>Bailey, Champ</t>
  </si>
  <si>
    <t>99/1 (7)</t>
  </si>
  <si>
    <t>6  pro bowl;  PR = 39, 11 on 5, 16 on 6, 8 on 9</t>
  </si>
  <si>
    <t>IN/19</t>
  </si>
  <si>
    <t>4-3-2-12.3  18;  LP = TD,7.3yards;  LK = TDon3,24yards</t>
  </si>
  <si>
    <t>10,10,9/12,9/12,4;  m on 12;  TB on 2,10;  18,16,22</t>
  </si>
  <si>
    <t>44;  4,8,LG</t>
  </si>
  <si>
    <t>4-3 defense, swaps:  M.Coleman LE to RE, K.Wong RLB to LLB</t>
  </si>
  <si>
    <t>4-3 defense; swap C.Gray RG to LG (I did not hear from Vic by the deadline so I made this swap as it was needed)</t>
  </si>
  <si>
    <t>0-5  59-4.3  0.9/6.8  5-0-0-8.4</t>
  </si>
  <si>
    <t>113-3.8  1.6/6.9  ER+  LB---  5-2-2-8.0  47</t>
  </si>
  <si>
    <t>Betts, Ladell</t>
  </si>
  <si>
    <t xml:space="preserve">    are not listed; G is the fumble roll if not on 3 or 11; newer format has simply the longest gian listed and</t>
  </si>
  <si>
    <t>4-3-2-14.3  22</t>
  </si>
  <si>
    <t>0;  LP = 49,1.9yards;  LK = TD,18yards</t>
  </si>
  <si>
    <t>Sepulveda, Daniel</t>
  </si>
  <si>
    <t>44;  4,5,LG</t>
  </si>
  <si>
    <t>KR = TD,21yards</t>
  </si>
  <si>
    <t>4-3-4-17.7;  KR = TDon4,25yards</t>
  </si>
  <si>
    <t>4-3-3-9.9  26;  LP = 74,4.0yards</t>
  </si>
  <si>
    <t>10,10,10,8/11/12,6/11/12 out to the 40;  TB on 6;  23,26,21</t>
  </si>
  <si>
    <t>Cook, Jameel</t>
  </si>
  <si>
    <t>4-3  1-(-1.0)  5-1-0-6.0</t>
  </si>
  <si>
    <t>5-0  0-0.0  4-0-0-10.8</t>
  </si>
  <si>
    <t>5-0  5-0-0-5.2</t>
  </si>
  <si>
    <t>10,10,10,7/12,5; TB on 4; miss on 11; 15,19,LG</t>
  </si>
  <si>
    <t>10,8,8,6,4; TB on 5,11; m</t>
  </si>
  <si>
    <t>Turk, Matt</t>
  </si>
  <si>
    <t>41; 1, 3, 5</t>
  </si>
  <si>
    <t>5-5-6-14.5  Pro Bowl</t>
  </si>
  <si>
    <t>5-4  5-2.2  4-0-0-3.3</t>
  </si>
  <si>
    <t>Brown, Kris</t>
  </si>
  <si>
    <t>44; 5,3,LG</t>
  </si>
  <si>
    <t>44 yards</t>
  </si>
  <si>
    <t>94/4</t>
  </si>
  <si>
    <t>0-2  90-4.1  0.4/5.9  4-0-0-7.2;  KR=70,22yards</t>
  </si>
  <si>
    <t>4;  LP = 25,0.8yards</t>
  </si>
  <si>
    <t>4-3-2-5.8  12;  KR = 39,20yards</t>
  </si>
  <si>
    <t>0-2  15-3.0  4-0-0-(2.9)  15;  KR = 46,18yards</t>
  </si>
  <si>
    <t>10,10,9/12,7,5;  TB on 5;  26,30,22</t>
  </si>
  <si>
    <t>46;  10,7,14</t>
  </si>
  <si>
    <t>0-2  13-6.4  3-0-0-(0.5)  5</t>
  </si>
  <si>
    <t>6-6-6-14.0</t>
  </si>
  <si>
    <t>4  6-5-4-(5.3)  33</t>
  </si>
  <si>
    <t>4-5-3-11.6  58</t>
  </si>
  <si>
    <t>5-5-3-10.6</t>
  </si>
  <si>
    <t>4-5  4-3-0-(2.9)  23</t>
  </si>
  <si>
    <t>4-0  4-3-0-(1.8)  13</t>
  </si>
  <si>
    <t>0;  PR = 38,4.5yards;  KR = 51,24yards</t>
  </si>
  <si>
    <t>10,10,7/12,7/12,6/12;  TB on 5,6;  15,12,19</t>
  </si>
  <si>
    <t>45;  9,7,5</t>
  </si>
  <si>
    <t>4-2  2-21.5  3-0-0-(2.5)  10</t>
  </si>
  <si>
    <t>5-5  2-6.5  4-1-0-(4.3)  22</t>
  </si>
  <si>
    <t>5-5-3-11.7  35</t>
  </si>
  <si>
    <t>4-4-4-12.4  41</t>
  </si>
  <si>
    <t>5  4-4-3-(4.9)  dot</t>
  </si>
  <si>
    <t>4-4-3-9.8  32</t>
  </si>
  <si>
    <t>4-3-3-13.6  32</t>
  </si>
  <si>
    <t>4-3-3-16.5  33</t>
  </si>
  <si>
    <t>4  4-3-0-(4.1)  23</t>
  </si>
  <si>
    <t>PR = 32,5.5yards,Fon10;  KR = 40,18yards</t>
  </si>
  <si>
    <t>O'Hara, Shaun</t>
  </si>
  <si>
    <t>Whittle, Jason</t>
  </si>
  <si>
    <t>4-5-4-16.8;  LP=TD,2.2yards;  KR=76,20yards</t>
  </si>
  <si>
    <t>02/1 (29)</t>
  </si>
  <si>
    <t>7 attempts</t>
  </si>
  <si>
    <t>Faggins, Demarcus</t>
  </si>
  <si>
    <t>05/13</t>
  </si>
  <si>
    <t>* = this column lists the most recent draft and round this player was chosen; IN = inaugural draft with 2002 cards, EX = expansion draft with 2003 cards,</t>
  </si>
  <si>
    <t>10,10,10,8/11/12,4; TB on 9; 20,16,14</t>
  </si>
  <si>
    <t>10,10,9,7,4; TB on 11; m</t>
  </si>
  <si>
    <t>Maynard, Brad</t>
  </si>
  <si>
    <t>44; 2,5,11</t>
  </si>
  <si>
    <t>43 blk; 7,3,5</t>
  </si>
  <si>
    <t>44; 8,6,4</t>
  </si>
  <si>
    <t>3-4 defense, swap:  R.Mathis LCB to RCB</t>
  </si>
  <si>
    <t>4  5-5-3-11.2(4.9)  48</t>
  </si>
  <si>
    <t>6-4  3-7.0  4-0-0-6.1(2.3)</t>
  </si>
  <si>
    <t>4  5-4-2-11.8(5.6)  50</t>
  </si>
  <si>
    <t>6-7  29-3.4  4-2-0-6.0(1.9)  Pro Bowl</t>
  </si>
  <si>
    <t>6-6-5-12.2;  PR=13,-4on9,2on10,F-6on11</t>
  </si>
  <si>
    <t>95-1303  6-6-6-13.7  pro bowl</t>
  </si>
  <si>
    <t>4-4  1-2.0  4-3-3-9.9(2.9)  33</t>
  </si>
  <si>
    <t>4-3  0-0.0  3-1-0-6.1(2.0)</t>
  </si>
  <si>
    <t>0-2  290-4.1  1.0/7.6  LB--  4-0-0-4.1(1.3)  F6</t>
  </si>
  <si>
    <t>4-2  38-3.0  3-0-0-0.0(0.5)</t>
  </si>
  <si>
    <t>6  4-3-0-7.0(1.8)</t>
  </si>
  <si>
    <t>4  4-4-2-9.0(3.1)  24</t>
  </si>
  <si>
    <t>Bullocks, Josh</t>
  </si>
  <si>
    <t>0-5  133-3.9  0.8/5.8  4-0-0-(2.5)  16  F8</t>
  </si>
  <si>
    <t>4-4  238-3.7  1.6/5.6  5-3-0-(3.8)  dot  F25</t>
  </si>
  <si>
    <t>0-2 106-3.8 -1.2/5.3 LB-- 5-3-2-(4.2) dot F24; LP=TDon3,4.5yds</t>
  </si>
  <si>
    <t>0-0  140-4.2  1.8/5.7  5-1-0-(4.1)  25  F7</t>
  </si>
  <si>
    <t>0-0  95-5.1  -0.3/7.7 LB--- 5-2-0-(4.1)  dot  F15; LK=92,21yds</t>
  </si>
  <si>
    <t>0-3  61-3.4  1.4/6.1  ER--  5-0-0-(4.9)  27  F9</t>
  </si>
  <si>
    <t>4-2  240-4.3  1.3/7.2  5-3-0-(4.1)  26  F20</t>
  </si>
  <si>
    <t>0-2  130-4.4  1.3/7.3  5-2-2-(3.5)  65  F17</t>
  </si>
  <si>
    <t>0-3  193-4.5  2.5/7.5  4-0-0-(2.4)  20  F21</t>
  </si>
  <si>
    <t>0-4  170-3.9  2.4/7.0  5-1-0-(3.5)  35  F11</t>
  </si>
  <si>
    <t>0-3  63-3.7  0.4/4.7  4-0-0-(2.3)  25  F9</t>
  </si>
  <si>
    <t>0-0 61-5.4 -0.1/6.3 LB-- 5-3-0-(5.6) dot F49; LP=43,3.9y; LK=TD,21y</t>
  </si>
  <si>
    <t>1 less offsides</t>
  </si>
  <si>
    <t>Alston, Jon</t>
  </si>
  <si>
    <t>Eugene, Hiram</t>
  </si>
  <si>
    <t>Avant, Jason</t>
  </si>
  <si>
    <t>Celek, Brent</t>
  </si>
  <si>
    <t>Abiamiri, Victor</t>
  </si>
  <si>
    <t>Gocong, Chris</t>
  </si>
  <si>
    <t>Bradley, Stewart</t>
  </si>
  <si>
    <t>Jordan, Akeem</t>
  </si>
  <si>
    <t>Togafau, Pago</t>
  </si>
  <si>
    <t>James, William</t>
  </si>
  <si>
    <t>Stapleton, Darnell</t>
  </si>
  <si>
    <t>Davis, Carey</t>
  </si>
  <si>
    <t>Russell, Gary</t>
  </si>
  <si>
    <t>Spaeth, Matt</t>
  </si>
  <si>
    <t>Woodley, LaMarr</t>
  </si>
  <si>
    <t>Timmons, Lawrence</t>
  </si>
  <si>
    <t>Gay, William</t>
  </si>
  <si>
    <t>Clary, Jeromey</t>
  </si>
  <si>
    <t>Naanee, Legedu</t>
  </si>
  <si>
    <t>Tucker, Jyles</t>
  </si>
  <si>
    <t>Siler, Brandon</t>
  </si>
  <si>
    <t>Weddle, Eric</t>
  </si>
  <si>
    <t>Warren, Gerard</t>
  </si>
  <si>
    <t>04/1 (16)</t>
  </si>
  <si>
    <t>05/1 (31)</t>
  </si>
  <si>
    <t>05/1 (19)</t>
  </si>
  <si>
    <t>05/1 (26)</t>
  </si>
  <si>
    <t>05/1 (5)</t>
  </si>
  <si>
    <t>0-2  143-2.8  1.8/3.8  ER-  5-3-0-(2.6)  26  F6</t>
  </si>
  <si>
    <t>0-2  113-4.4  -0.4/5.9  LB--  5-3-0-(4.8)  27  F22</t>
  </si>
  <si>
    <t>4-4  218-3.9  1.7/5.9  4-0-0-(1.9)  12  F6</t>
  </si>
  <si>
    <t>4-3-2-16.0  19;  LP = 55,4.6yards;  KR = 59,23yards</t>
  </si>
  <si>
    <t>10,10,10,10,4;  TB on 4,8,9; 19,22,17</t>
  </si>
  <si>
    <t>45 blk;  1,2,LG</t>
  </si>
  <si>
    <t>5-5  9-2.0  4-0-0-(1.8)  12</t>
  </si>
  <si>
    <t>4-4  9-1.1  3-0-0-(0.5)  3</t>
  </si>
  <si>
    <t>6-6-6-18.2</t>
  </si>
  <si>
    <t>5-5-5-14.2  60</t>
  </si>
  <si>
    <t>4  4-3-0-(4.7)  24</t>
  </si>
  <si>
    <t>4  4-3-2-(2.9)  31</t>
  </si>
  <si>
    <t>4-3-2-13.9  37</t>
  </si>
  <si>
    <t>4-3-2-11.9  25</t>
  </si>
  <si>
    <t>4-4-4-13.0;  LP = 25,2.0yards;  KR = 51,18yards</t>
  </si>
  <si>
    <t>4;  KR = TD,31yards</t>
  </si>
  <si>
    <t>10,10,10,8,2;  TB on 4,10;  29,27,22</t>
  </si>
  <si>
    <t>Finnegan, Cortland</t>
  </si>
  <si>
    <t>Lowry, Calvin</t>
  </si>
  <si>
    <t>Jolly, Johnny</t>
  </si>
  <si>
    <t>Seward, Adam</t>
  </si>
  <si>
    <t>4-3-2-6.8  19</t>
  </si>
  <si>
    <t>Smith, Brad</t>
  </si>
  <si>
    <t>Kitna, Jon</t>
  </si>
  <si>
    <t>19/24  9/16  5/9  3.8%  7xMR5</t>
  </si>
  <si>
    <t>17/20  13/17  6/11  2.9%  7xMR4</t>
  </si>
  <si>
    <t>22/24  12/16  5/11  3.4%  4xMR3</t>
  </si>
  <si>
    <t>13/18  11/14  5/8  3.8%  4xMR4</t>
  </si>
  <si>
    <t>Collins, Todd</t>
  </si>
  <si>
    <t>12 attempts</t>
  </si>
  <si>
    <t>07/6</t>
  </si>
  <si>
    <t>Devito, Mike</t>
  </si>
  <si>
    <t>07/FA</t>
  </si>
  <si>
    <t>07/5supp</t>
  </si>
  <si>
    <t>06/1 (26)</t>
  </si>
  <si>
    <t>Patterson, Dimitri</t>
  </si>
  <si>
    <t>4;  KR=TDon3,20yards  Pro Bowl special teams</t>
  </si>
  <si>
    <t>Williams, Madieu</t>
  </si>
  <si>
    <t>Suisham, Shaun</t>
  </si>
  <si>
    <t>10,10,9,7,4;  TB on 12;  15,19,24</t>
  </si>
  <si>
    <t>0-2  7-2.9  4-0-0-6.0</t>
  </si>
  <si>
    <t>0-3  7-3.4  4-0-0-17.0</t>
  </si>
  <si>
    <t>MIN</t>
  </si>
  <si>
    <t>FL/LP</t>
  </si>
  <si>
    <t>IN/1(2)</t>
  </si>
  <si>
    <t>IN/1(3)</t>
  </si>
  <si>
    <t>4-3 defense; swap:  F.Smoot RCB to LCB (I did not hear from Ron before the deadline but I figured this swap made sense)</t>
  </si>
  <si>
    <t>20-322  4-3-4  16.1;  PR = TD on 3, 9 on 4, 17 on 5;  KR = TD, 19yards</t>
  </si>
  <si>
    <t>68-1137  4-5-5-16.7</t>
  </si>
  <si>
    <t>4  5-5-2-12.0(5.6)  60</t>
  </si>
  <si>
    <t>6  4-4-0-7.3(1.8)  24</t>
  </si>
  <si>
    <t>5  4-3-3-12.0(3.5)  79</t>
  </si>
  <si>
    <t>6-5  4-3-0-10.8(1.8)  26</t>
  </si>
  <si>
    <t>4-4-4-10.0  29</t>
  </si>
  <si>
    <t>5-5-5-14.5</t>
  </si>
  <si>
    <t>4-4-4-11.8</t>
  </si>
  <si>
    <t>4  5-4-0-10.6(4.9)</t>
  </si>
  <si>
    <t>6-6-6-11.5</t>
  </si>
  <si>
    <t>4-3-3-12.2  22</t>
  </si>
  <si>
    <t>4-3 defense;  swaps: P.Burress from SE to FL, C.Carlisle from RG to LG, D.Ferguson from LT to RT, J.Allen from RE to LE, J.Harrison from RLB to LLB, D.Robinson from LCB to RCB</t>
  </si>
  <si>
    <t>3-4 defense;  swap: D.Sharper from SS to FS</t>
  </si>
  <si>
    <t>Hanson, Chris</t>
  </si>
  <si>
    <t>44; 11,14,LG</t>
  </si>
  <si>
    <t>46; 9,7,2</t>
  </si>
  <si>
    <t>Griffith, Justin</t>
  </si>
  <si>
    <t>5-2  9-4.3  3-1-0-10.0</t>
  </si>
  <si>
    <t>4-3  38-4.4  5-2-0-5.8</t>
  </si>
  <si>
    <t>Graham, Corey</t>
  </si>
  <si>
    <t>Payne, Kevin</t>
  </si>
  <si>
    <t>Dorsey, DeDe</t>
  </si>
  <si>
    <t>Coats, Daniel</t>
  </si>
  <si>
    <t>LE/LB</t>
  </si>
  <si>
    <t>Rucker, Frostee</t>
  </si>
  <si>
    <t>Mays, Corey</t>
  </si>
  <si>
    <t>Hall, Leon</t>
  </si>
  <si>
    <t>Ndukwe, Chinedum</t>
  </si>
  <si>
    <t>White, Marvin</t>
  </si>
  <si>
    <t>Thomas, Joe</t>
  </si>
  <si>
    <t>Wright, Eric</t>
  </si>
  <si>
    <t>McDonald, Brandon</t>
  </si>
  <si>
    <t>Free, Doug</t>
  </si>
  <si>
    <t>Barber, Marion</t>
  </si>
  <si>
    <t>Curtis, Tony</t>
  </si>
  <si>
    <t>Spencer, Anthony</t>
  </si>
  <si>
    <t>11/15  15/18  7/11  2.8%  5xMR8  ER-7.3</t>
  </si>
  <si>
    <t>13/17  11/14  5/10  4.6%  4xMR6  ER</t>
  </si>
  <si>
    <t>Losman, J.P.</t>
  </si>
  <si>
    <t>04/1 (22)</t>
  </si>
  <si>
    <t>5 attempts</t>
  </si>
  <si>
    <t>Taylor, Fred</t>
  </si>
  <si>
    <t>98/1 (9)</t>
  </si>
  <si>
    <t>4-4  260-4.7  3.0/7.4  4-1-0-9.6</t>
  </si>
  <si>
    <t>4  4-4-2-10.6(4.3)  25</t>
  </si>
  <si>
    <t>4  4-3-2-15.1(3.5)  30</t>
  </si>
  <si>
    <t>4-5-4-13.1  48</t>
  </si>
  <si>
    <t>4-5-4-13.6  73</t>
  </si>
  <si>
    <t>4-4-2-11.8</t>
  </si>
  <si>
    <t>5  4-4-2-9.2(3.1)  26</t>
  </si>
  <si>
    <t>5-4  4-3-0-11.5(3.5)  27</t>
  </si>
  <si>
    <t>4-5-4-15.9  58</t>
  </si>
  <si>
    <t>6-6-5-13.0</t>
  </si>
  <si>
    <t>4-4-2-11.0  24</t>
  </si>
  <si>
    <t>6  4-3-2-10.3(3.5)  28</t>
  </si>
  <si>
    <t>4  5-3-3-11.2(4.9)  41</t>
  </si>
  <si>
    <t>Madison, Sam</t>
  </si>
  <si>
    <t>Grant, Deon</t>
  </si>
  <si>
    <t>Phillips, Jermaine</t>
  </si>
  <si>
    <t>02/5</t>
  </si>
  <si>
    <t>42 blk; 1,2,3</t>
  </si>
  <si>
    <t>PR = 38,4.5yards</t>
  </si>
  <si>
    <t>PR = 32,5.5yards,Fon10</t>
  </si>
  <si>
    <t>PR = 16,0.7yards</t>
  </si>
  <si>
    <t>LP = 27,4.3yards</t>
  </si>
  <si>
    <t>PR = TDon3,3.9yards</t>
  </si>
  <si>
    <t>PR = 20,-0.4yards</t>
  </si>
  <si>
    <t>PR = 44,4.9yards</t>
  </si>
  <si>
    <t>LP = 50,2.9yards</t>
  </si>
  <si>
    <t>LP = 37,4.8yards</t>
  </si>
  <si>
    <t>PR = 15,1.2yards</t>
  </si>
  <si>
    <t>LP = 32,3.7yards</t>
  </si>
  <si>
    <t>PR = 24,3.2yards</t>
  </si>
  <si>
    <t>LP = TDon3,4.5yards</t>
  </si>
  <si>
    <t>LP = TDon3,7.3yards</t>
  </si>
  <si>
    <t>LP = TD,3.8yards</t>
  </si>
  <si>
    <t>LP = 35,1.1yards</t>
  </si>
  <si>
    <t>LP = 43,3.9yards</t>
  </si>
  <si>
    <t>PR = 19,0.9yards</t>
  </si>
  <si>
    <t>PR = 45,7.3yards</t>
  </si>
  <si>
    <t>PR = 33,3.6yards</t>
  </si>
  <si>
    <t>PR = 19,0.7yards</t>
  </si>
  <si>
    <t>PR = TD,9.2yards</t>
  </si>
  <si>
    <t>LP = 44,2.9yards</t>
  </si>
  <si>
    <t>LP = TD,2.9yards</t>
  </si>
  <si>
    <t>0-0 61-5.4 -0.1/6.3 LB-- 5-3-0-(5.6) dot F49;LP=43,3.9y;LK=TD,21y</t>
  </si>
  <si>
    <t>0-4  31-6.0  5-3-0-(4.2)  35;  KR = TD,24yards</t>
  </si>
  <si>
    <t>KR = TD,24yards</t>
  </si>
  <si>
    <t>KR = 38,15yards</t>
  </si>
  <si>
    <t>KR = 39,19yards</t>
  </si>
  <si>
    <t>KR = 30,16yards</t>
  </si>
  <si>
    <t>LK = TD,22yards</t>
  </si>
  <si>
    <t>KR = 59,23yards</t>
  </si>
  <si>
    <t>6/11  11/16  6/9  3.1%  5xMR4  F3</t>
  </si>
  <si>
    <t>2008 SOMIFA schedule created 6/17/2009 by Ed setting 7 of the first 8 games to be against opponents not faced last season and the</t>
  </si>
  <si>
    <t>16/21  13/17  8/12  2.6%  0xMR</t>
  </si>
  <si>
    <t>16/21  15/21  10/13  2.6%  4xMR5  F1  Pro Bowl</t>
  </si>
  <si>
    <t>IND</t>
  </si>
  <si>
    <t>07/1 (14)</t>
  </si>
  <si>
    <t>07/1 (15)</t>
  </si>
  <si>
    <t>07/1 (16)</t>
  </si>
  <si>
    <t>07/1 (17)</t>
  </si>
  <si>
    <t>07/1 (18)</t>
  </si>
  <si>
    <t>07/1 (19)</t>
  </si>
  <si>
    <t>07/1 (20)</t>
  </si>
  <si>
    <t>4-4-4-15.8;  LK=TD,19yards  Pro Bowl Special Teams</t>
  </si>
  <si>
    <t>0;  PR=29,18on4;  KR=47,22yards</t>
  </si>
  <si>
    <t>6  Pro Bowl;  PR=27,16on10</t>
  </si>
  <si>
    <t>16/21  15/18  9/15  2.3%  6xMR3  F5</t>
  </si>
  <si>
    <t>21/24  14/19  5/8  3.0%  0xMR  F24</t>
  </si>
  <si>
    <t>Battle, Arnaz</t>
  </si>
  <si>
    <t>Ellis, Shaun</t>
  </si>
  <si>
    <t>00/1 (12)</t>
  </si>
  <si>
    <t>6-12-3*  pro bowl</t>
  </si>
  <si>
    <t>4-6/0-6</t>
  </si>
  <si>
    <t>Hall, James</t>
  </si>
  <si>
    <t xml:space="preserve">    hm indicates that the yardage gained is a lot of hit or miss (some huge gains and a lot of poor gains)</t>
  </si>
  <si>
    <t>4-4  35-3.5  3-0-0-6.5(2.5)</t>
  </si>
  <si>
    <t>4  6-5-4-13.7(7.5)  59  Pro Bowl</t>
  </si>
  <si>
    <t>5  4-3-0-11.4(4.1)</t>
  </si>
  <si>
    <t>4-5  272-3.8  0.8/6.4  6-1-0-8.0(4.5)  F6</t>
  </si>
  <si>
    <t>0-3  5-5.6  4-0-0-9.0(4.3)</t>
  </si>
  <si>
    <t>4-4-3-14.3  44</t>
  </si>
  <si>
    <t>Goodman, Andre</t>
  </si>
  <si>
    <t>02/3</t>
  </si>
  <si>
    <t>Furrey, Mike</t>
  </si>
  <si>
    <t>20-189  4-4-2-9.5  24; PR = 44, 17on5, 10on9; KR = 27,13yds</t>
  </si>
  <si>
    <t>Gandy, Mike</t>
  </si>
  <si>
    <t>0-4  196-3.4  0.5/5.5  4-0-0-(3.1)  19  F9</t>
  </si>
  <si>
    <t>19/24  11/18  4/9  4.6%  3xMR4  F9</t>
  </si>
  <si>
    <t>18/23  12/17  6/11  5.0%  2xMR3  F4</t>
  </si>
  <si>
    <t>8/13  6/12  3/6  4.0%  9xMR5  F2</t>
  </si>
  <si>
    <t>0-5  170-2.9  -0.6/2.6  ER-  4-1-0-(4.3)  33  F12</t>
  </si>
  <si>
    <t>21/24  15/20  8/13  2.8%  2xMR4  F4</t>
  </si>
  <si>
    <t>18/23  17/21  9/12  2.8%  0xMR  F5</t>
  </si>
  <si>
    <t>0-3  60-4.6  1.8/7.1  4-0-0-(4.9)  23  F11</t>
  </si>
  <si>
    <t>0-3  157-3.7  -0.2/6.3  LB--  6-2-0-(2.3)  25  F58</t>
  </si>
  <si>
    <t>4-5  298-4.4  2.9/7.7  5-2-0-(3.5)  34  F7</t>
  </si>
  <si>
    <t>4-3  75-4.0  0.9/5.6  5-0-0-(2.8)  17  F25</t>
  </si>
  <si>
    <t>16/20  15/21  7/12  2.7%  7xMR7  ER8.4  F7</t>
  </si>
  <si>
    <t>0-2  237-4.2  1.5/8.1hm  5-1-0-(3.5)  37  F17</t>
  </si>
  <si>
    <t>no #5, NE #7</t>
  </si>
  <si>
    <t>39-4.7  4-0-0-6.6;  KR = 27, 16yards</t>
  </si>
  <si>
    <t>3-4 defense; swaps:  Keyshawn Johnson from FL to SE, E.Ekuban from RE to LE, J.Peterson from RLB to LLB</t>
  </si>
  <si>
    <t>4-3 defense; swaps:  B.Fisher from LE to RE, C.June from RLB to LLB</t>
  </si>
  <si>
    <t>C/G</t>
  </si>
  <si>
    <t>Pashos, Tony</t>
  </si>
  <si>
    <t>Sims, Barry</t>
  </si>
  <si>
    <t>G</t>
  </si>
  <si>
    <t>Hunter, Wayne</t>
  </si>
  <si>
    <t>6-4</t>
  </si>
  <si>
    <t>Kearse, Jevon</t>
  </si>
  <si>
    <t>99/1 (16)</t>
  </si>
  <si>
    <t>4-9</t>
  </si>
  <si>
    <t>5-9</t>
  </si>
  <si>
    <t>4-10</t>
  </si>
  <si>
    <t>Brock, Raheem</t>
  </si>
  <si>
    <t>02/7</t>
  </si>
  <si>
    <t>3-4 defense;  swaps = D.Thornton to RLB, S.Bradley to LILB, K.Morrison to RILB;  C.Buckhalter unlimited in the first half</t>
  </si>
  <si>
    <t>5-6-4-14.8;  PR=TD,5on6,9on10</t>
  </si>
  <si>
    <t>29-455  4-4-3-15.7  52</t>
  </si>
  <si>
    <t>Engram, Bobby</t>
  </si>
  <si>
    <t>WR/PR</t>
  </si>
  <si>
    <t>10,10,8/12,6,2; TB on 2; m; 17,14,10</t>
  </si>
  <si>
    <t>43 blk; 5,2,LG</t>
  </si>
  <si>
    <t>10,8/11/12,8/11/12,7,4; TB on 11; m; 14,19,LG</t>
  </si>
  <si>
    <t>10,10,10,9/12,4; TB on 4; miss on 11; 21,15,LG</t>
  </si>
  <si>
    <t>5-6-5-14.4  50</t>
  </si>
  <si>
    <t>52-621  4-5-4-11.9  41</t>
  </si>
  <si>
    <t>70-1064  4-5-5  15.2</t>
  </si>
  <si>
    <t>4-3-3  12.8  37</t>
  </si>
  <si>
    <t>Burleson, Nate</t>
  </si>
  <si>
    <t>4-4-6-18.3  56</t>
  </si>
  <si>
    <t>Ingram, Clint</t>
  </si>
  <si>
    <t>Incognito, Richie</t>
  </si>
  <si>
    <t>Whitworth, Andrew</t>
  </si>
  <si>
    <t>4-0/4-0/0-0</t>
  </si>
  <si>
    <t>Fields, Ronald</t>
  </si>
  <si>
    <t>LDT/DE/NT</t>
  </si>
  <si>
    <t>4-3-3-13.9  69;  PR = TDon3,6.1yards</t>
  </si>
  <si>
    <t>4-3-2-8.0  14</t>
  </si>
  <si>
    <t>5-4  4-3-0-(4.1)  18</t>
  </si>
  <si>
    <t>4-3-2-10.4  23</t>
  </si>
  <si>
    <t>6  4-2-0-(1.1)  17</t>
  </si>
  <si>
    <t>3-4 defense, swaps:  J.St.Clair RT to LT, G.Baxter RCB to LCB</t>
  </si>
  <si>
    <t>01/6</t>
  </si>
  <si>
    <t>Lemon, Cleo</t>
  </si>
  <si>
    <t>Jackson, Tarvaris</t>
  </si>
  <si>
    <t>Clemens, Kellen</t>
  </si>
  <si>
    <t>Walter, Andrew</t>
  </si>
  <si>
    <t>Gradkowski, Bruce</t>
  </si>
  <si>
    <t>Young, Vince</t>
  </si>
  <si>
    <t>Campbell, Jason</t>
  </si>
  <si>
    <t>06/1 (10)</t>
  </si>
  <si>
    <t>06/1 (17)</t>
  </si>
  <si>
    <t>06/1 (9)</t>
  </si>
  <si>
    <t>05/1 (8)</t>
  </si>
  <si>
    <t>06/1 (12)</t>
  </si>
  <si>
    <t>10,10,10,8/12,5;  m on 11;  TB on 6;  15,20,26</t>
  </si>
  <si>
    <t>46;  1,2,3</t>
  </si>
  <si>
    <t>45;  3,7,10</t>
  </si>
  <si>
    <t>McBriar, Mat</t>
  </si>
  <si>
    <t>21/26  6/10  2/6  3.5%  8xMR4  F1</t>
  </si>
  <si>
    <t>12/16  11/17  8/11  2.3%  0xMR  F12</t>
  </si>
  <si>
    <t>DeVries, Jared</t>
  </si>
  <si>
    <t>Dielman, Kris</t>
  </si>
  <si>
    <t>4-3 defense; swaps:  Ruben Brown from LG to RG</t>
  </si>
  <si>
    <t xml:space="preserve">    the field goal would be good on 2-8,11,12); F indicates the number(s) on which a kickoff results in an</t>
  </si>
  <si>
    <t>21/24  19/23  10/13  1.8%  3xMR1  pro bowl</t>
  </si>
  <si>
    <t>0 attempts</t>
  </si>
  <si>
    <t>Dunn, Warrick</t>
  </si>
  <si>
    <t>4-3  265-4.2  2.4/6.9  5-1-0-10.1</t>
  </si>
  <si>
    <t>4-0  326-4.4  2.9/6.4  4-1-0-7.0</t>
  </si>
  <si>
    <t>0-2  295-4.0  5-3-0-7.8</t>
  </si>
  <si>
    <t>0-0  75-3.6  -0.6/6.1  ER--  5-0-0-(4.2)  16  F6</t>
  </si>
  <si>
    <t>0-4  102-4.5  1.5/5.7  4-0-0-(3.0)  16  F6</t>
  </si>
  <si>
    <t>0-2  128-4.0  1.6/6.9  ER--  5-2-0-(2.1)  22  F6</t>
  </si>
  <si>
    <t>0-2  61-4.0  -1.2/5.7  LB--  4-1-0-(2.9)  23  F6</t>
  </si>
  <si>
    <t>4-3 defense;  swaps: B.Waters from LG to RG, T.Owens from SE to FL, C.Griffin from LDT to RDT, M.Kemoeatu from LDT to RDT, K.Carter from LE to RE, S.Shanle from RLB to LLB, C.McAlister from LCB to RCB</t>
  </si>
  <si>
    <t>4-4-4-17.2</t>
  </si>
  <si>
    <t>4-5  4-4-2-19.7(3.5)  26</t>
  </si>
  <si>
    <t>0-5  360-4.2  1.9/7.6  5-1-0-7.7(4.2)  F6  Pro Bowl</t>
  </si>
  <si>
    <t>4-4  40-3.0  4-0-0-7.3(3.1);  LK=39,18yards</t>
  </si>
  <si>
    <t>10,10,10,10,5to39yards; TB on 5,9; 14,16,20</t>
  </si>
  <si>
    <t>0-4  34-3.2  3-0-0-(0.5)  3</t>
  </si>
  <si>
    <t>03/10</t>
  </si>
  <si>
    <t>03/11</t>
  </si>
  <si>
    <t>Slaughter, Chad</t>
  </si>
  <si>
    <t>Smith, Corey</t>
  </si>
  <si>
    <t>Smith, Wade</t>
  </si>
  <si>
    <t>15/19  9/16  3/9  2.6%  7xMR6  ER7.0  F13</t>
  </si>
  <si>
    <t>16/21  15/20  6/10  3.8%  0xMR  F12</t>
  </si>
  <si>
    <t>08/1 (10)</t>
  </si>
  <si>
    <t>08/1 (30)</t>
  </si>
  <si>
    <t>08/1 (6)</t>
  </si>
  <si>
    <t>08/1 (4)</t>
  </si>
  <si>
    <t>08/1 (27)</t>
  </si>
  <si>
    <t>08/1 (24)</t>
  </si>
  <si>
    <t>07/4supp</t>
  </si>
  <si>
    <t>6-4/5-4</t>
  </si>
  <si>
    <t>Dreessen, Joel</t>
  </si>
  <si>
    <t>Robinson, DelJuan</t>
  </si>
  <si>
    <t>Metcalf, Terrence</t>
  </si>
  <si>
    <t>Bowens, David</t>
  </si>
  <si>
    <t>Burgess, Derrick</t>
  </si>
  <si>
    <t>5-12-4*  Pro Bowl</t>
  </si>
  <si>
    <t>Thomas, William</t>
  </si>
  <si>
    <t>4-4  4-4-3-16.9</t>
  </si>
  <si>
    <t>4-2  29-340  4-4-2-11.7  42</t>
  </si>
  <si>
    <t>6-6-6-14.0;  PR=16,-0.5yards</t>
  </si>
  <si>
    <t>4-4-4-12.8</t>
  </si>
  <si>
    <t>4-4-5-15.2  62</t>
  </si>
  <si>
    <t>4-5-5-14.4  40</t>
  </si>
  <si>
    <t>4-4-3-13.8  31;  KR=42,23yards</t>
  </si>
  <si>
    <t>4-4-4-20.1</t>
  </si>
  <si>
    <t>Alama-Francis, Ikaika</t>
  </si>
  <si>
    <t>4  4-3-0-(2.3)  25</t>
  </si>
  <si>
    <t>4-4-3-12.9</t>
  </si>
  <si>
    <t>Bulluck, Keith</t>
  </si>
  <si>
    <t>00/1 (30)</t>
  </si>
  <si>
    <t>74-1105  5-6-5-14.9; PR = 47, 22 on 9</t>
  </si>
  <si>
    <t>10,10,9/12,8,5; TB on 8; m</t>
  </si>
  <si>
    <t>45 blk;  8,6,10</t>
  </si>
  <si>
    <t>43 blk;  1,2,3</t>
  </si>
  <si>
    <t>46 blk;  12,9,16</t>
  </si>
  <si>
    <t>0;  PR = 36, 17 on 6, 11 on 10;  KR = TD, 19yards</t>
  </si>
  <si>
    <t>PR = TD; KR = 17 yards</t>
  </si>
  <si>
    <t>2005Pos</t>
  </si>
  <si>
    <t>Player</t>
  </si>
  <si>
    <t>Birthday</t>
  </si>
  <si>
    <t>NFL Draft</t>
  </si>
  <si>
    <t>2005Tm</t>
  </si>
  <si>
    <t>Johnson, Marcus</t>
  </si>
  <si>
    <t>Williamson, Troy</t>
  </si>
  <si>
    <t>at BUF</t>
  </si>
  <si>
    <t>at HOU</t>
  </si>
  <si>
    <t>at SF</t>
  </si>
  <si>
    <t>at PIT</t>
  </si>
  <si>
    <t>at TB</t>
  </si>
  <si>
    <t>at TEN</t>
  </si>
  <si>
    <t>at SEA</t>
  </si>
  <si>
    <t>at PHI</t>
  </si>
  <si>
    <t>at NYG</t>
  </si>
  <si>
    <t>at DAL</t>
  </si>
  <si>
    <t>at JAX</t>
  </si>
  <si>
    <t>at STL</t>
  </si>
  <si>
    <t>at CHI</t>
  </si>
  <si>
    <t>at NE</t>
  </si>
  <si>
    <t>at BAL</t>
  </si>
  <si>
    <t>at GB</t>
  </si>
  <si>
    <t>at SD</t>
  </si>
  <si>
    <t>at DET</t>
  </si>
  <si>
    <t>at ATL</t>
  </si>
  <si>
    <t>at OAK</t>
  </si>
  <si>
    <t>at NYJ</t>
  </si>
  <si>
    <t>at MIN</t>
  </si>
  <si>
    <t>at KC</t>
  </si>
  <si>
    <t>Johnson, Travis</t>
  </si>
  <si>
    <t>0-2  22-3.1  3-0-0-(0.5)  0</t>
  </si>
  <si>
    <t>6-4  1-5.0  4-0-0-(3.5)  15</t>
  </si>
  <si>
    <t>6-7  29-4.8  4-0-0-(1.8)  21</t>
  </si>
  <si>
    <t>5-6-6-15.8</t>
  </si>
  <si>
    <t>4-4-3-12.1  52</t>
  </si>
  <si>
    <t>4-3-4-13.9;  LP=TD,5.8yards</t>
  </si>
  <si>
    <t>0-4  267-4.1  2.2/5.5  4-2-2-(4.1)  39  F6</t>
  </si>
  <si>
    <t>18/21  17/25  9/13  2.2%  i18  1xMR1.2  F1</t>
  </si>
  <si>
    <t>New Orleans</t>
  </si>
  <si>
    <t>IN/1(4)</t>
  </si>
  <si>
    <t>IN/1(6)</t>
  </si>
  <si>
    <t>IN/1(7)</t>
  </si>
  <si>
    <t>IN/1(9)</t>
  </si>
  <si>
    <t>IN/1(10)</t>
  </si>
  <si>
    <t>IN/1(11)</t>
  </si>
  <si>
    <t>13/19  7/16  3/8  3.7%  15xMR6  F1</t>
  </si>
  <si>
    <t>S</t>
  </si>
  <si>
    <t>0-4  41-3.8  3-0-0-(0.5)  4</t>
  </si>
  <si>
    <t>03/1(7)</t>
  </si>
  <si>
    <t>03/1(8)</t>
  </si>
  <si>
    <t>03/1(9)</t>
  </si>
  <si>
    <t>03/1(10)</t>
  </si>
  <si>
    <t>03/1(11)</t>
  </si>
  <si>
    <t>03/1(12)</t>
  </si>
  <si>
    <t>03/1(13)</t>
  </si>
  <si>
    <t>03/1(15)</t>
  </si>
  <si>
    <t>03/1(17)</t>
  </si>
  <si>
    <t>03/1(16)</t>
  </si>
  <si>
    <t>03/1(18)</t>
  </si>
  <si>
    <t>03/1(22)</t>
  </si>
  <si>
    <t>03/8</t>
  </si>
  <si>
    <t>03/9</t>
  </si>
  <si>
    <t>6-7  13-2.5  4-1-0-(0.6)  9</t>
  </si>
  <si>
    <t>4-2  7-2.4  4-0-0-(2.4)  13</t>
  </si>
  <si>
    <t>5-5  26-4.7  4-0-0-(2.9)  20</t>
  </si>
  <si>
    <t>4-2  33-4.4  5-0-0-(4.2)  46</t>
  </si>
  <si>
    <t>0-2  38-3.7  3-0-0-(1.5)  11</t>
  </si>
  <si>
    <t>4-4  0-0.0  4-0-0-(4.9)  22</t>
  </si>
  <si>
    <t>4-2  1-8.0  4-0-0-(3.1)  11</t>
  </si>
  <si>
    <t>6-7  26-3.0  4-2-0-(2.4)  24</t>
  </si>
  <si>
    <t>10,10,8/12,8/12,4;  TB on 5,7,9;  26,30,36</t>
  </si>
  <si>
    <t>45 blk;  4,7,10</t>
  </si>
  <si>
    <t>6-12  pro bowl</t>
  </si>
  <si>
    <t>Jones, Dhani</t>
  </si>
  <si>
    <t>Greisen, Nick</t>
  </si>
  <si>
    <t>Beisel, Monty</t>
  </si>
  <si>
    <t>White, Tracy</t>
  </si>
  <si>
    <t>Harris, Walt</t>
  </si>
  <si>
    <t>Fanene, Jonathan</t>
  </si>
  <si>
    <t>no #5, BAL #7, TEN #7, SD #10</t>
  </si>
  <si>
    <t>49-558  4-5-3-11.4  51; KR = 54, 24 yards</t>
  </si>
  <si>
    <t>52-635  4-5-4  12.2</t>
  </si>
  <si>
    <t>4-5-5  13.2</t>
  </si>
  <si>
    <t>5-5  38-3.5  3-0-0-(1.0)  19</t>
  </si>
  <si>
    <t>47; 17,15,19</t>
  </si>
  <si>
    <t>10,10,10,7,4; TB on 11; m; 15,18,LG</t>
  </si>
  <si>
    <t>10,10,10,7/11/12,3; TB on 11; 23,20,16</t>
  </si>
  <si>
    <t>10,10,10,8,2; TB on 2; 24,22,17</t>
  </si>
  <si>
    <t>45; 10,12,6</t>
  </si>
  <si>
    <t>Roye, Orpheus</t>
  </si>
  <si>
    <t>Wilfork, Vince</t>
  </si>
  <si>
    <t>04/1 (21)</t>
  </si>
  <si>
    <t>6-1</t>
  </si>
  <si>
    <t>Kirschke, Travis</t>
  </si>
  <si>
    <t>Jones, Edgar</t>
  </si>
  <si>
    <t>Lynch, Marshawn</t>
  </si>
  <si>
    <t>CB/S</t>
  </si>
  <si>
    <t>4/0</t>
  </si>
  <si>
    <t>Jones-Drew, Maurice</t>
  </si>
  <si>
    <t>Avg Start</t>
  </si>
  <si>
    <t>All Kickers</t>
  </si>
  <si>
    <t>FG%</t>
  </si>
  <si>
    <t>Long Adj</t>
  </si>
  <si>
    <t>Avg Kick</t>
  </si>
  <si>
    <t>Kickoff</t>
  </si>
  <si>
    <t>Kickoffs on card</t>
  </si>
  <si>
    <t>Avg Kick To</t>
  </si>
  <si>
    <t>PR=18,2.4yards</t>
  </si>
  <si>
    <t>RCB/LP/KR</t>
  </si>
  <si>
    <t>Keisel, Brett</t>
  </si>
  <si>
    <t>All RBs with 50 or more attempts</t>
  </si>
  <si>
    <t>All Punt Returners</t>
  </si>
  <si>
    <t>PR yds</t>
  </si>
  <si>
    <t>Fon10?</t>
  </si>
  <si>
    <t>Total</t>
  </si>
  <si>
    <t>Muhammad, Muhsin</t>
  </si>
  <si>
    <t>4-3-4-15.0;  KR=41,20yards</t>
  </si>
  <si>
    <t>Heap, Todd</t>
  </si>
  <si>
    <t>01/1 (31)</t>
  </si>
  <si>
    <t>4  6-5-3-11.2  37</t>
  </si>
  <si>
    <t>4  57-693  6-5-0-12.2  pro bowl</t>
  </si>
  <si>
    <t>0-4  76-3.1  0.9/5.3  4-1-0-(1.8)  dot  F5</t>
  </si>
  <si>
    <t>0-2  94-4.4  0.5/4.8hm  4-0-0-(4.3)  25  F3</t>
  </si>
  <si>
    <t>0-4  92-5.1  0.2/6.5  5-0-0-(4.9)  50  F3</t>
  </si>
  <si>
    <t>0-5  316-3.9  2.0/5.7  6-3-0-(3.8)  19  F3</t>
  </si>
  <si>
    <t>0-0  74-3.7  2.3/4.9  4-0-0-(2.9)  20  F3</t>
  </si>
  <si>
    <t>4-2  68-5.0  1.8/9.3  ER--  4-4-0-(4.9)  47  F3</t>
  </si>
  <si>
    <t>0-4  251-4.9  2.0/10.3  5-1-0-(2.8)  25  F3</t>
  </si>
  <si>
    <t>0-0  107-4.2  0.6/9.1  LB---  5-0-0-(3.4)  40  F3</t>
  </si>
  <si>
    <t>0-2  268-4.8  1.9/8.5  5-2-2-(3.5)  46  F3</t>
  </si>
  <si>
    <t>0-0  238-4.1  1.5/6.7  5-0-0-(3.5)  27  F3</t>
  </si>
  <si>
    <t>0-2  184-4.5  2.6/6.4  4-0-0-(2.3)  15  F3;  KR = 38,19yards</t>
  </si>
  <si>
    <t>0-0  79-3.7  0.9/6.1  4-0-0-(3.1)  27  F5</t>
  </si>
  <si>
    <t>0-2  312-3.9  1.9/5.9  4-1-0-(2.5)  17  F5</t>
  </si>
  <si>
    <t>4-0  80-4.5  1.9/7.4  3-0-0-(0.5)  0  F5</t>
  </si>
  <si>
    <t>33% Rght</t>
  </si>
  <si>
    <t>17/23  11/15  1/3  3.6%  5xMR4  F25</t>
  </si>
  <si>
    <t>0-0  7-2.6  4-0-0-(2.9)  12</t>
  </si>
  <si>
    <t>HB</t>
  </si>
  <si>
    <t>Brown, Chris</t>
  </si>
  <si>
    <t>03/3</t>
  </si>
  <si>
    <t>TEN</t>
  </si>
  <si>
    <t>0-5</t>
  </si>
  <si>
    <t>4-5  220-4.9  1.7/7.9  4-0-0-7.4</t>
  </si>
  <si>
    <t>HB *</t>
  </si>
  <si>
    <t>56-3.9  0.9/5.2  4-0-0-7.6</t>
  </si>
  <si>
    <t>03/4</t>
  </si>
  <si>
    <t>CLE</t>
  </si>
  <si>
    <t>0-0</t>
  </si>
  <si>
    <t>STL</t>
  </si>
  <si>
    <t>0-4</t>
  </si>
  <si>
    <t>Collins, Nick</t>
  </si>
  <si>
    <t>4-4  138-3.9  1.4/6.5  4-1-0-6.4(2.3)  F12</t>
  </si>
  <si>
    <t>Graham, Earnest</t>
  </si>
  <si>
    <t>0-2  13-5.6  3-0-0-0.0</t>
  </si>
  <si>
    <t>Green, Howard</t>
  </si>
  <si>
    <t>Green, Roderick</t>
  </si>
  <si>
    <t>Greer, Jabari</t>
  </si>
  <si>
    <t>06/1(2)</t>
  </si>
  <si>
    <t>34 attempts</t>
  </si>
  <si>
    <t>72 attempts</t>
  </si>
  <si>
    <t>TE/BB/KR</t>
  </si>
  <si>
    <t>Forsett, Justin</t>
  </si>
  <si>
    <t>Bumpus, Michael</t>
  </si>
  <si>
    <t>Smith, Clifton</t>
  </si>
  <si>
    <t>SS/PR/KR</t>
  </si>
  <si>
    <t>Flacco, Joe</t>
  </si>
  <si>
    <t>89 attempts</t>
  </si>
  <si>
    <t>91 attempts</t>
  </si>
  <si>
    <t>FL/PR/KR</t>
  </si>
  <si>
    <t>Prater, Matt</t>
  </si>
  <si>
    <t>Kern, Brett</t>
  </si>
  <si>
    <t>30 attempts</t>
  </si>
  <si>
    <t>Savage, Dantrell</t>
  </si>
  <si>
    <t>Barth, Connor</t>
  </si>
  <si>
    <t>Thigpen, Tyler</t>
  </si>
  <si>
    <t>81 attempts</t>
  </si>
  <si>
    <t>Carpenter, Dan</t>
  </si>
  <si>
    <t>Henne, Chad</t>
  </si>
  <si>
    <t>O'Connell, Kevin</t>
  </si>
  <si>
    <t>Hodges, Reggie</t>
  </si>
  <si>
    <t>49 attempts</t>
  </si>
  <si>
    <t>Paulescu, Sam</t>
  </si>
  <si>
    <t>23/26  7/14  3/7  3.4%  9xMR7  ER7.6  F10</t>
  </si>
  <si>
    <t>44;  11,13,LG</t>
  </si>
  <si>
    <t>0-2  2-0.0  3-0-0-(0.5)  0;  LK = 80,22yards</t>
  </si>
  <si>
    <t>4-4-4-14.3  54;  LP = 62,3.0yards</t>
  </si>
  <si>
    <t>5-1/4-1/4-1</t>
  </si>
  <si>
    <t>RE/NT/DT</t>
  </si>
  <si>
    <t>6-11/5-11</t>
  </si>
  <si>
    <t>McClain, Jameel</t>
  </si>
  <si>
    <t>Zbikowski, Tom</t>
  </si>
  <si>
    <t>Nakamura, Haruki</t>
  </si>
  <si>
    <t>Schouman, Derek</t>
  </si>
  <si>
    <t>Fine, Derek</t>
  </si>
  <si>
    <t>Johnson, Steve</t>
  </si>
  <si>
    <t>Hardy, James</t>
  </si>
  <si>
    <t>McIntyre, Corey</t>
  </si>
  <si>
    <t>Spencer, Charles</t>
  </si>
  <si>
    <t>Walker, Mike</t>
  </si>
  <si>
    <t>Owens, Montell</t>
  </si>
  <si>
    <t>Harvey, Derrick</t>
  </si>
  <si>
    <t>MLB/OLB</t>
  </si>
  <si>
    <t>Groves, Quentin</t>
  </si>
  <si>
    <t>Williams, Thomas</t>
  </si>
  <si>
    <t>Witherspoon, Brian</t>
  </si>
  <si>
    <t>Albert, Branden</t>
  </si>
  <si>
    <t>Cox, Mike</t>
  </si>
  <si>
    <t>Cottam, Brad</t>
  </si>
  <si>
    <t>Richardson, Barry</t>
  </si>
  <si>
    <t>Washington, Tavares</t>
  </si>
  <si>
    <t>Franklin, Will</t>
  </si>
  <si>
    <t>Charles, Jamaal</t>
  </si>
  <si>
    <t>Dorsey, Glenn</t>
  </si>
  <si>
    <t>Carr, Brandon</t>
  </si>
  <si>
    <t>Flowers, Brandon</t>
  </si>
  <si>
    <t>Gilberry, Wallace</t>
  </si>
  <si>
    <t>Dacus, Weston</t>
  </si>
  <si>
    <t>Leggett, Maurice</t>
  </si>
  <si>
    <t>Morgan, DaJuan</t>
  </si>
  <si>
    <t>Long, Jake</t>
  </si>
  <si>
    <t>Frye, Brandon</t>
  </si>
  <si>
    <t>Alleman, Andy</t>
  </si>
  <si>
    <t>4  4-4-2-8.8(3.1)  29</t>
  </si>
  <si>
    <t>4  4-3-0-18.0(3.5)  54</t>
  </si>
  <si>
    <t>6-6-5-12.3  45</t>
  </si>
  <si>
    <t>4-3-2-8.4  21</t>
  </si>
  <si>
    <t>07/1 (21)</t>
  </si>
  <si>
    <t>07/1 (23)</t>
  </si>
  <si>
    <t>07/1 (24)</t>
  </si>
  <si>
    <t>07/1 (25)</t>
  </si>
  <si>
    <t>07/1 (26)</t>
  </si>
  <si>
    <t>07/1 (28)</t>
  </si>
  <si>
    <t>07/1 (29)</t>
  </si>
  <si>
    <t>07/1 (30)</t>
  </si>
  <si>
    <t>07/1 (31)</t>
  </si>
  <si>
    <t>07/1 (32)</t>
  </si>
  <si>
    <t>07/2</t>
  </si>
  <si>
    <t>07/3</t>
  </si>
  <si>
    <t>07/4</t>
  </si>
  <si>
    <t>Soliai, Paul</t>
  </si>
  <si>
    <t>07/5</t>
  </si>
  <si>
    <t>4-3 defense; swaps:  Leonard Davis from LT to RT, John Thornton from RDT to LDT</t>
  </si>
  <si>
    <t>Frazier, Andre</t>
  </si>
  <si>
    <t>Fuller, Vincent</t>
  </si>
  <si>
    <t>Gilmore, John</t>
  </si>
  <si>
    <t>5  4-3-0-6.3(1.2)  18</t>
  </si>
  <si>
    <t>Goddard, Na'Shan</t>
  </si>
  <si>
    <t>Goldberg, Adam</t>
  </si>
  <si>
    <t>4-0/0-0/0-0</t>
  </si>
  <si>
    <t>Gordon, Charles</t>
  </si>
  <si>
    <t>Green, Cornell</t>
  </si>
  <si>
    <t>Green, Louis</t>
  </si>
  <si>
    <t>Gregory, Steve</t>
  </si>
  <si>
    <t>Griffin, Kris</t>
  </si>
  <si>
    <t>PR/LK</t>
  </si>
  <si>
    <t>06/1(9)</t>
  </si>
  <si>
    <t>06/8</t>
  </si>
  <si>
    <t>25/26  8/16  4/10  2.7%  9xMR4  F11</t>
  </si>
  <si>
    <t>5-4  341-3.8  1.6/6.0  4-0-0-(1.8)  18  F9</t>
  </si>
  <si>
    <t>15/20  6/11  3/7  2.7%  10xMR6  F10</t>
  </si>
  <si>
    <t>4-4  56-3.8  0.6/5.5  4-0-0-(1.8)  19  F6</t>
  </si>
  <si>
    <t>14/19  12/20  2/9  0.4%  0xMR  F12</t>
  </si>
  <si>
    <t>13/19  9/16  5/9  2.7%  7xMR3  F1</t>
  </si>
  <si>
    <t>4-4  314-3.6  2.2/7.0  ER--  4-0-0-(2.4)  15  F6</t>
  </si>
  <si>
    <t>0;  LP=34,2on5,3on6,4on9;  LK=62,22yards</t>
  </si>
  <si>
    <t>0-0  30-8.9  3-0-0-(1.5)  7;  KR = TD,19yards</t>
  </si>
  <si>
    <t>10,10,10,10,5;  TB on 4;  15,17,LG</t>
  </si>
  <si>
    <t>46 blk;  12,14,5</t>
  </si>
  <si>
    <t>4-4  2-1.5  3-1-0-(1.0)  6</t>
  </si>
  <si>
    <t>5-5-6-15.2</t>
  </si>
  <si>
    <t>6  6-6-4-(6.0)  42</t>
  </si>
  <si>
    <t>4-4  4-4-3-(5.8)  37</t>
  </si>
  <si>
    <t>4-4-4-11.9  38</t>
  </si>
  <si>
    <t>4-3  4-2-0-(1.2)  8</t>
  </si>
  <si>
    <t>4-4-2-9.5  26;  PR = 27,2.5yards</t>
  </si>
  <si>
    <t>4-3-3-10.1  25;  PR = 20,1.3yards</t>
  </si>
  <si>
    <t>KR = 42,21yards</t>
  </si>
  <si>
    <t>KR = 46,20yards</t>
  </si>
  <si>
    <t>10,10,10,10,7/11/12tothe39;  m on 12;  TB on 9;  25,23,30</t>
  </si>
  <si>
    <t>46;  2,4,LG</t>
  </si>
  <si>
    <t>0-0  2-2.0  4-0-0-(2.4)  12</t>
  </si>
  <si>
    <t>6-5  1-1.0  4-0-0-(1.2)  6</t>
  </si>
  <si>
    <t>6-6-6-17.1</t>
  </si>
  <si>
    <t>5  4-3-2-(4.1)  33</t>
  </si>
  <si>
    <t>4-3-3-16.3  36</t>
  </si>
  <si>
    <t>4  4-3-0-(1.8)  16</t>
  </si>
  <si>
    <t>0;  LP = TDon3,5.6yards;  LK = 45,18yards</t>
  </si>
  <si>
    <t>10,10,8/11/12,8/11/12,6;  TB on 4,9;  26,24,20</t>
  </si>
  <si>
    <t>FL/PR</t>
  </si>
  <si>
    <t>Sopoaga, Isaac</t>
  </si>
  <si>
    <t>Johnson, Derrick</t>
  </si>
  <si>
    <t>Willis, Ray</t>
  </si>
  <si>
    <t>5  26-252  4-4-0  9.7</t>
  </si>
  <si>
    <t>4-6-5-12.4</t>
  </si>
  <si>
    <t>4-5-6-16.8  79</t>
  </si>
  <si>
    <t>4-4-3-11.7  34</t>
  </si>
  <si>
    <t>4-4-4-13.3</t>
  </si>
  <si>
    <t>10,10,10,8/11/12,3;  TB on 9;  17,25,LG</t>
  </si>
  <si>
    <t>Lee, Andy</t>
  </si>
  <si>
    <t>BUF</t>
  </si>
  <si>
    <t>5-8</t>
  </si>
  <si>
    <t>LLB</t>
  </si>
  <si>
    <t>Williams, D.J.</t>
  </si>
  <si>
    <t>5-12-4*</t>
  </si>
  <si>
    <t>4-12-3*  pro bowl</t>
  </si>
  <si>
    <t>6-6-6  15.2</t>
  </si>
  <si>
    <t>SE</t>
  </si>
  <si>
    <t>Driver, Donald</t>
  </si>
  <si>
    <t>GB</t>
  </si>
  <si>
    <t>0-4  156-4.0  -0.2/6.9  LB--  6-5-4-10.1(5.3)  62  F6</t>
  </si>
  <si>
    <t>04/7</t>
  </si>
  <si>
    <t>Lewis, D.D.</t>
  </si>
  <si>
    <t>Bly, Dre</t>
  </si>
  <si>
    <t>5;  PR = TD on 4, -2 on 2, 24 on 6, 2 on 10</t>
  </si>
  <si>
    <t>Wilson, Eugene</t>
  </si>
  <si>
    <t>4-3 defense;  swaps: J.Engelberger from LE to RE, C.Ingram from LLB to RLB, T.Law from LCB to RCB</t>
  </si>
  <si>
    <t>Adeyanju, Victor</t>
  </si>
  <si>
    <t>Hill, Tye</t>
  </si>
  <si>
    <t>DET/STL</t>
  </si>
  <si>
    <t>Joseph, Davin</t>
  </si>
  <si>
    <t>Stovall, Maurice</t>
  </si>
  <si>
    <t>Haye, Jovan</t>
  </si>
  <si>
    <t>Geisenger, Justin</t>
  </si>
  <si>
    <t>White, LenDale</t>
  </si>
  <si>
    <t>JACKSONVILLE JAGUARS -- Chris</t>
  </si>
  <si>
    <t>Roethlisberger, Ben</t>
  </si>
  <si>
    <t>10,10,10,10,7; TB on 5,7; 42,37,LG  Pro Bowl</t>
  </si>
  <si>
    <t>Koenen, Michael</t>
  </si>
  <si>
    <t>44; 3,5,8</t>
  </si>
  <si>
    <t>10,10,10,8/11/12,3; TB on 5; 19,22,25</t>
  </si>
  <si>
    <t>45 blk; 7,4,LG</t>
  </si>
  <si>
    <t>48; 5,3,6  Pro Bowl</t>
  </si>
  <si>
    <t>02/6</t>
  </si>
  <si>
    <t>08/1 (26)</t>
  </si>
  <si>
    <t>Pollak, Mike</t>
  </si>
  <si>
    <t>08/1 (8)</t>
  </si>
  <si>
    <t>08/1 (15)</t>
  </si>
  <si>
    <t>08/1 (5)</t>
  </si>
  <si>
    <t>08/1 (1)</t>
  </si>
  <si>
    <t>44 blk; 23,19,14</t>
  </si>
  <si>
    <t>48 yards blk</t>
  </si>
  <si>
    <t>4-3 defense; swaps:  Santana Moss from FL to SE</t>
  </si>
  <si>
    <t>4-3-3-15.1  50</t>
  </si>
  <si>
    <t>4-5-3-11.3  44</t>
  </si>
  <si>
    <t>Jones, Sean</t>
  </si>
  <si>
    <t>Myers, Chris</t>
  </si>
  <si>
    <t>Foxworth, Domonique</t>
  </si>
  <si>
    <t>Paymah, Karl</t>
  </si>
  <si>
    <t>Rosenfels, Sage</t>
  </si>
  <si>
    <t>39 attempts</t>
  </si>
  <si>
    <t>6  5-5-2-10.6  29</t>
  </si>
  <si>
    <t>6  30-241  5-4-0-8.0</t>
  </si>
  <si>
    <t>Whitner, Donte</t>
  </si>
  <si>
    <t>06/1(17)</t>
  </si>
  <si>
    <t>4;  KR=91on3,13yards</t>
  </si>
  <si>
    <t>SE/KR</t>
  </si>
  <si>
    <t>5-5-5-14.2  58</t>
  </si>
  <si>
    <t>5  6-6-3-11.8(6.0)  31</t>
  </si>
  <si>
    <t>4-4-5-16.0  59</t>
  </si>
  <si>
    <t>3-4 defense, swaps:  T.Fisher RCB to LCB and J.Runyan RT to LT</t>
  </si>
  <si>
    <t>SAN DIEGO CHARGERS -- TJ</t>
  </si>
  <si>
    <t>Johnson, Brad</t>
  </si>
  <si>
    <t>24/24  7/13  3/6  2.9%  4xMR5</t>
  </si>
  <si>
    <t>21/24  13/17  5/10  3.7%  1xMR2</t>
  </si>
  <si>
    <t>14/19  18/22  5/9  1.3%  2xMR4</t>
  </si>
  <si>
    <t>18/23  11/18  5/9  2.0%  6xMR4</t>
  </si>
  <si>
    <t>Grossman, Rex</t>
  </si>
  <si>
    <t>03/1 (22)</t>
  </si>
  <si>
    <t>9/14  9/16  5/11  3.6%  11xMR6</t>
  </si>
  <si>
    <t>Moorman, Brian</t>
  </si>
  <si>
    <t>10,10,10,7/11/12,6; TB on 11; m; 19,21,13</t>
  </si>
  <si>
    <t>45; 5,2,3</t>
  </si>
  <si>
    <t>Gould, Robbie</t>
  </si>
  <si>
    <t>4-12-4*</t>
  </si>
  <si>
    <t>Clark, Danny</t>
  </si>
  <si>
    <t>Tinoisamoa, Pisa</t>
  </si>
  <si>
    <t>Nece, Ryan</t>
  </si>
  <si>
    <t>June, Cato</t>
  </si>
  <si>
    <t>00/4</t>
  </si>
  <si>
    <t>RB/KR</t>
  </si>
  <si>
    <t>19-301  4-3-2  15.8  55;  KR = 48, 18yards</t>
  </si>
  <si>
    <t>4-3-2  29.3  36</t>
  </si>
  <si>
    <t>Strickland, Donald</t>
  </si>
  <si>
    <t>0-4  164-3.6  0.6/5.0  4-1-0-(4.3)  24  F6</t>
  </si>
  <si>
    <t>6-5  7-2.0  4-0-0-(1.8)  18</t>
  </si>
  <si>
    <t>* For K's:  A,B,C,D,E; TB on F; m on G; H,J,K -- A, B, C, D, and E indicate the chance for success from the</t>
  </si>
  <si>
    <t>5-4  8-2.3  4-0-0-(1.9)  26</t>
  </si>
  <si>
    <t>4-4  10-4.1  4-0-0-(2.9)  37</t>
  </si>
  <si>
    <t>5-3  15-3.7  4-0-0-(2.5)  17</t>
  </si>
  <si>
    <t>Witten, Jason</t>
  </si>
  <si>
    <t>5  6-5-4-11.3  Pro Bowl</t>
  </si>
  <si>
    <t>5  35-347  4-4-3-9.9</t>
  </si>
  <si>
    <t>FB/TE</t>
  </si>
  <si>
    <t>37-4.2  4-1-0-10.3; KR = 49, 22 yards</t>
  </si>
  <si>
    <t>10,10,10,9,6/12; TB on 5,10; m; 29,31,LG</t>
  </si>
  <si>
    <t>0-5  259-3.8  1.9/6.0  4-0-0-(4.1)  56  F6</t>
  </si>
  <si>
    <t>19/24  11/17  5/11  3.9%  9xMR5  F4</t>
  </si>
  <si>
    <t>4-3 defense, swaps:  C.Chambers FL to SE, T.Harris LDT to RDT, O.Umenyiora RE to LE, L.Briggs RLB to LLB</t>
  </si>
  <si>
    <t>Mathis, Robert</t>
  </si>
  <si>
    <t>0-12</t>
  </si>
  <si>
    <t>5-5-6-17.8</t>
  </si>
  <si>
    <t>4-3-2-8.6  13</t>
  </si>
  <si>
    <t>4-3-4-13.7  39</t>
  </si>
  <si>
    <t>5  4-4-3-12.0(4.9)  33</t>
  </si>
  <si>
    <t>4  4-4-2-10.5(4.3)  24</t>
  </si>
  <si>
    <t>6-6-4-12.0</t>
  </si>
  <si>
    <t>4-4-5-11.5  30</t>
  </si>
  <si>
    <t>4-4-4-15.0  42</t>
  </si>
  <si>
    <t>4  4-4-0-10.3(3.5)  31</t>
  </si>
  <si>
    <t>4  4-3-0-10.4(3.4)  21</t>
  </si>
  <si>
    <t>4-4-3-10.8  34</t>
  </si>
  <si>
    <t>4-4-4-12.0</t>
  </si>
  <si>
    <t>4-3-4-11.5  47</t>
  </si>
  <si>
    <t>5  5-5-2-9.8(4.2)  31</t>
  </si>
  <si>
    <t>4  4-3-2-8.3(2.3)  26</t>
  </si>
  <si>
    <t>4-5-5-13.5  65</t>
  </si>
  <si>
    <t>6-6-4-12.2  49</t>
  </si>
  <si>
    <t>4-5-3-12.0  59</t>
  </si>
  <si>
    <t>4-3 defense; swap:  none (I did not hear from Vinny by the deadline)</t>
  </si>
  <si>
    <t>Edwards, Braylon</t>
  </si>
  <si>
    <t>Wright, Jason</t>
  </si>
  <si>
    <t>Johnson, Andre</t>
  </si>
  <si>
    <t>Bishop, Desmond</t>
  </si>
  <si>
    <t>Williams, Tramon</t>
  </si>
  <si>
    <t>Rouse, Aaron</t>
  </si>
  <si>
    <t>Studdard, Kasey</t>
  </si>
  <si>
    <t>White, Chris</t>
  </si>
  <si>
    <t>Jones, Jacoby</t>
  </si>
  <si>
    <t>Okoye, Amobi</t>
  </si>
  <si>
    <t>6-12-1*</t>
  </si>
  <si>
    <t>Cochran, Earl</t>
  </si>
  <si>
    <t>Diles, Zach</t>
  </si>
  <si>
    <t>Bennett, Fred</t>
  </si>
  <si>
    <t>Ugoh, Tony</t>
  </si>
  <si>
    <t>Atogwe, O.J.</t>
  </si>
  <si>
    <t>0-12-7*</t>
  </si>
  <si>
    <t>0-12-4*</t>
  </si>
  <si>
    <t>6-2</t>
  </si>
  <si>
    <t>5-2</t>
  </si>
  <si>
    <t>19/24  14/18  6/12  2.6%  0xMR  F3</t>
  </si>
  <si>
    <t>0-5  348-5.2  3.0/11.9  5-3-0-(4.2)  F6</t>
  </si>
  <si>
    <t>10,10,9/12,8,5; TB on 4,10; m on 11; 25,22,18</t>
  </si>
  <si>
    <t>Carney, John</t>
  </si>
  <si>
    <t>46; 13,15,17</t>
  </si>
  <si>
    <t>47; 22,14,LG</t>
  </si>
  <si>
    <t>44 blk; 12,10,7</t>
  </si>
  <si>
    <t>46 yards</t>
  </si>
  <si>
    <t>Moore, Langston</t>
  </si>
  <si>
    <t>Umenyiora, Osi</t>
  </si>
  <si>
    <t>0-12-4*  Pro Bowl</t>
  </si>
  <si>
    <t>Bernard, Rocky</t>
  </si>
  <si>
    <t>Briggs, Lance</t>
  </si>
  <si>
    <t>Diggs, Na'il</t>
  </si>
  <si>
    <t>Harris, Napoleon</t>
  </si>
  <si>
    <t>02/1 (23)</t>
  </si>
  <si>
    <t>96/FA</t>
  </si>
  <si>
    <t>Fincher, Alfred</t>
  </si>
  <si>
    <t>06/1 (8)</t>
  </si>
  <si>
    <t>41-4.1  -0.1/6.0  5-2-0-6.3  F9  noLB; KR = 18 yards</t>
  </si>
  <si>
    <t>Johnson, Jeremi</t>
  </si>
  <si>
    <t>5-3  3-1.7  4-1-0-3.3</t>
  </si>
  <si>
    <t>5-3  15-2.7  4-2-0-5.5</t>
  </si>
  <si>
    <t>Kleinsasser, Jim</t>
  </si>
  <si>
    <t>6-4  2-7.5  5-4-0-8.7</t>
  </si>
  <si>
    <t>45; 8,6,4</t>
  </si>
  <si>
    <t>Nugent, Mike</t>
  </si>
  <si>
    <t>Cartwright, Rock</t>
  </si>
  <si>
    <t>5-5  2-0.0  3-0-0-0.0</t>
  </si>
  <si>
    <t>107-3.8  1.3/7.4  4-0-0-9.8</t>
  </si>
  <si>
    <t>5-5-4  15.5; PR = 20; KR = TD, 19 yards</t>
  </si>
  <si>
    <t>Randle El, Antwaan</t>
  </si>
  <si>
    <t>4-4-4-14.0  39;  PR=60,4on4,11on6,2on10;  KR=41,20yards</t>
  </si>
  <si>
    <t>37-364  4-4-4-9.8; PR=TDon3, 13on6, 8on10; KR=16yds</t>
  </si>
  <si>
    <t>50-3.8  4-0-0-5.1</t>
  </si>
  <si>
    <t>shortydg  4-0-0-4.9  F21</t>
  </si>
  <si>
    <t>holding or roughing; int grounding or pass interference/roughing; offsides on FG or illegal block on punt return</t>
  </si>
  <si>
    <t>4-3 defense; swaps:  L.Petitgout from LT to RT, P.Spicer from RE to LE</t>
  </si>
  <si>
    <t>18/23  14/18  5/9  4.1%  4xMR3</t>
  </si>
  <si>
    <t>17/22  17/23  7/12  2.8%  0xMR</t>
  </si>
  <si>
    <t>Haggan, Mario</t>
  </si>
  <si>
    <t>5-5/4-5/4-5</t>
  </si>
  <si>
    <t>Bennett, Michael</t>
  </si>
  <si>
    <t>01/1 (27)</t>
  </si>
  <si>
    <t>0-0  70-3.9  -0.1/6.9  LB--  4-1-0-9.9</t>
  </si>
  <si>
    <t>90-5.0  1.5/8.9  LB--  4-1-0-11.0</t>
  </si>
  <si>
    <t>255-5.1  4-2-0-9.5</t>
  </si>
  <si>
    <t>172-4.0  0.7/7.0  4-2-0-7.8  F18  noLB</t>
  </si>
  <si>
    <t>although home/away has no effect on games.  Bold are games assigned for matchups which weren't played in the previous season.</t>
  </si>
  <si>
    <t xml:space="preserve">    the result on a roll of E; etc. where Fair Catches, 0-yard returns, and standard Fumble on a roll of 3 or 11</t>
  </si>
  <si>
    <t>Hamilton, Ben</t>
  </si>
  <si>
    <t>Gage, Justin</t>
  </si>
  <si>
    <t>Herrera, Anthony</t>
  </si>
  <si>
    <t>Hudson, Marcus</t>
  </si>
  <si>
    <t>Hunter, Jason</t>
  </si>
  <si>
    <t>Izzo, Larry</t>
  </si>
  <si>
    <t>0-0  Pro Bowl special teams</t>
  </si>
  <si>
    <t>Jefferson, Jason</t>
  </si>
  <si>
    <t>Moorehead, Kindal</t>
  </si>
  <si>
    <t>10,10,7/11/12,7/11/12,6/12; TB on 11; m; 22,19,15</t>
  </si>
  <si>
    <t>5-5  232-3.9  2.8/9.1  ER---  4-1-0-(3.1)  25  F10</t>
  </si>
  <si>
    <t>0-0  67-5.3  -0.1/6.9  LB--  5-2-2-(4.2)  75  F26</t>
  </si>
  <si>
    <t>0-0  219-5.0  3.5/12.2  ER---  4-0-0-(2.3)  9  F6</t>
  </si>
  <si>
    <t>0-2 76-5.9 -1.2/7.0 LB-- 5-2-0-(3.5) 40 F37;LP=37,4.8y;LK=TD,20y</t>
  </si>
  <si>
    <t>0-2  61-5.0  0.3/5.6  4-0-0-(1.8)  8  F9</t>
  </si>
  <si>
    <t>6  4-4-0-14.7(4.9)</t>
  </si>
  <si>
    <t>Harris, David</t>
  </si>
  <si>
    <t>Trusnik, Jason</t>
  </si>
  <si>
    <t>Revis, Darrelle</t>
  </si>
  <si>
    <t>Smith, Eric</t>
  </si>
  <si>
    <t>Bradshaw, Ahmad</t>
  </si>
  <si>
    <t>Boss, Kevin</t>
  </si>
  <si>
    <t>Tollefson, Dave</t>
  </si>
  <si>
    <t>Alford, Jay</t>
  </si>
  <si>
    <t>Ross, Aaron</t>
  </si>
  <si>
    <t>Johnson, Michael</t>
  </si>
  <si>
    <t>Henderson, Mario</t>
  </si>
  <si>
    <t>4-4-3-10.7  36;  PR=TD,5.0yards;  KR=50,25yards</t>
  </si>
  <si>
    <t>5-5-2-12.1  25</t>
  </si>
  <si>
    <t>5-5-6-14.8  45</t>
  </si>
  <si>
    <t>14/19  13/15  6/10  3.1%  i48  3xMR5.4  F3</t>
  </si>
  <si>
    <t>15/20  8/14  4/9  5.0%  i102  10xMR6.1  ER5.5  F20</t>
  </si>
  <si>
    <t>22/24  11/18  4/9  5.7%  i108  4xMR3.0  F8</t>
  </si>
  <si>
    <t>5/10  10/17  4/9  2.2%  i30  5xMR7.7  F14</t>
  </si>
  <si>
    <t>7/13  8/17  4/10  2.9%  i42  11xMR7.5  ER8.4  F1</t>
  </si>
  <si>
    <t>* For QB's:  A/B  C/D  E/F  G%  H  JxMRK  L/M --- A/B are the flat combos (out of 36) right/wrong, C/D is short</t>
  </si>
  <si>
    <t xml:space="preserve">    right/wrong, E/F is long right/wrong, G% is the interception percentage, H is the combos of interception</t>
  </si>
  <si>
    <t>no #10, MIN #10</t>
  </si>
  <si>
    <t>4-5  68-3.6  0.4/5.3  4-3-0-7.7</t>
  </si>
  <si>
    <t>5-5  6-3.5  4-1-0-6.0</t>
  </si>
  <si>
    <t>4-3  31-4.2  4-1-0-11.0</t>
  </si>
  <si>
    <t>shortydg  4-0-0-7.1  F21</t>
  </si>
  <si>
    <t>Lelie, Ashley</t>
  </si>
  <si>
    <t>02/1 (19)</t>
  </si>
  <si>
    <t>10,10,8/12,6/12,5; TB on 9; miss on 11,12</t>
  </si>
  <si>
    <t>Gordon, Cletis</t>
  </si>
  <si>
    <t xml:space="preserve">    return results on rolls of 7, 8, and 12 respectively</t>
  </si>
  <si>
    <t>4-5  5-5-2-13.2(6.3)  56</t>
  </si>
  <si>
    <t>17/22  9/13  2/5  4.0%  0xMR</t>
  </si>
  <si>
    <t>McAllister, Deuce</t>
  </si>
  <si>
    <t>01/1 (23)</t>
  </si>
  <si>
    <t>0-2  269-4.0  1.7/5.5  4-0-0-6.7</t>
  </si>
  <si>
    <t>5  4-3-0-6.8(1.1)  13</t>
  </si>
  <si>
    <t>6-6-5-14.2</t>
  </si>
  <si>
    <t>4-4-4-12.3  46</t>
  </si>
  <si>
    <t>4  5-5-3-12.2(5.6)  29</t>
  </si>
  <si>
    <t>4-3 defense; swaps:  Terry Glenn from FL to SE</t>
  </si>
  <si>
    <t>15/19  16/21  7/11  2.0%  6xMR4  F1  Pro Bowl</t>
  </si>
  <si>
    <t>Garza, Roberto</t>
  </si>
  <si>
    <t>0-2  35-3.6  4-0-0-6.2</t>
  </si>
  <si>
    <t>40-5.1  3-0-0-1.0</t>
  </si>
  <si>
    <t>4-3 defense;  swaps: T.Herremans from LG to RG, L.Tripplett from LDT to RDT, G.Adams from RE to LE, A.Hawk from RLB to LLB, M.Huff from SS to FS</t>
  </si>
  <si>
    <t>Moats, Ryan</t>
  </si>
  <si>
    <t>Cole, Trent</t>
  </si>
  <si>
    <t>Patterson, Mike</t>
  </si>
  <si>
    <t>McCoy, Matt</t>
  </si>
  <si>
    <t>Barron, Alex</t>
  </si>
  <si>
    <t>3-4 defense;  swaps: A.Schobel from RE to LE, K.Morrison from MLB to RILB, K.Brooking from MLB to LILB, D.Thornton from LLB to RLB, N.Asomugha from LCB to RCB, G.Warren from RDT to LDT</t>
  </si>
  <si>
    <t>4-3 defense;  swaps: Will Allen from LCB to RCB, Roydell Williams from FL to SE, Jamar Nesbit from LG to RG</t>
  </si>
  <si>
    <t>0-4  126-3.8  -1.2/7.3  LB--  4-1-0-4.6(1.8)  F29</t>
  </si>
  <si>
    <t>16/20  8/16  4/10  2.6%  11xMR7  ER7.3  F11</t>
  </si>
  <si>
    <t>06/1 (14)</t>
  </si>
  <si>
    <t>Bunkley, Brodrick</t>
  </si>
  <si>
    <t>4-4  4-3-0-9.7(2.9)  31</t>
  </si>
  <si>
    <t>06/1 (28)</t>
  </si>
  <si>
    <t>Lewis, Marcedes</t>
  </si>
  <si>
    <t>Griffin, Cedric</t>
  </si>
  <si>
    <t>Chester, Chris</t>
  </si>
  <si>
    <t>4-0  178-3.6  0.4/7.0  LB---  5-0-0-9.2; PR = 19, 14 on 5</t>
  </si>
  <si>
    <t>52-5.2  5-3-0-10.2;  PR = 40, 25 on 6, 11 on 9; KR = TD4, 13yards</t>
  </si>
  <si>
    <t>HB/KR</t>
  </si>
  <si>
    <t>14/19  7/17  5/10  5.9%  6xMR6  F4</t>
  </si>
  <si>
    <t>10,10,10,8/11/12,3;  TB on 6,9;  16,19,25</t>
  </si>
  <si>
    <t>42 blk;  11,17,LG</t>
  </si>
  <si>
    <t>46;  5,8,11</t>
  </si>
  <si>
    <t>05/1 (9)</t>
  </si>
  <si>
    <t>05/1 (22)</t>
  </si>
  <si>
    <t>05/1 (3)</t>
  </si>
  <si>
    <t>05/1 (16)</t>
  </si>
  <si>
    <t>05/1 (29)</t>
  </si>
  <si>
    <t>05/1 (21)</t>
  </si>
  <si>
    <t>05/1 (15)</t>
  </si>
  <si>
    <t>05/1 (2)</t>
  </si>
  <si>
    <t>05/1 (32)</t>
  </si>
  <si>
    <t>0-4  80-6.3  2.3/11.4  3-0-0-(3.5)  30  F6;  KR=58,27yards</t>
  </si>
  <si>
    <t>23/24  7/14  4/9  4%oncard  8xMR6  F3</t>
  </si>
  <si>
    <t>0-5  227-4.0  1.7/6.0  5-0-0-(2.1)  14  F9</t>
  </si>
  <si>
    <t>Turner, Michael</t>
  </si>
  <si>
    <t>5-3  20-5.2  4-0-0-2.0</t>
  </si>
  <si>
    <t>Miller, Fred</t>
  </si>
  <si>
    <t>42-594  4-4-6  14.1</t>
  </si>
  <si>
    <t>Branch, Deion</t>
  </si>
  <si>
    <t>4-5-3-13.0  26</t>
  </si>
  <si>
    <t>57-803  4-5-3-14.1</t>
  </si>
  <si>
    <t>43-489  4-4-3  11.4;  KR = 63, 23yards</t>
  </si>
  <si>
    <t>04/6</t>
  </si>
  <si>
    <t>2003 Card Info</t>
  </si>
  <si>
    <t>2002 Pos</t>
  </si>
  <si>
    <t>2002Tm</t>
  </si>
  <si>
    <t>2002 Card Info</t>
  </si>
  <si>
    <t>2001 Pos</t>
  </si>
  <si>
    <t>2001Tm</t>
  </si>
  <si>
    <t>2001 Card Info</t>
  </si>
  <si>
    <t>Manning, Peyton</t>
  </si>
  <si>
    <t>98/1 (1)</t>
  </si>
  <si>
    <t>QB</t>
  </si>
  <si>
    <t>Brooking, Keith</t>
  </si>
  <si>
    <t>6-0  pro bowl</t>
  </si>
  <si>
    <t>Crowell, Angelo</t>
  </si>
  <si>
    <t>Barber, Ronde</t>
  </si>
  <si>
    <t>McKenzie, Mike</t>
  </si>
  <si>
    <t>Hope, Chris</t>
  </si>
  <si>
    <t>Wire, Coy</t>
  </si>
  <si>
    <t>Carroll, Ahmad</t>
  </si>
  <si>
    <t>04/1 (25)</t>
  </si>
  <si>
    <t>Ferguson, Nick</t>
  </si>
  <si>
    <t>Gaines, Michael</t>
  </si>
  <si>
    <t>Garcia, Jeff</t>
  </si>
  <si>
    <t>17/22  7/12  3/6  3.6%  11xMR6</t>
  </si>
  <si>
    <t>5-4-5-14.7  60;  LP = TD,3.8yards</t>
  </si>
  <si>
    <t>0;  LK = TD,21yards</t>
  </si>
  <si>
    <t>10,10,9,8/11/12,5;  TB on 5,11;  21,19,LG</t>
  </si>
  <si>
    <t>45 blk;  2,6,8</t>
  </si>
  <si>
    <t>Staley, Joe</t>
  </si>
  <si>
    <t>5  4-4-0-10.3</t>
  </si>
  <si>
    <t>4-4  18-134  4-3-0-7.4</t>
  </si>
  <si>
    <t>4-4  4-2-0-6.2</t>
  </si>
  <si>
    <t>4  3-3-0  6.9</t>
  </si>
  <si>
    <t>Shelton, L.J.</t>
  </si>
  <si>
    <t>18/23  13/17  7/10  4.8%  3xMR5  F4</t>
  </si>
  <si>
    <t>0-2  70-6.2  0.1/6.5  5-3-0-8.3(3.5)  F6</t>
  </si>
  <si>
    <t>11/16  7/13  1/6  3.5%  4xMR3  F10</t>
  </si>
  <si>
    <t>18/22  12/17  4/11  2.2%  3xMR3  F4</t>
  </si>
  <si>
    <t>IN/17</t>
  </si>
  <si>
    <t>IN/18</t>
  </si>
  <si>
    <t>Hali, Tamba</t>
  </si>
  <si>
    <t>Fox, Keyaron</t>
  </si>
  <si>
    <t>Page, Jarrad</t>
  </si>
  <si>
    <t>NEW ORLEANS SAINTS -- Dale</t>
  </si>
  <si>
    <t>4  6-6-3-11.6(6.0)  39  Pro Bowl</t>
  </si>
  <si>
    <t>4-4  16-3.6  4-0-0-6.8(3.1)</t>
  </si>
  <si>
    <t>4-5  207-4.4  1.5/7.4  5-1-0-7.3(3.5)  F6</t>
  </si>
  <si>
    <t>McClain, Le'Ron</t>
  </si>
  <si>
    <t>Darling, Devard</t>
  </si>
  <si>
    <t>NT/LE</t>
  </si>
  <si>
    <t>5-9/0-9</t>
  </si>
  <si>
    <t>Barnes, Antwan</t>
  </si>
  <si>
    <t>4-3 defense; swap:  J.Posey LLB to RLB</t>
  </si>
  <si>
    <t>DALLAS COWBOYS -- Zeb</t>
  </si>
  <si>
    <t>Faulk, Kevin</t>
  </si>
  <si>
    <t>99/2</t>
  </si>
  <si>
    <t>HB/PR</t>
  </si>
  <si>
    <t>0-0  27-7.4  3-0-0-11.5(2.0)</t>
  </si>
  <si>
    <t>4  4-3-0-7.3(1.8)</t>
  </si>
  <si>
    <t>4-3 defense; swaps:  R.Colvin from LOLB to RLB, R.Hadnot from RG to LG</t>
  </si>
  <si>
    <t>4-3 defense, swaps:  J.Gonzalez RT to LT, M.Pope RDT to LDT</t>
  </si>
  <si>
    <t>3-4 defense; swaps:  J.Galloway SE to FL, B.Taylor RLB to LLB</t>
  </si>
  <si>
    <t>Manumaleuna, Brandon</t>
  </si>
  <si>
    <t>4  4-3-2-11.6  48</t>
  </si>
  <si>
    <t>4-4-4-14.3;  PR=19,1.4yards</t>
  </si>
  <si>
    <t>5-5-6-15.7</t>
  </si>
  <si>
    <t>Ryan, Matt</t>
  </si>
  <si>
    <t>62 attempts</t>
  </si>
  <si>
    <t>78 attempts</t>
  </si>
  <si>
    <t>Middleton, Brandon</t>
  </si>
  <si>
    <t>Orlovsky, Dan</t>
  </si>
  <si>
    <t>Kapinos, Jeremy</t>
  </si>
  <si>
    <t>Flynn, Matt</t>
  </si>
  <si>
    <t>Hartley, Garrett</t>
  </si>
  <si>
    <t>Pakulak, Glenn</t>
  </si>
  <si>
    <t>Kolb, Kevin</t>
  </si>
  <si>
    <t>3-4 defense; swaps:  Kelly Butler from RT to LT, Kyle Vanden Bosch from LE to RE, Fred Thomas from RCB to LCB</t>
  </si>
  <si>
    <t>4-3 defense; swaps:  Renaldo Wynn from LE to RE</t>
  </si>
  <si>
    <t>4-3 defense; swaps:  Pat Williams from LDT to RDT, Reggie Hayward from LE to RE</t>
  </si>
  <si>
    <t>Above is the 2008 SOMIFA schedule converting the numeric version immediately below.  See below if interested in further explanations.</t>
  </si>
  <si>
    <t>KR = TD,27yards</t>
  </si>
  <si>
    <t>4-3-3-13.3;  KR = 56,18yards</t>
  </si>
  <si>
    <t>PR = 42,3.1yards</t>
  </si>
  <si>
    <t>4-4-3-12.0  40;  PR = 17,1.0yards</t>
  </si>
  <si>
    <t>10,10,10,10,4 out to the 38;  m on 12;  TB on 8;  21,23,16</t>
  </si>
  <si>
    <t>46;  6,12,LG</t>
  </si>
  <si>
    <t>0-3  103-6.0  -1.0/7.3  LB---  5-0-0-(5.6)  46  F6; LK=76,24yds</t>
  </si>
  <si>
    <t>LP = 23,1.2yards</t>
  </si>
  <si>
    <t>41-492  4-3-2  12.0  31;  PR = 34, 2 on 3, -5 on 4, -3 on 10;  KR = 44, 16yards</t>
  </si>
  <si>
    <t>5-3  6-2.0  4-0-0-6.1(2.3)</t>
  </si>
  <si>
    <t>04/1 (29)</t>
  </si>
  <si>
    <t>ATL</t>
  </si>
  <si>
    <t>4-3-3-17.0  46</t>
  </si>
  <si>
    <t>Ward, Hines</t>
  </si>
  <si>
    <t>6-6-4-12.6  58  Pro Bowl</t>
  </si>
  <si>
    <t>95-1163  6-6-5-12.2  50  pro bowl</t>
  </si>
  <si>
    <t>0-2  241-4.7  3.2/6.0  4-1-0-6.4</t>
  </si>
  <si>
    <t>Davenport, Najeh</t>
  </si>
  <si>
    <t>Orr, Shantee</t>
  </si>
  <si>
    <t>0-12-3*</t>
  </si>
  <si>
    <t>5  4-3-0-10.3</t>
  </si>
  <si>
    <t>4  23-160  4-3-0-7.0</t>
  </si>
  <si>
    <t>99/3</t>
  </si>
  <si>
    <t>0-4  173-5.3  1.2/8.8  LB--  4-0-0-5.8(2.5)  F8</t>
  </si>
  <si>
    <t>06/1(10)</t>
  </si>
  <si>
    <t>06/1(1)</t>
  </si>
  <si>
    <t>29 attempts</t>
  </si>
  <si>
    <t>Lewis, Jamal</t>
  </si>
  <si>
    <t>00/1 (5)</t>
  </si>
  <si>
    <t>5-5  235-4.3  2.8/8.0  3-0-0-11.6</t>
  </si>
  <si>
    <t>387-5.3  4.1/12.1  4-0-0-7.9  pro bowl</t>
  </si>
  <si>
    <t>308-4.3  4-3-0-9.4</t>
  </si>
  <si>
    <t>Rhodes, Dominic</t>
  </si>
  <si>
    <t>4-4  53-4.8  1.7/6.3  3-0-0-12.0;  KR=TD,24yards</t>
  </si>
  <si>
    <t>Costanzo, Blake</t>
  </si>
  <si>
    <t>Wilson, George</t>
  </si>
  <si>
    <t>Youboty, Ashton</t>
  </si>
  <si>
    <t>McCargo, John</t>
  </si>
  <si>
    <t xml:space="preserve">    the RB is bad on End Runs; LB-- means the RB is bad on Linebucks; F followed by a number is the chance</t>
  </si>
  <si>
    <t>Wilford, Ernest</t>
  </si>
  <si>
    <t>Moss, Santana</t>
  </si>
  <si>
    <t>01/1 (16)</t>
  </si>
  <si>
    <t>4-4-6-18.6;  PR=46,8on6,12on9,2on10</t>
  </si>
  <si>
    <t>Wilson, Adrian</t>
  </si>
  <si>
    <t>Green, Mike</t>
  </si>
  <si>
    <t>Welker, Wes</t>
  </si>
  <si>
    <t>LP/LK</t>
  </si>
  <si>
    <t>PR=71,17on4,11on6,8on10;  KR=TD,22yards</t>
  </si>
  <si>
    <t>4-3 defense; swaps:  Adalius Thomas LLB to RLB, Dominique Foxworth RCB to LCB</t>
  </si>
  <si>
    <t>Feagles, Jeff</t>
  </si>
  <si>
    <t>43 blk; 12,10,4</t>
  </si>
  <si>
    <t>43 blk; 12,7,LG</t>
  </si>
  <si>
    <t>43; 14,11,LG</t>
  </si>
  <si>
    <t>46 yards blk</t>
  </si>
  <si>
    <t>4  4-3-0-4.8</t>
  </si>
  <si>
    <t>5  21-212  4-3-0-10.1</t>
  </si>
  <si>
    <t>5  1-6  4-2-0  6.0</t>
  </si>
  <si>
    <t>5  4-3-0  10.4</t>
  </si>
  <si>
    <t>3-4 defense; swaps:  Brandon Moore from LILB to RILB, Pacman Jones from RCB to LCB</t>
  </si>
  <si>
    <t>18/23  11/16  4/7  4.2%  9xMR5</t>
  </si>
  <si>
    <t>6;  PR = 28, 12 on 5, 1 on 6, 8 on 9</t>
  </si>
  <si>
    <t>RCB</t>
  </si>
  <si>
    <t>4</t>
  </si>
  <si>
    <t>Taylor, Herb</t>
  </si>
  <si>
    <t>4-4  57-5.9  1.5/7.5  3-0-0-0.0(0.5)  F6</t>
  </si>
  <si>
    <t>no #4, no #5, NYG #5, no #7, no #10</t>
  </si>
  <si>
    <t>no #5, no #10</t>
  </si>
  <si>
    <t>Laws, Trevor</t>
  </si>
  <si>
    <t>Daniels, Torrance</t>
  </si>
  <si>
    <t>Demps, Quintin</t>
  </si>
  <si>
    <t>Blackstock, Darryl</t>
  </si>
  <si>
    <t>Green, Eric</t>
  </si>
  <si>
    <t>Francisco, Aaron</t>
  </si>
  <si>
    <t>Omiyale, Frank</t>
  </si>
  <si>
    <t>White, Roddy</t>
  </si>
  <si>
    <t>Meachem, Robert</t>
  </si>
  <si>
    <t>Ellis, Sedrick</t>
  </si>
  <si>
    <t>Johnson, Darcy</t>
  </si>
  <si>
    <t>Koets, Adam</t>
  </si>
  <si>
    <t>Clark, Jeremy</t>
  </si>
  <si>
    <t>DeOssie, Zak</t>
  </si>
  <si>
    <t>Kehl, Bryan</t>
  </si>
  <si>
    <t>Phillips, Kenny</t>
  </si>
  <si>
    <t>Thomas, Terrell</t>
  </si>
  <si>
    <t>Jackson, DeSean</t>
  </si>
  <si>
    <t>FB/DT</t>
  </si>
  <si>
    <t>McGlynn, Mike</t>
  </si>
  <si>
    <t>0-6 (Thomas, Juqua)</t>
  </si>
  <si>
    <t>Parker, Juqua</t>
  </si>
  <si>
    <t>C/RT</t>
  </si>
  <si>
    <t>Rice, Sydney</t>
  </si>
  <si>
    <t>Grigsby, Otis</t>
  </si>
  <si>
    <t>Greenway, Chad</t>
  </si>
  <si>
    <t>McCauley, Marcus</t>
  </si>
  <si>
    <t>Eckel, Kyle</t>
  </si>
  <si>
    <t>RILB/OLB</t>
  </si>
  <si>
    <t>Meriweather, Brandon</t>
  </si>
  <si>
    <t>Bushrod, Jermon</t>
  </si>
  <si>
    <t>Thomas, Pierre</t>
  </si>
  <si>
    <t>Moore, Lance</t>
  </si>
  <si>
    <t>Mitchell, Marvin</t>
  </si>
  <si>
    <t>Harper, Roman</t>
  </si>
  <si>
    <t>Reis, Chris</t>
  </si>
  <si>
    <t>Turner, Robert</t>
  </si>
  <si>
    <t>10,10,9,9,4; TB on 5,9; 33,31,26</t>
  </si>
  <si>
    <t>Jones, Donnie</t>
  </si>
  <si>
    <t>45; 1,2,3</t>
  </si>
  <si>
    <t>10,10,10,7/11/12,3; TB on 6; m; 23,20,16</t>
  </si>
  <si>
    <t xml:space="preserve">    slash is good while the numbers after slashes indicate rolls which are also good so 8/11/12 indicates that</t>
  </si>
  <si>
    <t>Olivea, Shane</t>
  </si>
  <si>
    <t>Hangartner, Geoff</t>
  </si>
  <si>
    <t>5  4-3-0-4.5(1.1)</t>
  </si>
  <si>
    <t>T</t>
  </si>
  <si>
    <t>C</t>
  </si>
  <si>
    <t>Fraley, Hank</t>
  </si>
  <si>
    <t>00/FA</t>
  </si>
  <si>
    <t>0-3</t>
  </si>
  <si>
    <t>5-3</t>
  </si>
  <si>
    <t>LT/G</t>
  </si>
  <si>
    <t>Pitts, Chester</t>
  </si>
  <si>
    <t>02/2</t>
  </si>
  <si>
    <t>HOU</t>
  </si>
  <si>
    <t>4-4  5-3-0-7.4(2.1)</t>
  </si>
  <si>
    <t>5-2  1-1.0  4-3-0-6.0(1.1)</t>
  </si>
  <si>
    <t>5-2  6-4-2-10.9(5.3)  32</t>
  </si>
  <si>
    <t>0-0  352-4.3  1.5/9.8  LB--  4-1-0-7.2(3.1)  F6</t>
  </si>
  <si>
    <t>PR=29,1on3,8on6,6on10</t>
  </si>
  <si>
    <t>Ayanbadejo, Brendan</t>
  </si>
  <si>
    <t>Ball, Dave</t>
  </si>
  <si>
    <t>Williams, Roydell</t>
  </si>
  <si>
    <t>Roby, Courtney</t>
  </si>
  <si>
    <t>05/7</t>
  </si>
  <si>
    <t>05/1 (14)</t>
  </si>
  <si>
    <t>05/1 (4)</t>
  </si>
  <si>
    <t>05/6</t>
  </si>
  <si>
    <t>05/1 (20)</t>
  </si>
  <si>
    <t>05/1 (11)</t>
  </si>
  <si>
    <t>05/1 (7)</t>
  </si>
  <si>
    <t>Wiegmann, Casey</t>
  </si>
  <si>
    <t>Norman, Dennis</t>
  </si>
  <si>
    <t>Glover, LaRoi</t>
  </si>
  <si>
    <t>0-4  244-4.3  1.6/7.4  4-0-0-(3.1)  24  F6</t>
  </si>
  <si>
    <t>18/24  16/23  8/13  2.0%  3xMR0  F1</t>
  </si>
  <si>
    <t>Williams, Mario</t>
  </si>
  <si>
    <t>06/1(8)</t>
  </si>
  <si>
    <t>Landry, Dawan</t>
  </si>
  <si>
    <t>Colon, Willie</t>
  </si>
  <si>
    <t>10,9/12,8/11/12,6/11/12,6; TB on 11</t>
  </si>
  <si>
    <t>10,10,8/11/12,8/11/12,4; TB on 11; 22,17,LG</t>
  </si>
  <si>
    <t>10,10,10,6,3; TB on 11; 16,14,21</t>
  </si>
  <si>
    <t>10,10,10,5/11/12,3; TB on 4; 11,12,13</t>
  </si>
  <si>
    <t>10,10,9,8/12,6; TB on 10; 13,15,LG</t>
  </si>
  <si>
    <t>10,10,10,8/11/12,5;  TB on 4,11;  17,20,25</t>
  </si>
  <si>
    <t>Lindell, Rian</t>
  </si>
  <si>
    <t>06/1(23)</t>
  </si>
  <si>
    <t>Tapp, Darryl</t>
  </si>
  <si>
    <t>5  4-4-2-10.4(3.7)</t>
  </si>
  <si>
    <t>Daniels, Owen</t>
  </si>
  <si>
    <t>Kuper, Chris</t>
  </si>
  <si>
    <t>Watkins, Pat</t>
  </si>
  <si>
    <t>Niswanger, Rudy</t>
  </si>
  <si>
    <t>Spencer, Cody</t>
  </si>
  <si>
    <t>5  4-4-3-13.3(4.9)</t>
  </si>
  <si>
    <t>06/1 (6)</t>
  </si>
  <si>
    <t>Davis, Vernon</t>
  </si>
  <si>
    <t>06/1(19)</t>
  </si>
  <si>
    <t>06/1 (24)</t>
  </si>
  <si>
    <t>McIntosh, Rocky</t>
  </si>
  <si>
    <t>Justice, Winston</t>
  </si>
  <si>
    <t>Keglar, Stanford</t>
  </si>
  <si>
    <t>12/17  7/14  2/5  2.5%  6xMR4</t>
  </si>
  <si>
    <t>25/26  9/14  3/5  0.0%  6xMR3</t>
  </si>
  <si>
    <t>51-688  4-5-5  13.5  36</t>
  </si>
  <si>
    <t>4-4-2  11.6  21</t>
  </si>
  <si>
    <t>Evans, Lee</t>
  </si>
  <si>
    <t>04/1 (13)</t>
  </si>
  <si>
    <t>4-5-5-17.6</t>
  </si>
  <si>
    <t>Polite, Lousaka</t>
  </si>
  <si>
    <t>Peterman, Stephen</t>
  </si>
  <si>
    <t>Ware, DeMarcus</t>
  </si>
  <si>
    <t>07/1(18)</t>
  </si>
  <si>
    <t>07/1(4)</t>
  </si>
  <si>
    <t>07/1(9)</t>
  </si>
  <si>
    <t>07/1(20)</t>
  </si>
  <si>
    <t>07/1(5)</t>
  </si>
  <si>
    <t>07/1(12)</t>
  </si>
  <si>
    <t>07/1(21)</t>
  </si>
  <si>
    <t>07/1(10)</t>
  </si>
  <si>
    <t>07/1(17)</t>
  </si>
  <si>
    <t>4-4-2-10.9  20</t>
  </si>
  <si>
    <t>02/FA</t>
  </si>
  <si>
    <t>08/1 (2)</t>
  </si>
  <si>
    <t>08/1 (29)</t>
  </si>
  <si>
    <t>08/1 (28)</t>
  </si>
  <si>
    <t>08/1 (20)</t>
  </si>
  <si>
    <t>08/1 (11)</t>
  </si>
  <si>
    <t>Lawson, Gerard</t>
  </si>
  <si>
    <t>08/1 (12)</t>
  </si>
  <si>
    <t>4-3-3-11.2  26</t>
  </si>
  <si>
    <t>26-368  4-4-3-14.2  38</t>
  </si>
  <si>
    <t>56-838  4-5-3  47</t>
  </si>
  <si>
    <t>4-3-4  21.3  52</t>
  </si>
  <si>
    <t>Smith, L.J.</t>
  </si>
  <si>
    <t>0-3  112-3.3  -1.1/3.3  4-0-0-5.6(2.4)  F6</t>
  </si>
  <si>
    <t>10,9/12,9/12,6/11/12,4; TB on 11; m</t>
  </si>
  <si>
    <t>Bidwell, Josh</t>
  </si>
  <si>
    <t>4-4  11-5.4  3-0-0-(1.0)  4</t>
  </si>
  <si>
    <t>4-4-5-19.9  48</t>
  </si>
  <si>
    <t>60-860  4-4-6-14.3  47</t>
  </si>
  <si>
    <t>78-1325  5-5-6  17.0</t>
  </si>
  <si>
    <t>4-5-5  15.3  43</t>
  </si>
  <si>
    <t>Fitzgerald, Larry</t>
  </si>
  <si>
    <t>04/1 (3)</t>
  </si>
  <si>
    <t>4-4-4-13.4  48</t>
  </si>
  <si>
    <t>Crayton, Patrick</t>
  </si>
  <si>
    <t>4-3-3-13.5</t>
  </si>
  <si>
    <t>6  4-2-0-6.5(1.8)  19</t>
  </si>
  <si>
    <t>4  4-3-2-10.5(4.3)  26</t>
  </si>
  <si>
    <t>6  4-3-0-6.4(1.1)  13</t>
  </si>
  <si>
    <t>4  4-4-2-7.1(1.8)  27</t>
  </si>
  <si>
    <t>5  4-4-2-12.8(5.5)  34</t>
  </si>
  <si>
    <t>Hampton, Casey</t>
  </si>
  <si>
    <t>01/1 (19)</t>
  </si>
  <si>
    <t>6-0</t>
  </si>
  <si>
    <t>4-12-3*</t>
  </si>
  <si>
    <t>Hardwick, Nick</t>
  </si>
  <si>
    <t>RG/C</t>
  </si>
  <si>
    <t>Womack, Pork Chop</t>
  </si>
  <si>
    <t>0-3/4-3</t>
  </si>
  <si>
    <t>C/RG</t>
  </si>
  <si>
    <t>Mahan, Sean</t>
  </si>
  <si>
    <t>04/5</t>
  </si>
  <si>
    <t>Tucker, Ryan</t>
  </si>
  <si>
    <t>Nickey, Donnie</t>
  </si>
  <si>
    <t>Barton, Eric</t>
  </si>
  <si>
    <t>RE/OLB</t>
  </si>
  <si>
    <t>0-4  303-4.0  1.5/6.1  5-0-0-(3.5)  24  F6</t>
  </si>
  <si>
    <t>9/15  14/18  7/10  2.9%  1xMR1  F1</t>
  </si>
  <si>
    <t>no #5, no #8, no #9, SEA #9</t>
  </si>
  <si>
    <t>P</t>
  </si>
  <si>
    <t>45; 2,1,LG  Pro Bowl</t>
  </si>
  <si>
    <t>47 blk; 6,8,1</t>
  </si>
  <si>
    <t>44; 19,15,LG</t>
  </si>
  <si>
    <t>4-3 defense, no swaps</t>
  </si>
  <si>
    <t>3-4 defense;  swaps = S.Moss to FL, L.Jones to RT, M.Wahle to RG, B.Ruud to RILB, R.McIntosh to LLB, J.Sanders to SS;  K.Faulk unlimited in the first half</t>
  </si>
  <si>
    <t>3-4 defense;  swaps = M.Clayton to FL, R.Gallery to RG, K.Edwards to RE, J.Anderson to RE, C.Greenway to RLB, L.Tatupu to RILB</t>
  </si>
  <si>
    <t>Larson, Kyle</t>
  </si>
  <si>
    <t>44 blk; 6,4,12</t>
  </si>
  <si>
    <t>4-3 defense, swap:  C.Haggans LLB to RLB</t>
  </si>
  <si>
    <t>Idonije, Israel</t>
  </si>
  <si>
    <t>07/1(13)</t>
  </si>
  <si>
    <t>07/8</t>
  </si>
  <si>
    <t>07/9</t>
  </si>
  <si>
    <t>07/10</t>
  </si>
  <si>
    <t>07/1(8)</t>
  </si>
  <si>
    <t>07/1(6)</t>
  </si>
  <si>
    <t>07/1(1)</t>
  </si>
  <si>
    <t>11/16  7/16  2/7  0.6%  15xMR7  ER7.3  F3</t>
  </si>
  <si>
    <t>20/24  14/19  6/11  3.0%  3xMR4  F3</t>
  </si>
  <si>
    <t>25/25  12/15  3/8  4.0%  0xMR  F1</t>
  </si>
  <si>
    <t>15 attempts</t>
  </si>
  <si>
    <t>4  34-339  4-4-2-10.0  31</t>
  </si>
  <si>
    <t>03/1 (3)</t>
  </si>
  <si>
    <t>4-3 defense; swaps:  C.Okeafor RE to LE, D.Edwards RLB to LLB</t>
  </si>
  <si>
    <t>4-3 defense;  swaps: S.Merriman from LOLB to ROLB, K.Rhodes from SS to FS</t>
  </si>
  <si>
    <t>4-3 defense;  swaps: R.Hadnot from RG to LG, H.Thomas from LDT to RDT, E.Hobbs from RCB to LCB</t>
  </si>
  <si>
    <t>6-7  24-2.5  5-0-0-6.3  pro bowl</t>
  </si>
  <si>
    <t>6-7  22-3.7  5-1-0-6.9</t>
  </si>
  <si>
    <t>4  4-3-0-8.8</t>
  </si>
  <si>
    <t>Birk, Matt</t>
  </si>
  <si>
    <t>Jones, Walter</t>
  </si>
  <si>
    <t>Cassel, Matt</t>
  </si>
  <si>
    <t>6;  PR=TDon3,4.9yards</t>
  </si>
  <si>
    <t>5;  LP=40,4.4yards,Fon10</t>
  </si>
  <si>
    <t>4;  KR=TDon3,22yards</t>
  </si>
  <si>
    <t>0;  LK=TDon3,19yards</t>
  </si>
  <si>
    <t>Bullitt, Melvin</t>
  </si>
  <si>
    <t>Robison, Brian</t>
  </si>
  <si>
    <t>Young, Usama</t>
  </si>
  <si>
    <t>01/1 (3)</t>
  </si>
  <si>
    <t>* For P's:  A blk on B; C,D,E -- A indicates the punt yardage result on a roll of 7, B indicates the roll on</t>
  </si>
  <si>
    <t xml:space="preserve">    which a block occurs (if on 12 then just blk is indicated, if there is no block on the card then no blk is</t>
  </si>
  <si>
    <t xml:space="preserve">    listed); C,D,E indicate the punt return results on rolls of 7, 8, and 12 respectively</t>
  </si>
  <si>
    <t>Golston, Kedric</t>
  </si>
  <si>
    <t>43; 1,2,3</t>
  </si>
  <si>
    <t>43 yards</t>
  </si>
  <si>
    <t>3-4 defense, no swaps</t>
  </si>
  <si>
    <t>17/22  7/12  5/8  4.1%  5xMR3</t>
  </si>
  <si>
    <t>18 attempts</t>
  </si>
  <si>
    <t>Jones, Thomas</t>
  </si>
  <si>
    <t>00/1 (7)</t>
  </si>
  <si>
    <t>0-0  240-4.0  2.0/6.3  5-3-0-7.6</t>
  </si>
  <si>
    <t>137-4.6  2.2/7.3  4-0-0-7.5; KR = 32, 15 yards</t>
  </si>
  <si>
    <t>138-3.7  4-0-0-5.7</t>
  </si>
  <si>
    <t>NEW ENGLAND PATRIOTS -- Mike</t>
  </si>
  <si>
    <t>Hasselbeck, Matt</t>
  </si>
  <si>
    <t>14/19  12/19  5/8  3.2%  5xMR4</t>
  </si>
  <si>
    <t>14/19  15/18  6/10  2.9%  5xMR4</t>
  </si>
  <si>
    <t>5-5-3-11.6  56</t>
  </si>
  <si>
    <t>5-6-5-12.7  48</t>
  </si>
  <si>
    <t>4-3-4-14.3  47</t>
  </si>
  <si>
    <t>4-5-4-13.4</t>
  </si>
  <si>
    <t>11 attempts</t>
  </si>
  <si>
    <t>Leber, Ben</t>
  </si>
  <si>
    <t>Banta-Cain, Tully</t>
  </si>
  <si>
    <t>LK = 87,24yards</t>
  </si>
  <si>
    <t>10,10,8/11/12,7/11/12,4;  TB on 4,10;  15,13,21</t>
  </si>
  <si>
    <t>0-0  11-2.2  3-0-0-(2.5)  9</t>
  </si>
  <si>
    <t>6-7  6-4.0  4-1-0-(3.7)  20</t>
  </si>
  <si>
    <t>6-5-5-13.2</t>
  </si>
  <si>
    <t>4  6-5-3-(4.5)  28</t>
  </si>
  <si>
    <t>4-3-2-8.0  18</t>
  </si>
  <si>
    <t>4-3-2-9.0  29</t>
  </si>
  <si>
    <t>5-4  4-3-0-(1.8)  14</t>
  </si>
  <si>
    <t>4  4-2-0-(1.8)  15</t>
  </si>
  <si>
    <t>4-3-2-43.0;  PR = 35,0.9yards;  KR = 39,19yards</t>
  </si>
  <si>
    <t>4;  PR = 46,4.9yards;  KR = 30,16yards</t>
  </si>
  <si>
    <t>10,10,10,7,4;  TB on 10;  17,24,LG</t>
  </si>
  <si>
    <t>47;  3,1,5</t>
  </si>
  <si>
    <t>0-0  2-13.5  3-0-0-(0.5)  0</t>
  </si>
  <si>
    <t>6-5  12-2.1  4-0-0-(1.8)  13</t>
  </si>
  <si>
    <t>08/1(13)</t>
  </si>
  <si>
    <t>08/8</t>
  </si>
  <si>
    <t>08/9</t>
  </si>
  <si>
    <t>08/10</t>
  </si>
  <si>
    <t>no #7</t>
  </si>
  <si>
    <t>SEA #6</t>
  </si>
  <si>
    <t>no #3, PIT #6</t>
  </si>
  <si>
    <t>08/1(15)</t>
  </si>
  <si>
    <t>08/1(18)</t>
  </si>
  <si>
    <t>08/1(1)</t>
  </si>
  <si>
    <t>08/1(20)</t>
  </si>
  <si>
    <t>08/1(22)</t>
  </si>
  <si>
    <t>08/1(3)</t>
  </si>
  <si>
    <t>08/1(10)</t>
  </si>
  <si>
    <t>08/1(21)</t>
  </si>
  <si>
    <t>08/1(4)</t>
  </si>
  <si>
    <t>08/1(2)</t>
  </si>
  <si>
    <t>08/1(12)</t>
  </si>
  <si>
    <t>08/1(7)</t>
  </si>
  <si>
    <t>08/1(23)</t>
  </si>
  <si>
    <t>08/1(6)</t>
  </si>
  <si>
    <t>08/1(5)</t>
  </si>
  <si>
    <t>08/1(19)</t>
  </si>
  <si>
    <t>08/1(8)</t>
  </si>
  <si>
    <t>08/1(11)</t>
  </si>
  <si>
    <t>08/1(14)</t>
  </si>
  <si>
    <t>08/1(16)</t>
  </si>
  <si>
    <t>08/1(24)</t>
  </si>
  <si>
    <t>08/1(17)</t>
  </si>
  <si>
    <t>08/1(9)</t>
  </si>
  <si>
    <t>12/16  11/14  6/9  4.5%  0xMR  F7</t>
  </si>
  <si>
    <t>10/16  11/16  5/8  2.5%  0xMR  F9</t>
  </si>
  <si>
    <t>Walter, Kevin</t>
  </si>
  <si>
    <t>4-3-2-8.4  18</t>
  </si>
  <si>
    <t>3-18  4-3-2-6.0  9</t>
  </si>
  <si>
    <t>Stevens, Jerramy</t>
  </si>
  <si>
    <t>02/1 (28)</t>
  </si>
  <si>
    <t>5  4-4-2-11.3  32</t>
  </si>
  <si>
    <t>5  6-72  4-3-0-12.0</t>
  </si>
  <si>
    <t>16/21  21/25  10/14  2.0%  2xMR2  Pro Bowl</t>
  </si>
  <si>
    <t>Jackson, Jamaal</t>
  </si>
  <si>
    <t>04/1 (24)</t>
  </si>
  <si>
    <t>5-4-3-13.9  60;  PR=48on2</t>
  </si>
  <si>
    <t>WR/LP</t>
  </si>
  <si>
    <t>Wilcox, Daniel</t>
  </si>
  <si>
    <t>5-5  187-3.4  1.5/5.2  ER--  5-1-0-(3.5)  27  F7</t>
  </si>
  <si>
    <t>10,10,10,7,4;  m on 11;  TB on 8;  10,11,12</t>
  </si>
  <si>
    <t>45;  5,12,LG</t>
  </si>
  <si>
    <t>44;  6,9,14</t>
  </si>
  <si>
    <t>HB/LP</t>
  </si>
  <si>
    <t>4-3-3-12.8;  LP=52,5on4,3on5,9on9,1on10;  LK=TD,21yds</t>
  </si>
  <si>
    <t>4-3-3-15.0  47;  LP=47,-1on3,16on4,6on10;  LK=46,21yards</t>
  </si>
  <si>
    <t>4-3 defense; swaps:  Dewayne White from RE to LE, S.Orr from LLB to RLB, A.Samuel from LCB to RCB, A.Haynesworth from RDT to LDT</t>
  </si>
  <si>
    <t>2 less offsides</t>
  </si>
  <si>
    <t>3 less offsides</t>
  </si>
  <si>
    <t xml:space="preserve">  BUF has a lot of #2 so no good</t>
  </si>
  <si>
    <t>0-4  36-5.6  4-0-0-(3.6)  14</t>
  </si>
  <si>
    <t>5-5  5-2.4  4-0-0-(3.7)  25</t>
  </si>
  <si>
    <t>0-4  24-5.5  5-1-0-(4.1)  50;  LP=TD,5.0yards</t>
  </si>
  <si>
    <t>0-4  27-4.3  4-0-0-(1.8)  11</t>
  </si>
  <si>
    <t>0-5  25-4.9  5-1-0-(4.2);  LP=43,5.5yards</t>
  </si>
  <si>
    <t>6-5  11-3.0  4-1-0-(2.3)  12</t>
  </si>
  <si>
    <t>4-5  6-1.8  4-0-0-(2.4)  12</t>
  </si>
  <si>
    <t>Winborn, Jamie</t>
  </si>
  <si>
    <t>01/2</t>
  </si>
  <si>
    <t>Clemons, Chris</t>
  </si>
  <si>
    <t>Hall, Dante</t>
  </si>
  <si>
    <t>0-3  257-3.9  1.9/6.3  5-0-0-6.2(2.8)  F6</t>
  </si>
  <si>
    <t>5  5-5-2-11.5(5.6)  34</t>
  </si>
  <si>
    <t>6-6-6-12.8</t>
  </si>
  <si>
    <t>Foote, Larry</t>
  </si>
  <si>
    <t>Brayton, Tyler</t>
  </si>
  <si>
    <t>03/1 (32)</t>
  </si>
  <si>
    <t>0-4  278-4.8  1.9/8.2  6-4-0-(4.5)  57dot  F6</t>
  </si>
  <si>
    <t>0-4  70-3.7  0.9/4.5  5-0-0-(4.9)  53  F6</t>
  </si>
  <si>
    <t>5-5  107-4.7  1.8/8.8  ER--  4-2-3-(4.3)  32dot  F6</t>
  </si>
  <si>
    <t>0-4  223-5.4  2.8/10.4  4-0-0-(2.3)  18  F6</t>
  </si>
  <si>
    <t>0-4  227-3.2  0.9/4.2  5-0-0-(2.8)  35  F6</t>
  </si>
  <si>
    <t>Nwaneri, Uche</t>
  </si>
  <si>
    <t>Portis, Clinton</t>
  </si>
  <si>
    <t>0-3  343-3.8  1.8/6.2  4-3-0-5.9</t>
  </si>
  <si>
    <t>290-5.5  3.4/9.5  4-3-3-8.3  pro bowl</t>
  </si>
  <si>
    <t>273-5.5  4-2-0-11.0</t>
  </si>
  <si>
    <t>Jordan, LaMont</t>
  </si>
  <si>
    <t>52-637  5-5-3-12.3; PR = TD, 6 on 5</t>
  </si>
  <si>
    <t>50-619  5-4-3  12.4  38;  PR = TD, 4 on 9</t>
  </si>
  <si>
    <t>0-0  14-1.4  4-0-0-(2.3)  19;  LK=TD,20yards</t>
  </si>
  <si>
    <t>6-3  19-5.6  5-2-0-(3.4)  16</t>
  </si>
  <si>
    <t>5  7-68  4-3-0-9.7</t>
  </si>
  <si>
    <t>4  3-2-0  12.0</t>
  </si>
  <si>
    <t>Young, Scott</t>
  </si>
  <si>
    <t>6-11  pro bowl</t>
  </si>
  <si>
    <t>Wynn, Renaldo</t>
  </si>
  <si>
    <t>* = PHI has the most acceptable penalty card (few penalties and no #2's) and so will be the penalty card used in SOMIFA for the 2008 season</t>
  </si>
  <si>
    <t>** = WAS has a rec/QB fumble rating of 2 and so will be the fumble rating used in SOMIFA for the 2008 season</t>
  </si>
  <si>
    <t>Poppinga, Brady</t>
  </si>
  <si>
    <t>Diem, Ryan</t>
  </si>
  <si>
    <t>01/4</t>
  </si>
  <si>
    <t>Kendall, Pete</t>
  </si>
  <si>
    <t>Stepanovich, Alex</t>
  </si>
  <si>
    <t>RG/T</t>
  </si>
  <si>
    <t>95/2</t>
  </si>
  <si>
    <t>4-4/0-4</t>
  </si>
  <si>
    <t>McClure, Todd</t>
  </si>
  <si>
    <t>99/7</t>
  </si>
  <si>
    <t>LG/C/T</t>
  </si>
  <si>
    <t>07/13</t>
  </si>
  <si>
    <t>Taylor, Ike</t>
  </si>
  <si>
    <t>44 blk; 9,11,5</t>
  </si>
  <si>
    <t>Madison, Anthony</t>
  </si>
  <si>
    <t>10,10,7/11/12,7/12,5; TB on 6; m; 25,22,19</t>
  </si>
  <si>
    <t>10,10,10,6,2; TB on 2,7; m</t>
  </si>
  <si>
    <t>42; 1,2,3</t>
  </si>
  <si>
    <t>0; KR = 53, 22 yards</t>
  </si>
  <si>
    <t>KR=31,15yards</t>
  </si>
  <si>
    <t>0;  KR=63,15yards</t>
  </si>
  <si>
    <t>HB/PR/LK</t>
  </si>
  <si>
    <t>4-4-3-11.4  31;  PR=14,F-7on3,-5on4</t>
  </si>
  <si>
    <t>0;  KR=TD,19yards</t>
  </si>
  <si>
    <t>PR=17,10on4,7on10</t>
  </si>
  <si>
    <t>LP=31,20on4,13on9,7on10</t>
  </si>
  <si>
    <t>All Kick Returners</t>
  </si>
  <si>
    <t>KR on 6</t>
  </si>
  <si>
    <t>Avg KR</t>
  </si>
  <si>
    <t>The "Long" field helps with calculation of longest being greater than 30 yards</t>
  </si>
  <si>
    <t>PR = TD, 19 on 4, 13 on 5; KR = TD, 25 yards</t>
  </si>
  <si>
    <t>Thornton, David</t>
  </si>
  <si>
    <t>4-4  204-4.8  2.0/8.4  5-2-0-(2.8)  29  F8</t>
  </si>
  <si>
    <t>42 yards</t>
  </si>
  <si>
    <t>4-3 defense; swaps:  B.Anderson RG to LG, C.Darby LT to RT</t>
  </si>
  <si>
    <t>4-3 defense; swap:  B.Williams RG to LG</t>
  </si>
  <si>
    <t>Volek, Billy</t>
  </si>
  <si>
    <t>Gbaja-Biamila, Kabeer</t>
  </si>
  <si>
    <t>0-10</t>
  </si>
  <si>
    <t>0-12-6*</t>
  </si>
  <si>
    <t>Engelberger, John</t>
  </si>
  <si>
    <t>Peterson, Mike</t>
  </si>
  <si>
    <t>13/17  15/19  6/10  2.4%  9xMR4  ER-</t>
  </si>
  <si>
    <t>44 blk; 5,7,10</t>
  </si>
  <si>
    <t>10,10,10,9/12,3;  TB on 5;  25,21,23</t>
  </si>
  <si>
    <t>43;  5,7,LG</t>
  </si>
  <si>
    <t>0-4  225-3.5  1.1/4.7  4-0-0-(3.1)  21  F6</t>
  </si>
  <si>
    <t>6-5  3-3-0  10.4</t>
  </si>
  <si>
    <t xml:space="preserve">       IN/Grp refers to the groups drafted after rounds 1-24, IN/Supp refers to the brief Supplemental Draft after the groups were drafted</t>
  </si>
  <si>
    <t>Harris, Kwame</t>
  </si>
  <si>
    <t>03/1 (26)</t>
  </si>
  <si>
    <t>Sims, Ryan</t>
  </si>
  <si>
    <t>30-3.9  1.7/7.1  4-0-0-6.5  F15</t>
  </si>
  <si>
    <t>5-5  4-4-2-8.5  31</t>
  </si>
  <si>
    <t>Thomas, Randy</t>
  </si>
  <si>
    <t>Hixon, Domenik</t>
  </si>
  <si>
    <t>42 blk;  2,1,6</t>
  </si>
  <si>
    <t>8/13  14/17  7/11  1.7%  7xMR4  F6</t>
  </si>
  <si>
    <t>DB/PR/KR</t>
  </si>
  <si>
    <t>4-4-3  13.8  31</t>
  </si>
  <si>
    <t>OAK</t>
  </si>
  <si>
    <t>Jenkins, Michael</t>
  </si>
  <si>
    <t>4-4-3-14.2  53</t>
  </si>
  <si>
    <t>4-4-3-14.0  25;  KR=48,24yards</t>
  </si>
  <si>
    <t>4-3-2-15.1  20</t>
  </si>
  <si>
    <t>5-5-5-14.4</t>
  </si>
  <si>
    <t>4-4-3-11.0;  LP=TD,3.9yards</t>
  </si>
  <si>
    <t>4-3-3-15.9  52</t>
  </si>
  <si>
    <t>4-3-2-12.6  27</t>
  </si>
  <si>
    <t>5-7  121-3.1  2.3/5.5  ER--  4-1-0-10.5(4.1)  F6</t>
  </si>
  <si>
    <t>5  6-5-3-13.5(6.8)  48  Pro Bowl</t>
  </si>
  <si>
    <t>4-5  0-0.0  4-0-0-4.3(1.2)</t>
  </si>
  <si>
    <t>0-4  155-4.3 -0.5/8.8 LB-- 5-1-0-9.2(4.9) F6; PR=T,18n5,14n9</t>
  </si>
  <si>
    <t>6  4-3-0-7.8(2.3)</t>
  </si>
  <si>
    <t>10,10,10,8,3; TB on 12; 19,17,15</t>
  </si>
  <si>
    <t>Graham, Ben</t>
  </si>
  <si>
    <t>45; 9,7,11</t>
  </si>
  <si>
    <t>10,10,10,8/11/12,6; TB on 10; 22,16,LG</t>
  </si>
  <si>
    <t>44; 4,7,LG</t>
  </si>
  <si>
    <t>10,10,9,7,3; TB on 7; 31,27,22</t>
  </si>
  <si>
    <t>0-0 96-3.8 -1.2/4.2 LB-- 4-0-0-9.6; KR=35,19yds</t>
  </si>
  <si>
    <t>04/1 (7)</t>
  </si>
  <si>
    <t>4-5-4-15.1  46</t>
  </si>
  <si>
    <t>Robinson, Koren</t>
  </si>
  <si>
    <t>01/1 (9)</t>
  </si>
  <si>
    <t>4-4-4-16.0  33</t>
  </si>
  <si>
    <t>65-896  4-5-5-13.8</t>
  </si>
  <si>
    <t>50;  12,15,19</t>
  </si>
  <si>
    <t>SE/LP</t>
  </si>
  <si>
    <t>17/22  14/17  5/8  2.4%  7xMR6  ER-5.1</t>
  </si>
  <si>
    <t>12/17  9/14  3/6  2.5%  10xMR4  321att</t>
  </si>
  <si>
    <t>Buckhalter, Correll</t>
  </si>
  <si>
    <t>126-4.3  1.6/7.3  3-1-0-13.3</t>
  </si>
  <si>
    <t>129-4.5  0.1/6.4  4-2-0-10.0  F9</t>
  </si>
  <si>
    <t>Thornton, John</t>
  </si>
  <si>
    <t>DT/LE</t>
  </si>
  <si>
    <t>Pierce, Antonio</t>
  </si>
  <si>
    <t>88-1110  5-6-6-12.6; PR = TD, 3 on 3, 10 on 5, 15 on 10; KR = 42, 20 yds</t>
  </si>
  <si>
    <t>FL/LP/KR</t>
  </si>
  <si>
    <t>Looker, Dane</t>
  </si>
  <si>
    <t>4-3-3-14.1  29</t>
  </si>
  <si>
    <t>47-495  5-4-3-10.5  41</t>
  </si>
  <si>
    <t>Clark, Desmond</t>
  </si>
  <si>
    <t>4  4-3-0-11.8</t>
  </si>
  <si>
    <t>4  44-433  4-4-2-9.8  31</t>
  </si>
  <si>
    <t>Pittman, Michael</t>
  </si>
  <si>
    <t>0-3  219-4.2  1.1/6.8  5-3-2-9.5  68</t>
  </si>
  <si>
    <t>187-4.0  1.5/5.9  6-3-0-8.0</t>
  </si>
  <si>
    <t>204-3.5  5-3-0-8.1</t>
  </si>
  <si>
    <t>0-3  241-3.5  0.6/5.5  5-0-0-6.3  F18; KR = 19 yards</t>
  </si>
  <si>
    <t>Chatman, Jesse</t>
  </si>
  <si>
    <t>309-4.3  2.7/6.4  4-2-0-7.8  F6</t>
  </si>
  <si>
    <t>Smith, Robaire</t>
  </si>
  <si>
    <t>Tulloch, Stephen</t>
  </si>
  <si>
    <t>54-872  4-4-5  16.1  69;  PR = TD, 1 on 4, 8 on 5, 5 on 9;  KR = 51, 21yards</t>
  </si>
  <si>
    <t>Goff, Mike</t>
  </si>
  <si>
    <t>98/3</t>
  </si>
  <si>
    <t>Starks, Max</t>
  </si>
  <si>
    <t>Posluszny, Paul</t>
  </si>
  <si>
    <t>Bryan, Copeland</t>
  </si>
  <si>
    <t>Ellis, Chris</t>
  </si>
  <si>
    <t>Corto, Jon</t>
  </si>
  <si>
    <t>McKelvin, Leodis</t>
  </si>
  <si>
    <t>Corner, Reggie</t>
  </si>
  <si>
    <t>Wendling, John</t>
  </si>
  <si>
    <t>Collins, Anthony</t>
  </si>
  <si>
    <t>Roland, Dennis</t>
  </si>
  <si>
    <t>Livings, Nate</t>
  </si>
  <si>
    <t>Crummey, Andrew</t>
  </si>
  <si>
    <t>Caldwell, Andre</t>
  </si>
  <si>
    <t>Sims, Pat</t>
  </si>
  <si>
    <t>Harris, Orien</t>
  </si>
  <si>
    <t>Shirley, Jason</t>
  </si>
  <si>
    <t>Henderson, Eric</t>
  </si>
  <si>
    <t>Jones, David</t>
  </si>
  <si>
    <t>Hebert, Kyries</t>
  </si>
  <si>
    <t>Pope, Geoffrey</t>
  </si>
  <si>
    <t>Winslow Jr., Kellen</t>
  </si>
  <si>
    <t>Steptoe, Syndric</t>
  </si>
  <si>
    <t>5-0/4-0</t>
  </si>
  <si>
    <t>Leonard, Louis</t>
  </si>
  <si>
    <t>Thomas, Santonio</t>
  </si>
  <si>
    <t>Rubin, Ahtyba</t>
  </si>
  <si>
    <t>Hall, Alex</t>
  </si>
  <si>
    <t>Bell, Beau</t>
  </si>
  <si>
    <t>Clady, Ryan</t>
  </si>
  <si>
    <t>Royal, Eddie</t>
  </si>
  <si>
    <t>Hillis, Peyton</t>
  </si>
  <si>
    <t>Polumbus, Tyler</t>
  </si>
  <si>
    <t>Lichtensteiger, Kory</t>
  </si>
  <si>
    <t>Woodyard, Wesley</t>
  </si>
  <si>
    <t>Larsen, Spencer</t>
  </si>
  <si>
    <t>Bell, Josh</t>
  </si>
  <si>
    <t>Williams, Jack</t>
  </si>
  <si>
    <t>Barrett, Josh</t>
  </si>
  <si>
    <t>Brisiel, Mike</t>
  </si>
  <si>
    <t>Brown, Duane</t>
  </si>
  <si>
    <t>Slaton, Steve</t>
  </si>
  <si>
    <t>Anderson, David</t>
  </si>
  <si>
    <t>Nading, Jesse</t>
  </si>
  <si>
    <t>Adibi, Xavier</t>
  </si>
  <si>
    <t>Molden, Antwuan</t>
  </si>
  <si>
    <t>Harrison, Brandon</t>
  </si>
  <si>
    <t>Barber, Dominique</t>
  </si>
  <si>
    <t>Foster, Eric</t>
  </si>
  <si>
    <t>Howard, Marcus</t>
  </si>
  <si>
    <t>Johnson, Antonio</t>
  </si>
  <si>
    <t>Wheeler, Philip</t>
  </si>
  <si>
    <t>Senn, Jordan</t>
  </si>
  <si>
    <t>Hughes, Dante</t>
  </si>
  <si>
    <t>Silva, Jamie</t>
  </si>
  <si>
    <t>6  4-4-2-11.2(4.3)  29</t>
  </si>
  <si>
    <t>0;  LP = TD,4.3yards;  KR = 47,22yards</t>
  </si>
  <si>
    <t>10,10,8/11/12,4,3;  m on 12;  TB on 9;  27,30,LG</t>
  </si>
  <si>
    <t>44;  20,17,LG</t>
  </si>
  <si>
    <t>0-4  167-4.6  2.1/7.9  5-2-0-(4.9)  43  F6;  KR = TD,25yards</t>
  </si>
  <si>
    <t>4-4-3-13.7;  LP = 56,4.0yards</t>
  </si>
  <si>
    <t>10,10,10,7,2;  m on 12;  TB on 5,10;  12,10,LG</t>
  </si>
  <si>
    <t>Podlesh, Adam</t>
  </si>
  <si>
    <t>43;  5,8,1</t>
  </si>
  <si>
    <t>4;  KR = 48,23yards</t>
  </si>
  <si>
    <t>10,10,10,10,6/12;  TB on 8,9;  30,26,19</t>
  </si>
  <si>
    <t>43;  6,4,LG</t>
  </si>
  <si>
    <t>0-0  44-4.9  4-0-0-(1.2)  65;  KR = 34,26yards</t>
  </si>
  <si>
    <t>4-4  17-3.1  4-0-0-5.1</t>
  </si>
  <si>
    <t>4-4  2-5.5  0.1/5.7  3-0-0  F6</t>
  </si>
  <si>
    <t>WR</t>
  </si>
  <si>
    <t>Owens, Terrell</t>
  </si>
  <si>
    <t>20/25  14/16  5/10  2.4%  2xMR4  F7</t>
  </si>
  <si>
    <t>McKinney, Seth</t>
  </si>
  <si>
    <t>Seubert, Rich</t>
  </si>
  <si>
    <t>Stroud, Marcus</t>
  </si>
  <si>
    <t>01/1 (13)</t>
  </si>
  <si>
    <t>Freeney, Dwight</t>
  </si>
  <si>
    <t>02/1 (11)</t>
  </si>
  <si>
    <t>4-11  Pro Bowl</t>
  </si>
  <si>
    <t>5-12-2*  Pro Bowl</t>
  </si>
  <si>
    <t>5-12-1*  pro bowl</t>
  </si>
  <si>
    <t>Edwards, Ron</t>
  </si>
  <si>
    <t>Kelly, Tommy</t>
  </si>
  <si>
    <t>00/1 (16)</t>
  </si>
  <si>
    <t>Peters, Jason</t>
  </si>
  <si>
    <t>Preston, Duke</t>
  </si>
  <si>
    <t>Parrish, Roscoe</t>
  </si>
  <si>
    <t>16/21  17/24  9/14  2.5%  2xMR2  F9</t>
  </si>
  <si>
    <t>19/22  15/19  3/8  1.5%  i14  4xMR3.4  F1</t>
  </si>
  <si>
    <t>20/24  11/18  3/9  1.6%  i18  7xMR5.4  ER3.4  F4</t>
  </si>
  <si>
    <t>15/19  13/20  7/12  2.9%  i42  6xMR4.8  F1</t>
  </si>
  <si>
    <t>16/21  12/18  7/11  2.4%  i36  8xMR4.9  F4</t>
  </si>
  <si>
    <t>20/25  13/17  6/9  2.6%  i22  5xMR3.6  F9</t>
  </si>
  <si>
    <t>17/22  14/18  8/14  3.1%  i42  2xMR2.6  F11</t>
  </si>
  <si>
    <t>5-5-5-13.1  58;  LP=25,2.6yards; KR = 38,15yards</t>
  </si>
  <si>
    <t>4-4-3-13.2</t>
  </si>
  <si>
    <t>4  4-3-0-(3.5)  19</t>
  </si>
  <si>
    <t>4-3-2-6.4  12</t>
  </si>
  <si>
    <t>PR = 37,2.3yards</t>
  </si>
  <si>
    <t>10,10,10,10,4; TB on 7; 19,21,12</t>
  </si>
  <si>
    <t>42 blk;  1,2,3</t>
  </si>
  <si>
    <t>44;  18,14,LG</t>
  </si>
  <si>
    <t>4-4  15-4.1  4-0-0-(4.1)  27</t>
  </si>
  <si>
    <t>6-7  5-3.2  4-0-0-(2.4)  18</t>
  </si>
  <si>
    <t>4-5-5-15.5</t>
  </si>
  <si>
    <t>6-5  pro bowl</t>
  </si>
  <si>
    <t>4-5</t>
  </si>
  <si>
    <t>RG</t>
  </si>
  <si>
    <t>4-4</t>
  </si>
  <si>
    <t>RT</t>
  </si>
  <si>
    <t>Foster, George</t>
  </si>
  <si>
    <t>03/1 (20)</t>
  </si>
  <si>
    <t>DEN</t>
  </si>
  <si>
    <t>4-7</t>
  </si>
  <si>
    <t>4-3-2-8.9  22;  LK = TD,20yards</t>
  </si>
  <si>
    <t>10,10,10,8/11/12,4;  TB on 5,9;  32,30,LG</t>
  </si>
  <si>
    <t>Fields, Brandon</t>
  </si>
  <si>
    <t>45;  13,10,5</t>
  </si>
  <si>
    <t>4;  KR = TD,25yards</t>
  </si>
  <si>
    <t>6-5-3-10.5  42;  LP = 35,3.0yards</t>
  </si>
  <si>
    <t>Figurs, Yamon</t>
  </si>
  <si>
    <t>PR = TDon3,4.1yards;  LK = TD,21yards</t>
  </si>
  <si>
    <t>FS/PR</t>
  </si>
  <si>
    <t>6;  PR = TDon11,4.9yards</t>
  </si>
  <si>
    <t>10,10,10,7/11/12,3;  TB on 9;  28,24,22</t>
  </si>
  <si>
    <t>4-5-5-13.0</t>
  </si>
  <si>
    <t>64-963  4-5-5-15.0</t>
  </si>
  <si>
    <t>52-734  4-5-4  14.1</t>
  </si>
  <si>
    <t>4-5-6  18.4; KR = 22 yards</t>
  </si>
  <si>
    <t>Lloyd, Brandon</t>
  </si>
  <si>
    <t>4-4-4-13.1  52</t>
  </si>
  <si>
    <t>14-212  4-4-4-15.1  44</t>
  </si>
  <si>
    <t>Crumpler, Alge</t>
  </si>
  <si>
    <t>5  5-5-4  Pro Bowl</t>
  </si>
  <si>
    <t>4  44-552  5-5-3-12.5  63  pro bowl</t>
  </si>
  <si>
    <t>4  36-455  5-5-2  12.6  33</t>
  </si>
  <si>
    <t>5  4-4-3  13.2  57d</t>
  </si>
  <si>
    <t>01/5</t>
  </si>
  <si>
    <t>Tait, John</t>
  </si>
  <si>
    <t>Saturday, Jeff</t>
  </si>
  <si>
    <t>5-7  Pro Bowl</t>
  </si>
  <si>
    <t>Gallery, Robert</t>
  </si>
  <si>
    <t>04/1 (2)</t>
  </si>
  <si>
    <t>Holland, Montrae</t>
  </si>
  <si>
    <t>DB/LP</t>
  </si>
  <si>
    <t>0;  KR=53,23yards</t>
  </si>
  <si>
    <t>Winfield, Antoine</t>
  </si>
  <si>
    <t>99/1 (23)</t>
  </si>
  <si>
    <t>McGee, Terrence</t>
  </si>
  <si>
    <t>LCB/LK</t>
  </si>
  <si>
    <t>04/1(14)</t>
  </si>
  <si>
    <t>04/1(15)</t>
  </si>
  <si>
    <t>04/1(16)</t>
  </si>
  <si>
    <t>04/1(17)</t>
  </si>
  <si>
    <t>04/1(19)</t>
  </si>
  <si>
    <t>04/1(18)</t>
  </si>
  <si>
    <t>04/1(20)</t>
  </si>
  <si>
    <t>04/1(23)</t>
  </si>
  <si>
    <t>04/1(24)</t>
  </si>
  <si>
    <t>04/8</t>
  </si>
  <si>
    <t>04/9</t>
  </si>
  <si>
    <t>04/10</t>
  </si>
  <si>
    <t>04/11</t>
  </si>
  <si>
    <t>04/12</t>
  </si>
  <si>
    <t>04/13</t>
  </si>
  <si>
    <t>Quinn, Brady</t>
  </si>
  <si>
    <t>0;  LP=41,2.9yards;  KR=51,23yards</t>
  </si>
  <si>
    <t>4-3 defense; swaps:  Lelie from FL to SE, Tubbs from RDT to LDT, C.Grant from RE to LE, P.Spicer from RE to LE, De.Hall from LCB to RCB</t>
  </si>
  <si>
    <t>41-716  4-4-6-17.5</t>
  </si>
  <si>
    <t>23-319  4-3-3  13.9  30;  KR = 55, 21yards</t>
  </si>
  <si>
    <t>Curry, Ronald</t>
  </si>
  <si>
    <t>4-5-4-13.6  63</t>
  </si>
  <si>
    <t>10,10,9/12,9,4;  m on 12;  TB on 7;  23,19,27</t>
  </si>
  <si>
    <t>10,10,7/11/12,7/11/12,2; TB on 2; 27,23,16</t>
  </si>
  <si>
    <t>10,10,8/11/12,8/11/12,5; TB on 12; 29,23,21</t>
  </si>
  <si>
    <t>10,10,9,7,4; TB on 9; m; 29,23,LG</t>
  </si>
  <si>
    <t>Little, Leonard</t>
  </si>
  <si>
    <t>10,10,10,7,4; TB on 11; 19,17,24</t>
  </si>
  <si>
    <t>Miller, Zach</t>
  </si>
  <si>
    <t>Richardson, Jay</t>
  </si>
  <si>
    <t>4  6-6-4-12.4(6.0)  38  Pro Bowl</t>
  </si>
  <si>
    <t>5  4-2-0-3.5(1.2)</t>
  </si>
  <si>
    <t>0-0  127-4.8  0.0/8.6  4-1-0-8.7(4.3)  F6</t>
  </si>
  <si>
    <t>20/24  11/14  3/7  2.7%  i36  7xMR4.6  F7</t>
  </si>
  <si>
    <t>4-4-4-11.1  52</t>
  </si>
  <si>
    <t>6-6-3-10.6</t>
  </si>
  <si>
    <t>4-3-3-18.1  53</t>
  </si>
  <si>
    <t>4-4-4-14.5  34</t>
  </si>
  <si>
    <t>20/23  10/15  7/10  4.0%  2xMR3</t>
  </si>
  <si>
    <t>11/17  11/17  8/11  2.7%  4xMR5</t>
  </si>
  <si>
    <t>11/16  14/16  9/11  3.5%  0xMR</t>
  </si>
  <si>
    <t>Stover, Matt</t>
  </si>
  <si>
    <t>10,10,10,10,5; TB on 6; 24,28,30</t>
  </si>
  <si>
    <t>10,10,10,8/11/12,4; TB on 9,10; 17,21,LG</t>
  </si>
  <si>
    <t>0-0  67-5.3  -0.2/10.7  LB--- 4-1-0-(2.4) 18 F44; KR=58,20yds</t>
  </si>
  <si>
    <t>0-4  101-4.0  2.1/5.8  4-2-0-(4.1)  dot  F13;  KR = 49,19yards</t>
  </si>
  <si>
    <t>0-3  144-3.8  1.8/5.8  5-0-0-(4.8)  27  F6</t>
  </si>
  <si>
    <t>0-2  207-3.5  2.3/4.6  4-1-0-(1.8)  18  F6</t>
  </si>
  <si>
    <t>0-4  112-3.6  0.5/5.6  5-0-0-(3.5)  17  F6</t>
  </si>
  <si>
    <t>Jackson, Fred</t>
  </si>
  <si>
    <t>36 attempts</t>
  </si>
  <si>
    <t>Rivers, Philip</t>
  </si>
  <si>
    <t>5-0</t>
  </si>
  <si>
    <t>LG/T</t>
  </si>
  <si>
    <t>Hicks, Artis</t>
  </si>
  <si>
    <t>G/T</t>
  </si>
  <si>
    <t>4-0</t>
  </si>
  <si>
    <t>McCollum, Andy</t>
  </si>
  <si>
    <t>5-4</t>
  </si>
  <si>
    <t>4-2</t>
  </si>
  <si>
    <t>C/LG</t>
  </si>
  <si>
    <t>LDT</t>
  </si>
  <si>
    <t>Griffin, Cornelius</t>
  </si>
  <si>
    <t>Ryan, Clifton</t>
  </si>
  <si>
    <t>Culberson, Quinton</t>
  </si>
  <si>
    <t>Wade, Jonathan</t>
  </si>
  <si>
    <t>4-3 defense;  swaps = G.Camarillo to SE, C.Kelsay to RE, L.Woodley to RLB, A.Henry to LCB; R.Johnson unlimited in the first half</t>
  </si>
  <si>
    <t>99/1 (10)</t>
  </si>
  <si>
    <t>6  Pro Bowl</t>
  </si>
  <si>
    <t>6  pro bowl</t>
  </si>
  <si>
    <t>LCB/PR</t>
  </si>
  <si>
    <t>4-2  2-4.5  3-0-0-0.0</t>
  </si>
  <si>
    <t>McKinnie, Bryant</t>
  </si>
  <si>
    <t>02/1 (7)</t>
  </si>
  <si>
    <t>Meester, Brad</t>
  </si>
  <si>
    <t>C/T</t>
  </si>
  <si>
    <t>Black, Jordan</t>
  </si>
  <si>
    <t>4-3 defense;  swaps: K.Curtis from FL to SE, E.Winston from RT to LT, C.Canty from RE to LE, T.Howard from LLB to RLB, A.Samuel from LCB to RCB</t>
  </si>
  <si>
    <t>Redman, Chris</t>
  </si>
  <si>
    <t>11/16  12/16  6/8  1.6%  0xMR</t>
  </si>
  <si>
    <t>99/1 (30)</t>
  </si>
  <si>
    <t>Abraham, John</t>
  </si>
  <si>
    <t>5-5  71-5.1  1.0/6.6  4-0-0-8.3</t>
  </si>
  <si>
    <t>77-5.5  2.8/9.8  Fum4  4-0-0-6.3; KR = 60, 26 yards</t>
  </si>
  <si>
    <t>5  4-3-2-7.3(1.8)  27</t>
  </si>
  <si>
    <t>4-4  10-2.2  4-1-0-6.2(2.3)</t>
  </si>
  <si>
    <t>04/1(13)</t>
  </si>
  <si>
    <t>EX/34</t>
  </si>
  <si>
    <t>EX/35</t>
  </si>
  <si>
    <t>EX/37</t>
  </si>
  <si>
    <t>EX/38</t>
  </si>
  <si>
    <t>EX/42</t>
  </si>
  <si>
    <t>03/1(1)</t>
  </si>
  <si>
    <t>03/1(2)</t>
  </si>
  <si>
    <t>03/1(3)</t>
  </si>
  <si>
    <t>03/1(4)</t>
  </si>
  <si>
    <t>03/1(5)</t>
  </si>
  <si>
    <t>03/1(6)</t>
  </si>
  <si>
    <t>IN/1(12)</t>
  </si>
  <si>
    <t>IN/2</t>
  </si>
  <si>
    <t>IN/3</t>
  </si>
  <si>
    <t>IN/4</t>
  </si>
  <si>
    <t>IN/5</t>
  </si>
  <si>
    <t>IN/6</t>
  </si>
  <si>
    <t>IN/7</t>
  </si>
  <si>
    <t>11/16  11/16  6/9  3.1%  0xMR  F11</t>
  </si>
  <si>
    <t>0-2 71-5.0 -1.2/6.9 500(2.8) 18 F62; lp=33,2.4y; lk=TDon3,17y; LB--</t>
  </si>
  <si>
    <t>17/21  10/16  6/9  3%  0xMR  F2</t>
  </si>
  <si>
    <t>20/25  16/21  9/13  3.5%  0xMR  F1</t>
  </si>
  <si>
    <t>4;  LK = TD,23yards</t>
  </si>
  <si>
    <t>10,10,10,8/11/12,4;  TB on 8,11;  20,18,LG</t>
  </si>
  <si>
    <t>46;  21,24,13</t>
  </si>
  <si>
    <t>5-2  11-2.1  4-0-0-(2.9)  28</t>
  </si>
  <si>
    <t>5-6-6-14.6</t>
  </si>
  <si>
    <t>4-4-3-12.3  37</t>
  </si>
  <si>
    <t>4  4-4-2-(3.5)  29</t>
  </si>
  <si>
    <t>4-3-2-12.6  43</t>
  </si>
  <si>
    <t>4  4-3-0-(3.5)  18</t>
  </si>
  <si>
    <t>10,10,8,8,5tothe38;  TB on 6;  18,21,14</t>
  </si>
  <si>
    <t>45 blk;  12,10,7</t>
  </si>
  <si>
    <t>6-5  10-6.5  3-0-0-(1.0)  4</t>
  </si>
  <si>
    <t>0-2  5-1.6  3-0-0-(0.5)  3</t>
  </si>
  <si>
    <t>5-5-4-12.1</t>
  </si>
  <si>
    <t>5-5-4-12.1  54</t>
  </si>
  <si>
    <t>4  4-4-4-(4.3)  54</t>
  </si>
  <si>
    <t>4-4-3-11.2  31</t>
  </si>
  <si>
    <t>5  4-4-0-(2.9)  29</t>
  </si>
  <si>
    <t>4-3-2-5.3  18</t>
  </si>
  <si>
    <t>6  4-3-0-(1.2)  25</t>
  </si>
  <si>
    <t>4-4-4-16.6;  LP = TDon3,7.3yards;  KR = 69,22yards</t>
  </si>
  <si>
    <t>KR = TDon3,16yards</t>
  </si>
  <si>
    <t>10,10,10,6/11/12,6tothe40;  m on 12;  TB on 7,8;  27,25,LG</t>
  </si>
  <si>
    <t>50;  13,9,6</t>
  </si>
  <si>
    <t>5-4  0-0.0  4-0-0-(1.8)  12</t>
  </si>
  <si>
    <t>5  6-5-4-(7.5)  dot</t>
  </si>
  <si>
    <t>4-3-3-15.1  60</t>
  </si>
  <si>
    <t>4-3-4-17.9  51</t>
  </si>
  <si>
    <t>4-3-3-13.1  29</t>
  </si>
  <si>
    <t>4-4-2-9.5  16</t>
  </si>
  <si>
    <t>6  4-3-0-(1.8)  17</t>
  </si>
  <si>
    <t>4-5-5-14.9  48;  LP = 35,1.1yards</t>
  </si>
  <si>
    <t>0-0  28-2.8  3-0-0-(0.5)  -2;  KR = 43,23yards</t>
  </si>
  <si>
    <t>KR = 27,16yards</t>
  </si>
  <si>
    <t>0-4  62-5.0  -0.1/8.4  LB--  4-0-0-(3.1)  14  F10;  KR = 35,20yds</t>
  </si>
  <si>
    <t>14/19  8/16  3/8  1.9%  7xMR5  F7</t>
  </si>
  <si>
    <t>02/1 (6)</t>
  </si>
  <si>
    <t>20/24  11/19  4/10  3.7%  13xMR3</t>
  </si>
  <si>
    <t>4-4-3-15.5;  PR=25,11on5,6on9</t>
  </si>
  <si>
    <t>0;  KR=57,18yards</t>
  </si>
  <si>
    <t>4-4-3-11.2  25;  LP=TD,12on4,4on6</t>
  </si>
  <si>
    <t>PR=37,9on4,11on5</t>
  </si>
  <si>
    <t>HB/LK</t>
  </si>
  <si>
    <t>Baker, Chris</t>
  </si>
  <si>
    <t>5  4-4-0-10.1</t>
  </si>
  <si>
    <t>5  14-137  4-3-0-9.8</t>
  </si>
  <si>
    <t>5  2-14  4-3-0  7.0</t>
  </si>
  <si>
    <t>Manuwai, Vince</t>
  </si>
  <si>
    <t>Forney, Kynan</t>
  </si>
  <si>
    <t>Hartwig, Justin</t>
  </si>
  <si>
    <t>45;  4,6,8</t>
  </si>
  <si>
    <t>10,10,10,7/11/12,5;  TB on 6;  28,24,26</t>
  </si>
  <si>
    <t>46;  11,8,LG</t>
  </si>
  <si>
    <t>0-2  52-4.8  1.6/5.6  5-1-0-(4.9)  17  F6;  KR = 64,23yards</t>
  </si>
  <si>
    <t>4-4-2-9.4  22;  LP = 48,1.9yards;  KR = 41,15yards</t>
  </si>
  <si>
    <t>05/1 (13)</t>
  </si>
  <si>
    <t>Edwards, Donnie</t>
  </si>
  <si>
    <t>78-1240  4-5-6  15.9</t>
  </si>
  <si>
    <t>4-4-4  13.7  42</t>
  </si>
  <si>
    <t>Avery, Donnie</t>
  </si>
  <si>
    <t>Fells, Daniel</t>
  </si>
  <si>
    <t>Greco, John</t>
  </si>
  <si>
    <t>Schuening, Roy</t>
  </si>
  <si>
    <t>Burton, Keenan</t>
  </si>
  <si>
    <t>Darby, Kenneth</t>
  </si>
  <si>
    <t>Long, Chris</t>
  </si>
  <si>
    <t>Chamberlain, Chris</t>
  </si>
  <si>
    <t>Vobora, David</t>
  </si>
  <si>
    <t>Rachal, Chilo</t>
  </si>
  <si>
    <t>Wallace, Cody</t>
  </si>
  <si>
    <t>Morgan, Josh</t>
  </si>
  <si>
    <t>Hill, Jason</t>
  </si>
  <si>
    <t>RE/NT</t>
  </si>
  <si>
    <t>Balmer, Kentwan</t>
  </si>
  <si>
    <t>Carlson, John</t>
  </si>
  <si>
    <t>Wrotto, Mansfield</t>
  </si>
  <si>
    <t>Vallos, Steve</t>
  </si>
  <si>
    <t>Taylor, Courtney</t>
  </si>
  <si>
    <t>Jackson, Lawrence</t>
  </si>
  <si>
    <t>Bryant, Red</t>
  </si>
  <si>
    <t>Hawthorne, David</t>
  </si>
  <si>
    <t>Wallace, C.J.</t>
  </si>
  <si>
    <t>Zuttah, Jeremy</t>
  </si>
  <si>
    <t>Hayes, Geno</t>
  </si>
  <si>
    <t>Talib, Aqib</t>
  </si>
  <si>
    <t>Mack, Elbert</t>
  </si>
  <si>
    <t>Piscitelli, Sabby</t>
  </si>
  <si>
    <t>Davis, Fred</t>
  </si>
  <si>
    <t>Thomas, Devin</t>
  </si>
  <si>
    <t>Horton, Chris</t>
  </si>
  <si>
    <t>Moore, Kareem</t>
  </si>
  <si>
    <t>Galloway, Joey</t>
  </si>
  <si>
    <t>KR=TD,21yards</t>
  </si>
  <si>
    <t>Graham, Shayne</t>
  </si>
  <si>
    <t>5-5  151-3.8  2.1/5.9  ER--  4-0-0-6.5(2.3)  F6</t>
  </si>
  <si>
    <t>5-4  4-2-0-11.3(3.5)  23</t>
  </si>
  <si>
    <t>05/1 (24)</t>
  </si>
  <si>
    <t>04/1 (4)</t>
  </si>
  <si>
    <t>05/1 (1)</t>
  </si>
  <si>
    <t>Schobel, Aaron</t>
  </si>
  <si>
    <t>4-4-4-15.6</t>
  </si>
  <si>
    <t>5-6-5-12.4  42</t>
  </si>
  <si>
    <t>4  6-5-3-10.6(5.3)  39</t>
  </si>
  <si>
    <t>4-4-3-11.5  35</t>
  </si>
  <si>
    <t>4-4-4-16.6</t>
  </si>
  <si>
    <t>4-3-3-13.2  48</t>
  </si>
  <si>
    <t>99/1 (4)</t>
  </si>
  <si>
    <t>0-2  334-4.6  2.1/7.5  5-0-0-9.5  Pro Bowl</t>
  </si>
  <si>
    <t>310-4.1  2.3/7.3  4-0-0-5.7</t>
  </si>
  <si>
    <t>277-3.6  5-2-0-5.8</t>
  </si>
  <si>
    <t>151-4.4  0.9/6.5  5-3-0-8.0  F18</t>
  </si>
  <si>
    <t>Brown, Milford</t>
  </si>
  <si>
    <t>02/Supp</t>
  </si>
  <si>
    <t>Gurode, Andre</t>
  </si>
  <si>
    <t>Heitmann, Eric</t>
  </si>
  <si>
    <t>Andrews, Stacy</t>
  </si>
  <si>
    <t>Fowler, Melvin</t>
  </si>
  <si>
    <t>Smiley, Justin</t>
  </si>
  <si>
    <t>Henderson, John</t>
  </si>
  <si>
    <t>4-4-3-20.4  50</t>
  </si>
  <si>
    <t>4  4-4-3-10.7(4.3)  26</t>
  </si>
  <si>
    <t>4  4-3-2-11.1(4.1)  29</t>
  </si>
  <si>
    <t>14/19  9/13  4/8  4%  4xMR6  27att</t>
  </si>
  <si>
    <t>0-5  231-5.0  2.6/10.1  ER-  4-1-0-(4.9)  36  F6</t>
  </si>
  <si>
    <t>Suggs, Terrell</t>
  </si>
  <si>
    <t>03/1 (10)</t>
  </si>
  <si>
    <t>4-12-6*  Pro Bowl</t>
  </si>
  <si>
    <t>Williams, Demorrio</t>
  </si>
  <si>
    <t>Brackett, Gary</t>
  </si>
  <si>
    <t>Klecko, Dan</t>
  </si>
  <si>
    <t>NT/OLB</t>
  </si>
  <si>
    <t>Lewis, Alex</t>
  </si>
  <si>
    <t>Sheppard, Lito</t>
  </si>
  <si>
    <t>02/1 (26)</t>
  </si>
  <si>
    <t>Harrison, Rodney</t>
  </si>
  <si>
    <t>0-2  54-4.7  -0.7/7.4  LB--  5-3-0-9.5;  PR=16,9on4,4on10</t>
  </si>
  <si>
    <t>Norris, Moran</t>
  </si>
  <si>
    <t>5-3  1-0.0  4-0-0-3.3</t>
  </si>
  <si>
    <t>5-4  0-0  4-0-0-5.7</t>
  </si>
  <si>
    <t>0-0.0  3-0-0-0.0</t>
  </si>
  <si>
    <t>4-2  4-0-0</t>
  </si>
  <si>
    <t>Johnson, Chad</t>
  </si>
  <si>
    <t>6-6-6-13.4  Pro Bowl</t>
  </si>
  <si>
    <t>90-1355  5-6-6-15.1  pro bowl</t>
  </si>
  <si>
    <t>69-1166  4-5-5  16.9</t>
  </si>
  <si>
    <t>4-3-3  11.8  28</t>
  </si>
  <si>
    <t>9/14  6/10  1/3  3.7%  11xMR5  F1</t>
  </si>
  <si>
    <t>5-2  1-3.0  4-2-0-(2.9)  16</t>
  </si>
  <si>
    <t>0-2  26-3.0  5-1-0-(4.2)  32</t>
  </si>
  <si>
    <t>5-4  6-1.2  4-0-0-(2.3)  12</t>
  </si>
  <si>
    <t>0-2  13-3.3  3-0-0-(0.5)  0</t>
  </si>
  <si>
    <t>4-2  8-2.3  4-1-0-(2.3)  13</t>
  </si>
  <si>
    <t>0-3  44-4.1  4-0-0-(1.8)  15</t>
  </si>
  <si>
    <t>5-3  0-0.0  4-0-0-(2.4)  10</t>
  </si>
  <si>
    <t>5-4  2-1.0  4-2-0-(1.2)  15</t>
  </si>
  <si>
    <t>5-3-2-9.2  22;  PR=46,19on4;  KR=TD,23yards</t>
  </si>
  <si>
    <t>Kalil, Ryan</t>
  </si>
  <si>
    <t>Jarrett, Dwayne</t>
  </si>
  <si>
    <t>King, Jeff</t>
  </si>
  <si>
    <t>Rosario, Dante</t>
  </si>
  <si>
    <t>Gibson, Gary</t>
  </si>
  <si>
    <t>Beason, Jon</t>
  </si>
  <si>
    <t>Wilson, C.J.</t>
  </si>
  <si>
    <t>Teal, Quinton</t>
  </si>
  <si>
    <t>St. Clair, John</t>
  </si>
  <si>
    <t>Beekman, Josh</t>
  </si>
  <si>
    <t>Wolfe, Garrett</t>
  </si>
  <si>
    <t>Olsen, Greg</t>
  </si>
  <si>
    <t>Dvoracek, Dusty</t>
  </si>
  <si>
    <t>Toeaina, Matt</t>
  </si>
  <si>
    <t>Williams, Jamar</t>
  </si>
  <si>
    <t>McBride, Trumaine</t>
  </si>
  <si>
    <t>3-4 defense;  swaps = J.Scott to LG, B.McKinnie to RT, D.Ryans to RILB, G.Brackett to LILB, T.McGee to RCB</t>
  </si>
  <si>
    <t>4-3 defense;  swaps: S.Smith from SE to FL, J.Ogden from LT to RT, S.Phillips from RLB to LLB, T.Polamalu from SS to FS</t>
  </si>
  <si>
    <t>4-3 defense;  swaps: none</t>
  </si>
  <si>
    <t>0-3  254-4.1  1.8/6.3  5-1-0-7.4(3.5)  F6</t>
  </si>
  <si>
    <t>03/5</t>
  </si>
  <si>
    <t>CHI</t>
  </si>
  <si>
    <t>4-3-3-13.0  32</t>
  </si>
  <si>
    <t>17-338  4-3-3-19.9  57</t>
  </si>
  <si>
    <t>false start or inadvertant face mask; holding or illegal contact; running into the kicker</t>
  </si>
  <si>
    <t>10,10,7/11/12,7/11/12,4; TB on 5; 25,23,LG</t>
  </si>
  <si>
    <t>10,10,10,9,4; TB on 8; 23,20,25</t>
  </si>
  <si>
    <t>8/11/12,8/11/12,8/11/12,8/11/12,5; TB on 2; 22,20,LG</t>
  </si>
  <si>
    <t>Buenning, Dan</t>
  </si>
  <si>
    <t>Williams, Cadillac</t>
  </si>
  <si>
    <t>Smith, Alex</t>
  </si>
  <si>
    <t>5  4-3-0-8.8</t>
  </si>
  <si>
    <t>98/1 (11)</t>
  </si>
  <si>
    <t>6-4 pro bowl</t>
  </si>
  <si>
    <t>4-4  30-4.2  4-0-0-5.9;  PR=22,6on3,2on4,1on10;  KR=34,20yards</t>
  </si>
  <si>
    <t>38-6.3  4-1-0-8.0; KR = 56, 20 yards</t>
  </si>
  <si>
    <t>32-4.8  4-0-0-8.3;  KR = TD, 22yards</t>
  </si>
  <si>
    <t>3-4 defense; swap:  M.Smith from LT to RT</t>
  </si>
  <si>
    <t>Bess, Davone</t>
  </si>
  <si>
    <t>London, Brandon</t>
  </si>
  <si>
    <t>Cobbs, Patrick</t>
  </si>
  <si>
    <t>Robinson, Gijon</t>
  </si>
  <si>
    <t>Santi, Tom</t>
  </si>
  <si>
    <t>Richard, Jamey</t>
  </si>
  <si>
    <t>Justice, Steve</t>
  </si>
  <si>
    <t>Garcon, Pierre</t>
  </si>
  <si>
    <t>Ball, Lance</t>
  </si>
  <si>
    <t>Simpson, Chad</t>
  </si>
  <si>
    <t>Langford, Kendall</t>
  </si>
  <si>
    <t>Merling, Phillip</t>
  </si>
  <si>
    <t>Dotson, Lionel</t>
  </si>
  <si>
    <t>LeVoir, Mark</t>
  </si>
  <si>
    <t>Connolly, Dan</t>
  </si>
  <si>
    <t>Green-Ellis, Benjarvus</t>
  </si>
  <si>
    <t>Mayo, Jerrod</t>
  </si>
  <si>
    <t>Redd, Vince</t>
  </si>
  <si>
    <t>Guyton, Gary</t>
  </si>
  <si>
    <t>Wilhite, Jonathan</t>
  </si>
  <si>
    <t>Richardson, Mike</t>
  </si>
  <si>
    <t>Wheatley, Terrence</t>
  </si>
  <si>
    <t>Keller, Dustin</t>
  </si>
  <si>
    <t>Stuckey, Chansi</t>
  </si>
  <si>
    <t>Gholston, Vernon</t>
  </si>
  <si>
    <t>Murrell, Marques</t>
  </si>
  <si>
    <t>Lowery, Dwight</t>
  </si>
  <si>
    <t>Lawton, Luke</t>
  </si>
  <si>
    <t>Schilens, Chaz</t>
  </si>
  <si>
    <t>McFadden, Darren</t>
  </si>
  <si>
    <t>Bush, Michael</t>
  </si>
  <si>
    <t>Scott, Trevor</t>
  </si>
  <si>
    <t>Gunheim, Greyson</t>
  </si>
  <si>
    <t>Branch, Tyvon</t>
  </si>
  <si>
    <t>Rabach, Casey</t>
  </si>
  <si>
    <t>Nesbit, Jamar</t>
  </si>
  <si>
    <t>37-509  4-5-4  13.8  42</t>
  </si>
  <si>
    <t>BB/TE</t>
  </si>
  <si>
    <t>Clark, Dallas</t>
  </si>
  <si>
    <t>03/1 (24)</t>
  </si>
  <si>
    <t>Colquitt, Dustin</t>
  </si>
  <si>
    <t>41; 6,8,4</t>
  </si>
  <si>
    <t>01/1 (12)</t>
  </si>
  <si>
    <t>Foster, DeShaun</t>
  </si>
  <si>
    <t>6-6-6-13.0  44  Pro Bowl</t>
  </si>
  <si>
    <t>5-4-4-14.6</t>
  </si>
  <si>
    <t>4-4-3-11.6  41</t>
  </si>
  <si>
    <t>5-6-6-15.5</t>
  </si>
  <si>
    <t>5-4-2-8.1  22</t>
  </si>
  <si>
    <t>4-4-5-12.7</t>
  </si>
  <si>
    <t>4-4-4-13.0</t>
  </si>
  <si>
    <t>4-4-3-14.2</t>
  </si>
  <si>
    <t>5-6-6-17.7  Pro Bowl</t>
  </si>
  <si>
    <t>McNabb, Donovan</t>
  </si>
  <si>
    <t>6-8</t>
  </si>
  <si>
    <t>6/12  8/13  2/6  4.0%  9xMR3</t>
  </si>
  <si>
    <t>Frerotte, Gus</t>
  </si>
  <si>
    <t>1 attempt</t>
  </si>
  <si>
    <t>14/18  11/18  3/5  3.1%  0xMR</t>
  </si>
  <si>
    <t>11/16  9/13  3/8  5.9%  4xMR6</t>
  </si>
  <si>
    <t>21/25  12/16  2/6  3%  48att</t>
  </si>
  <si>
    <t>Carter, Andre</t>
  </si>
  <si>
    <t>01/1 (7)</t>
  </si>
  <si>
    <t>4-12</t>
  </si>
  <si>
    <t>4-8</t>
  </si>
  <si>
    <t>4-3 defense; swaps:  Deion Branch from SE to FL</t>
  </si>
  <si>
    <t>4-3 defense; swaps:  Andre Johnson from SE to FL, Braylon Edwards from SE to FL, Nick Kaczur from LT to RT</t>
  </si>
  <si>
    <t>5-5/6-5  pro bowl</t>
  </si>
  <si>
    <t>6-2 pro bowl</t>
  </si>
  <si>
    <t>McKenzie, Kareem</t>
  </si>
  <si>
    <t>4-3 defense; swap:  none (I did not hear from Joe by the deadline)</t>
  </si>
  <si>
    <t>MINNESOTA VIKINGS -- Bernie</t>
  </si>
  <si>
    <t>Favre, Brett</t>
  </si>
  <si>
    <t>17/22  15/19  8/12  3.1%  2xMR4</t>
  </si>
  <si>
    <t>Johnson, Jarret</t>
  </si>
  <si>
    <t>0-0  255-4.7  2.3/10.8  LB---  4-1-0-12.1(4.9)  F6</t>
  </si>
  <si>
    <t>McNeill, Marcus</t>
  </si>
  <si>
    <t>6-12-11*</t>
  </si>
  <si>
    <t>Dobbins, Tim</t>
  </si>
  <si>
    <t>Robinson, Michael</t>
  </si>
  <si>
    <t>Locklear, Sean</t>
  </si>
  <si>
    <t>Kooistra, Scott</t>
  </si>
  <si>
    <t>Kerney, Patrick</t>
  </si>
  <si>
    <t>Lechler, Shane</t>
  </si>
  <si>
    <t>00/5</t>
  </si>
  <si>
    <t>Neal, Lorenzo</t>
  </si>
  <si>
    <t>6-7  Pro Bowl</t>
  </si>
  <si>
    <t>6-7  16-3.3  5-0-0-5.1</t>
  </si>
  <si>
    <t>6-7  18-2.2  4-0-0-3.9</t>
  </si>
  <si>
    <t>CIN</t>
  </si>
  <si>
    <t>6-5  9-3.4  4-1-0-6.3</t>
  </si>
  <si>
    <t>6-5  4-0-0-5.3</t>
  </si>
  <si>
    <t>0-3  370-5.1  3.9/8.4  4-1-0-5.2(1.7)  F6  Pro Bowl</t>
  </si>
  <si>
    <t>16/21  7/16  3/7  3.6%  12xMR7  -3.8/7.3</t>
  </si>
  <si>
    <t>Urlacher, Brian</t>
  </si>
  <si>
    <t>00/1 (9)</t>
  </si>
  <si>
    <t>6-9  Pro Bowl</t>
  </si>
  <si>
    <t>Haggans, Clark</t>
  </si>
  <si>
    <t>4-3-2-12.5  23;  LP = TDon3,2.6yards;  KR = 35,20yards</t>
  </si>
  <si>
    <t>10,10,10,8/12,4;  TB on 4,10;  21,23,LG</t>
  </si>
  <si>
    <t>0;  KR = 32,13yards</t>
  </si>
  <si>
    <t>PR = 45,7.3yards;  KR = TD,25yards</t>
  </si>
  <si>
    <t>4-3-4-13.3  36;  PR = 19,0.9yards</t>
  </si>
  <si>
    <t>4-4-4-12.6;  PR=TDon3,-8on4,-6on9</t>
  </si>
  <si>
    <t>SE/PR</t>
  </si>
  <si>
    <t>ATLANTA FALCONS -- Nathan</t>
  </si>
  <si>
    <t>23/25  14/16  9/11  3.2%  5xMR5</t>
  </si>
  <si>
    <t>16/24  13/17  9/11  4.2%  5xMR5</t>
  </si>
  <si>
    <t>PIT</t>
  </si>
  <si>
    <t>5-1</t>
  </si>
  <si>
    <t>01/7</t>
  </si>
  <si>
    <t>Thomas, Adalius</t>
  </si>
  <si>
    <t>00/6</t>
  </si>
  <si>
    <t xml:space="preserve">    the receiving ratings flat-short-long, F is the average per catch, H is the longest catch (not listed if player is</t>
  </si>
  <si>
    <t>SEA</t>
  </si>
  <si>
    <t>8 attempts</t>
  </si>
  <si>
    <t>44 blk;  13,16,20</t>
  </si>
  <si>
    <t>10,10,10,9/12,4;  TB on 11;  18,22,27</t>
  </si>
  <si>
    <t>45;  4,6,12</t>
  </si>
  <si>
    <t>Smith, Shaun</t>
  </si>
  <si>
    <t>Hanson, Joselio</t>
  </si>
  <si>
    <t>0-0/4-0</t>
  </si>
  <si>
    <t>Kennedy, Jimmy</t>
  </si>
  <si>
    <t>03/1 (12)</t>
  </si>
  <si>
    <t>Pace, Calvin</t>
  </si>
  <si>
    <t>03/1 (18)</t>
  </si>
  <si>
    <t>Vilma, Jonathan</t>
  </si>
  <si>
    <t>04/1 (12)</t>
  </si>
  <si>
    <t>4-0/0-0</t>
  </si>
  <si>
    <t>LILB</t>
  </si>
  <si>
    <t>Evans, Troy</t>
  </si>
  <si>
    <t>Anderson, Charlie</t>
  </si>
  <si>
    <t>Harper, Nick</t>
  </si>
  <si>
    <t>7/12  6/16  3/9  3.5%  11xMR6  F7</t>
  </si>
  <si>
    <t>10/16  12/17  4/7  2.2%  8xMR3  F6</t>
  </si>
  <si>
    <t>4-4-2-10.0;  PR=16,3.1yards,Fon10</t>
  </si>
  <si>
    <t>5-5-6-17.0</t>
  </si>
  <si>
    <t>4-4-2-10.8  27</t>
  </si>
  <si>
    <t>4-3-2-14.6  27</t>
  </si>
  <si>
    <t>4-3 defense; M.Robinson SE to FL, E.Barton RLB to LLB</t>
  </si>
  <si>
    <t>SAN FRANCISCO FORTY NINERS -- Ed</t>
  </si>
  <si>
    <t>6  4-4-2-8.3(2.4)  24</t>
  </si>
  <si>
    <t>4  4-3-2-8.9(3.1)  27</t>
  </si>
  <si>
    <t>4  4-3-2-8.3(2.3)  21</t>
  </si>
  <si>
    <t>5-0  0-0.0  4-1-0-3.0(1.2)</t>
  </si>
  <si>
    <t>17/22  9/16  4/9  2.4%  i20  10xMR5.7  ER4.9  F1</t>
  </si>
  <si>
    <t>4-3-4-16.9  55</t>
  </si>
  <si>
    <t>5-4-4-11.0  38</t>
  </si>
  <si>
    <t>4-5-5-14.0</t>
  </si>
  <si>
    <t>4-3-4-18.0</t>
  </si>
  <si>
    <t>Carter, Tyrone</t>
  </si>
  <si>
    <t>Cason, Aveion</t>
  </si>
  <si>
    <t>0-0  24-3.9  4-0-0-(1.7)  14</t>
  </si>
  <si>
    <t>40-5.5  4-0-0-8.4</t>
  </si>
  <si>
    <t>6-6-5-12.5</t>
  </si>
  <si>
    <t>4-4-3-10.7</t>
  </si>
  <si>
    <t>4-4-6-15.5  65</t>
  </si>
  <si>
    <t>6-6-6-16.2</t>
  </si>
  <si>
    <t>6-5-5-14.1</t>
  </si>
  <si>
    <t>34-672  4-4-4-19.8  64; PR = 36, 9 on 5, 7 on 10</t>
  </si>
  <si>
    <t>Scobee, Josh</t>
  </si>
  <si>
    <t>10,10,8,8,4; TB on 5, 9; 17,15,19</t>
  </si>
  <si>
    <t>Scifres, Mike</t>
  </si>
  <si>
    <t>45; 3,6,11</t>
  </si>
  <si>
    <t>43;  5,7,9</t>
  </si>
  <si>
    <t>26-4.1  5-2-2-15.2</t>
  </si>
  <si>
    <t>Ciurciu, Vinny</t>
  </si>
  <si>
    <t>Clabo, Tyson</t>
  </si>
  <si>
    <t>18/24  8/16  1/4  3.0%  8xMR5  F13</t>
  </si>
  <si>
    <t>Morrison, Kirk</t>
  </si>
  <si>
    <t>4-3 defense, M.Harrison SE to FL, J.James LG to RG, D.O'Neal LCB to RCB (I did not hear from Joe by the deadline)</t>
  </si>
  <si>
    <t>HOUSTON TEXANS -- Paul</t>
  </si>
  <si>
    <t>Brees, Drew</t>
  </si>
  <si>
    <t>13/18  17/24  4/9  1.8%  7xMR2  Pro Bowl</t>
  </si>
  <si>
    <t>17/22  8/14  1/5  4.2%  5xMR5</t>
  </si>
  <si>
    <t>15/19  10/14  3/6  3.0%  6xMR5</t>
  </si>
  <si>
    <t>10,10,10,9/12,3; TB on 2; 26,23,30</t>
  </si>
  <si>
    <t>4-11</t>
  </si>
  <si>
    <t>4-12-1*  pro bowl</t>
  </si>
  <si>
    <t>4  5-5-3-10.8(4.9)  35</t>
  </si>
  <si>
    <t>5-5-5-13.8  50</t>
  </si>
  <si>
    <t>5-5-5-11.7</t>
  </si>
  <si>
    <t>4-3-3-12.2  51</t>
  </si>
  <si>
    <t>4-4-3-10.2  29</t>
  </si>
  <si>
    <t>9/14  13/22  10/14  1.4%  0xMR</t>
  </si>
  <si>
    <t>Garrard, David</t>
  </si>
  <si>
    <t>8/13  6/12  3/8  1.4%  12xMR7  -4.0/8.1</t>
  </si>
  <si>
    <t>46 attempts</t>
  </si>
  <si>
    <t>4  6-5-3-10.4(4.5)  37</t>
  </si>
  <si>
    <t>6-6-4-10.2</t>
  </si>
  <si>
    <t>6-6-5-15.5</t>
  </si>
  <si>
    <t>4-4-5-16.3</t>
  </si>
  <si>
    <t>6  4-3-2-10.6(4.1)  26</t>
  </si>
  <si>
    <t>4  4-3-2-10.2(3.5)  25</t>
  </si>
  <si>
    <t>5-6-6-16.1</t>
  </si>
  <si>
    <t>4  6-6-4-13.5(7.5)  49</t>
  </si>
  <si>
    <t>5  4-3-2-8.7(2.3)  27</t>
  </si>
  <si>
    <t>5-6-3-10.3  25</t>
  </si>
  <si>
    <t>4-5-6-18.1  83</t>
  </si>
  <si>
    <t>4-3-3-15.5  40</t>
  </si>
  <si>
    <t>6  5-5-2-12.0  29</t>
  </si>
  <si>
    <t>TE/FB</t>
  </si>
  <si>
    <t>0;  KR=45,17yards</t>
  </si>
  <si>
    <t>Kaeding, Nate</t>
  </si>
  <si>
    <t>10,9,9,9,6; TB on 11; m; 23,19,LG</t>
  </si>
  <si>
    <t>Leftwich, Byron</t>
  </si>
  <si>
    <t>03/1 (7)</t>
  </si>
  <si>
    <t>Vickers, Lawrence</t>
  </si>
  <si>
    <t>Harrison, Jerome</t>
  </si>
  <si>
    <t>0-3  2-0.5  4-0-0-11.0</t>
  </si>
  <si>
    <t>Hoover, Brad</t>
  </si>
  <si>
    <t>3-4 defense; swaps:  D.Colledge from LG to RG</t>
  </si>
  <si>
    <t>4-5-4-15.9;  LP=-1,TDon3,4on4,8on6</t>
  </si>
  <si>
    <t>8/14  14/18  7/13  2.1%  2xMR3  F7</t>
  </si>
  <si>
    <t>0-3  117-4.2  1.0/5.6  5-1-0-7.1(3.5)  F16</t>
  </si>
  <si>
    <t>11/16  4/13  3/10  6.7%  14xMR5  F22</t>
  </si>
  <si>
    <t>6-12  Pro Bowl</t>
  </si>
  <si>
    <t>5-9/4-9</t>
  </si>
  <si>
    <t>Robbins, Fred</t>
  </si>
  <si>
    <t>Weaver, Anthony</t>
  </si>
  <si>
    <t>LE/NT</t>
  </si>
  <si>
    <t>6-5-4-10.8;  PR = 36,2.8yards;  KR = 95,25yards</t>
  </si>
  <si>
    <t>PR = 27,6.3yards,Fon4</t>
  </si>
  <si>
    <t>0-0  35-4.1  4-0-0-(2.9)  11;  KR = 31,18yards</t>
  </si>
  <si>
    <t>0-0  44-5.7  4-0-0-(2.4)  12</t>
  </si>
  <si>
    <t>6-6-6-12.2  47</t>
  </si>
  <si>
    <t>4  4-5-5-(6.7)  72</t>
  </si>
  <si>
    <t>4-4-3-10.8</t>
  </si>
  <si>
    <t>6  4-4-3-(4.7)  28</t>
  </si>
  <si>
    <t>4-3-3-15.8</t>
  </si>
  <si>
    <t>4-3-2-27.0  45;  LP = TDon3,5.3yards;  KR = 32,17yards</t>
  </si>
  <si>
    <t>4-3-4-16.4  49;  KR = 50,22yards</t>
  </si>
  <si>
    <t>10,10,10,8/11/12,5;  TB on 9;  22,19,29</t>
  </si>
  <si>
    <t>44;  12,10,LG</t>
  </si>
  <si>
    <t>0-0  26-3.6  4-0-0-(1.7)  5</t>
  </si>
  <si>
    <t>6-4  1-1.0  4-0-0-(4.3)  22</t>
  </si>
  <si>
    <t>6-6-6-13.7  65</t>
  </si>
  <si>
    <t>10,10,10,6/11/12,6/12; TB on 4,5</t>
  </si>
  <si>
    <t>3-4 defense; swaps:  C.Carlisle from LG to RG, M.Clayton from SE to FL, K.Lang from LE to RE</t>
  </si>
  <si>
    <t>4  68-836  6-5-4  12.3  43</t>
  </si>
  <si>
    <t>4  4-4-0  12.9</t>
  </si>
  <si>
    <t>Stewart, Tony</t>
  </si>
  <si>
    <t>45 yards</t>
  </si>
  <si>
    <t>3-4 defense, swap:  B.Leber LLB to RLB</t>
  </si>
  <si>
    <t>3-4 defense, swap:  J.Whittle LG to RG</t>
  </si>
  <si>
    <t xml:space="preserve">    1-2, 3-12, 13-22, 23-32, and 33-37 yard lines respectively (a roll of 2 through the first number before the</t>
  </si>
  <si>
    <t>0-5  266-4.0  1.3/6.0  5-2-0-(4.2)  20  F6</t>
  </si>
  <si>
    <t>15/21  12/19  3/7  1.1%  9xMR5  F10</t>
  </si>
  <si>
    <t>0-3  166-5.7  0.7/10.7  LB--  5-2-0-(4.8)  F6;  LK=TD,20yds</t>
  </si>
  <si>
    <t>16/21  7/10  2/5  1.5%  3xMR4  F1</t>
  </si>
  <si>
    <t>20/24  12/15  5/10  3.3%  7xMR5  F9</t>
  </si>
  <si>
    <t>Johnson, Ed</t>
  </si>
  <si>
    <t>Hagler, Tyjuan</t>
  </si>
  <si>
    <t>Charleston, Jeff</t>
  </si>
  <si>
    <t>Dawson, Keyunta</t>
  </si>
  <si>
    <t>Session, Clint</t>
  </si>
  <si>
    <t>Rushing, T.J.</t>
  </si>
  <si>
    <t>Estandia, Greg</t>
  </si>
  <si>
    <t>99/1 (2)</t>
  </si>
  <si>
    <t>Grubbs, Ben</t>
  </si>
  <si>
    <t>Gaither, Jared</t>
  </si>
  <si>
    <t>Davis, Chauncey</t>
  </si>
  <si>
    <t>Boley, Michael</t>
  </si>
  <si>
    <t>Babineaux, Jonathan</t>
  </si>
  <si>
    <t>Torrence, Leigh</t>
  </si>
  <si>
    <t>6-6-6-15.0</t>
  </si>
  <si>
    <t>4-4-3-12.7</t>
  </si>
  <si>
    <t>4-4-3-9.0</t>
  </si>
  <si>
    <t>4-3  4-4-3-(4.3)  31</t>
  </si>
  <si>
    <t>5  4-4-2-(4.7)  34</t>
  </si>
  <si>
    <t>5-4  4-3-0-(2.9)  36</t>
  </si>
  <si>
    <t>4-3-3-10.6  22</t>
  </si>
  <si>
    <t>5-4-3-11.2  31;  LP = TD,2.9yards</t>
  </si>
  <si>
    <t>4-4-3-8.9  29</t>
  </si>
  <si>
    <t>4-5-4-10.9</t>
  </si>
  <si>
    <t>6-6-6-14.0  Pro Bowl</t>
  </si>
  <si>
    <t>6-6-5-12.7</t>
  </si>
  <si>
    <t>4-4-4-13.2  45</t>
  </si>
  <si>
    <t>4-4-4-16.6  39</t>
  </si>
  <si>
    <t>Cousin, Terry</t>
  </si>
  <si>
    <t>Team</t>
  </si>
  <si>
    <t>Buffalo</t>
  </si>
  <si>
    <t>at 2</t>
  </si>
  <si>
    <t>at 8</t>
  </si>
  <si>
    <t>at 15</t>
  </si>
  <si>
    <t>at 21</t>
  </si>
  <si>
    <t>at 12</t>
  </si>
  <si>
    <t>at 18</t>
  </si>
  <si>
    <t>at 17</t>
  </si>
  <si>
    <t>at 13</t>
  </si>
  <si>
    <t>Kansas City</t>
  </si>
  <si>
    <t>at 7</t>
  </si>
  <si>
    <t>at 16</t>
  </si>
  <si>
    <t>10,10,10,9,6;  TB on 6,7;  31,33,23</t>
  </si>
  <si>
    <t>47 blk;  9,7,LG</t>
  </si>
  <si>
    <t>4-4  30-4.3  5-2-0-(4.1)  dot</t>
  </si>
  <si>
    <t>4  5-5-3-(4.9)  33</t>
  </si>
  <si>
    <t>5-4-3-10.4  37</t>
  </si>
  <si>
    <t>4-4-4-13.7  63</t>
  </si>
  <si>
    <t>4-3-2-10.9  26</t>
  </si>
  <si>
    <t>4-3-2-17.7  34</t>
  </si>
  <si>
    <t>4  4-2-0-(1.1)  14</t>
  </si>
  <si>
    <t>PR = TD,9.2yards;  KR = TD,27yards</t>
  </si>
  <si>
    <t>PR = 19,0.7yards;  KR = 45,18yards</t>
  </si>
  <si>
    <t>10,10,10,7/12,3;  m on 12;  TB on 9;  17,15,25</t>
  </si>
  <si>
    <t>46;  11,13,4</t>
  </si>
  <si>
    <t>Seattle</t>
  </si>
  <si>
    <t>Tennessee</t>
  </si>
  <si>
    <t>Tampa Bay</t>
  </si>
  <si>
    <t>Pittsburgh</t>
  </si>
  <si>
    <t>San Francisco</t>
  </si>
  <si>
    <t>Houston</t>
  </si>
  <si>
    <t>Above is the 2008 SOMIFA schedule worksheet, below is the 2007 SOMIFA schedule worksheet.  Team #'s are only place-holders.</t>
  </si>
  <si>
    <t>NY Jets</t>
  </si>
  <si>
    <t>NY Giants</t>
  </si>
  <si>
    <t>Merriman, Shawne</t>
  </si>
  <si>
    <t>Sanders, Bob</t>
  </si>
  <si>
    <t>Miller, Heath</t>
  </si>
  <si>
    <t>Essex, Trai</t>
  </si>
  <si>
    <t>Kemoeatu, Chris</t>
  </si>
  <si>
    <t>4-4-4-15.3</t>
  </si>
  <si>
    <t>4-4-3-11.3  39</t>
  </si>
  <si>
    <t>0-4  312-5.4  3.3/11.3  5-3-0-(3.5)  39  F9</t>
  </si>
  <si>
    <t>5-6-5-14.9</t>
  </si>
  <si>
    <t>Porter, Jerry</t>
  </si>
  <si>
    <t>4-5-6-15.6  52</t>
  </si>
  <si>
    <t>28-361  4-4-4-12.9  35</t>
  </si>
  <si>
    <t>16/21  20/26  10/13  2.2%  3xMR2  F1  Pro Bowl</t>
  </si>
  <si>
    <t>0-5  224-3.8  -0.4/6.7  LB--  4-1-0-13.1(4.9)  F8</t>
  </si>
  <si>
    <t>20/25  20/24  9/14  2.4%  1xMR2  F1  Pro Bowl</t>
  </si>
  <si>
    <t>Smith, Keith</t>
  </si>
  <si>
    <t>Sorensen, Nick</t>
  </si>
  <si>
    <t>Spears, Marcus</t>
  </si>
  <si>
    <t>* For KR's:  A, B yards, TD on C -- A is the result on a roll of 2; B is the result on a roll of 6 (average or</t>
  </si>
  <si>
    <t xml:space="preserve">    median), C is a roll other than 2 on which there is a TD result</t>
  </si>
  <si>
    <t>Bell, Yeremiah</t>
  </si>
  <si>
    <t>Jackson, Vincent</t>
  </si>
  <si>
    <t>0-3  99-6.4  0.0/8.3  LB--- 4-1-0-(2.5)  32  F6;  KR=37,19yds</t>
  </si>
  <si>
    <t>10,10,9,6/11/12,5; TB on 7,9; m; 29,25,19</t>
  </si>
  <si>
    <t>45 blk; 3,5,LG</t>
  </si>
  <si>
    <t>4-3 defense; swaps:  Brett Keisel from RE to LE, Kwame Harris from RT to LT</t>
  </si>
  <si>
    <t>0-3  175-4.3  0.9/8.5  LB--  4-1-0-(4.3)  31  F6;  KR=77,29yds</t>
  </si>
  <si>
    <t>0-4  233-4.4  1.2/9.0  LB---  4-0-0-(1.9)  16  F16</t>
  </si>
  <si>
    <t>11/17  15/23  9/13  1.9%  7xMR7  ER10.3  F1</t>
  </si>
  <si>
    <t>0-4  226-4.8  1.2/7.3  5-0-0-(4.1)  21  F6</t>
  </si>
  <si>
    <t>Simmons, Kendall</t>
  </si>
  <si>
    <t>02/1 (30)</t>
  </si>
  <si>
    <t>4-3-2-5.0  5</t>
  </si>
  <si>
    <t>42 yards blk</t>
  </si>
  <si>
    <t>11/16  13/17  5/8  1.7%  4xMR6  ER-4.8</t>
  </si>
  <si>
    <t>* For PR's:  A, B on C, D on E, etc. F on G -- A is the result on a roll of 2; B is the result on a roll of C; D is</t>
  </si>
  <si>
    <t>4-3 defense; swaps:  Darrent Williams from RCB to LCB</t>
  </si>
  <si>
    <t>5-12-3*</t>
  </si>
  <si>
    <t>5-12-2*</t>
  </si>
  <si>
    <t>4-7  pro bowl specialteam</t>
  </si>
  <si>
    <t>Thomas, Zach</t>
  </si>
  <si>
    <t>6-4  Pro Bowl</t>
  </si>
  <si>
    <t>5-6</t>
  </si>
  <si>
    <t>Ruud, Barrett</t>
  </si>
  <si>
    <t>Rogers, Carlos</t>
  </si>
  <si>
    <t>Clemons, Nic</t>
  </si>
  <si>
    <t>Clayton, Mark</t>
  </si>
  <si>
    <t>Mughelli, Ovie</t>
  </si>
  <si>
    <t>Terry, Adam</t>
  </si>
  <si>
    <t>4-4  134-5.0  1.0/6.6  4-0-0-9.9</t>
  </si>
  <si>
    <t>Clancy, Kendrick</t>
  </si>
  <si>
    <t>Lewis, Ray</t>
  </si>
  <si>
    <t>96/1 (26)</t>
  </si>
  <si>
    <t>6-6</t>
  </si>
  <si>
    <t>5-12</t>
  </si>
  <si>
    <t>LILB/OLB</t>
  </si>
  <si>
    <t>Vrabel, Mike</t>
  </si>
  <si>
    <t>James, Edgerrin</t>
  </si>
  <si>
    <t>4-3 defense; swaps:  Chad Johnson from SE to FL, J.Evans from RG to LG, K.Jenkins from RDT to LDT, Asomugha from LCB to RCB</t>
  </si>
  <si>
    <t>24/25  13/16  4/9  4.0%approx  0xMR  F1</t>
  </si>
  <si>
    <t>4-4  202-5.0  3.1/11.9  ER--  5-2-0-(2.8)  34  F22</t>
  </si>
  <si>
    <t>44;  4,13,LG</t>
  </si>
  <si>
    <t>Gostkowski, Stephen</t>
  </si>
  <si>
    <t>10,10,8,6/11/12,4;  m on 12;  TB on 6;  21,25,30</t>
  </si>
  <si>
    <t>10,10,9/12,9/12,5;  m on 12;  TB on 11;  16,20,27</t>
  </si>
  <si>
    <t>46 blk;  6,4,8</t>
  </si>
  <si>
    <t>10,10,10,8/12,3;  TB on 4,10;  20,24,27</t>
  </si>
  <si>
    <t>42;  1,2,3</t>
  </si>
  <si>
    <t>10,9,9,9,6tothe38;  TB on 2,5;  38,43,47</t>
  </si>
  <si>
    <t>49 blk;  16,21,26</t>
  </si>
  <si>
    <t>10,10,7/11/12,7/11/12,2;  TB on 2,4;  22,26,33</t>
  </si>
  <si>
    <t>0;  KR=34,13yards</t>
  </si>
  <si>
    <t>LP=TD,6on4,9on6,10on10</t>
  </si>
  <si>
    <t>6/11  10/17  4/9  2.9%  10xMR6  F1</t>
  </si>
  <si>
    <t>11/16  12/16  6/9  3.2%  4xMR3  F4</t>
  </si>
  <si>
    <t>RCB/S</t>
  </si>
  <si>
    <t>0; KR = 86, 21 yards</t>
  </si>
  <si>
    <t>Williams, Brian</t>
  </si>
  <si>
    <t>10,10,10,8/11/12,4;  TB on 4;  19,21,26</t>
  </si>
  <si>
    <t>43;  5,8,14</t>
  </si>
  <si>
    <t>24/25  10/16  6/10  3.1%  5xMR4  F10</t>
  </si>
  <si>
    <t>13/17  9/15  4/8  2.7%  7xMR3  F23</t>
  </si>
  <si>
    <t>0-2  324-3.8  0.9/6.6  4-0-0-(4.3)  26  F9</t>
  </si>
  <si>
    <t>11/16  10/15  4/9  2.7%  2xMR4  F7</t>
  </si>
  <si>
    <t>0-2  140-5.2  2.2/8.9  5-0-0-(3.5)  24  F8</t>
  </si>
  <si>
    <t>13/18  13/18  6/11  4.0%  0xMR  F6</t>
  </si>
  <si>
    <t>8/13  7/17  4/7  3%  11xMR6  F15</t>
  </si>
  <si>
    <t>17/23  14/22  8/14  3.7%  4xMR6  F7</t>
  </si>
  <si>
    <t>0-4  325-3.9  1.9/6.3  ER+  5-0-0-(4.2)  54  F13</t>
  </si>
  <si>
    <t>0-5  62-4.3  -1.2/6.4  LB---  5-1-0-(4.2)  23  F10</t>
  </si>
  <si>
    <t>18/24  12/19  6/11  5.0%  6xMR4  F4</t>
  </si>
  <si>
    <t>Ware, Matt</t>
  </si>
  <si>
    <t>BUFFALO BILLS -- Ed</t>
  </si>
  <si>
    <t>Smith, Dwight</t>
  </si>
  <si>
    <t>0-0  238-5.6  3.4/10.7  4-1-0-(4.9)  60dot  F11</t>
  </si>
  <si>
    <t>10,10,8/11/12,8/11/12,4;  TB on 9;  16,20,24</t>
  </si>
  <si>
    <t>46;  16,19,LG</t>
  </si>
  <si>
    <t>Harris, Tommie</t>
  </si>
  <si>
    <t>04/1 (14)</t>
  </si>
  <si>
    <t>Ogunleye, Adewale</t>
  </si>
  <si>
    <t>Dockett, Darnell</t>
  </si>
  <si>
    <t>Robinson, Bryan</t>
  </si>
  <si>
    <t>4-2/0-2</t>
  </si>
  <si>
    <t>Joseph, William</t>
  </si>
  <si>
    <t>03/1 (25)</t>
  </si>
  <si>
    <t>Williams, Corey</t>
  </si>
  <si>
    <t>4-4-4-15.4  51</t>
  </si>
  <si>
    <t>0-4  241-4.2  1.4/6.4  5-0-0-(4.2)  24  F6</t>
  </si>
  <si>
    <t>4-3 defense; swaps:  Marvel Smith from LT to RT, E.Warfield from RCB to LCB, D.Spragan from LLB to RLB</t>
  </si>
  <si>
    <t>Flat</t>
  </si>
  <si>
    <t>Short</t>
  </si>
  <si>
    <t>Long</t>
  </si>
  <si>
    <t>Int</t>
  </si>
  <si>
    <t>Must</t>
  </si>
  <si>
    <t>Snap</t>
  </si>
  <si>
    <t>Chance</t>
  </si>
  <si>
    <t>Run</t>
  </si>
  <si>
    <t>Fumble</t>
  </si>
  <si>
    <t>0-2  252-3.6  1.9/5.7  4-0-0-(1.2)  14  F15</t>
  </si>
  <si>
    <t>0-0  337-4.4  2.6/8.3hm  4-3-0-(3.1)  25  F12</t>
  </si>
  <si>
    <t>0;  PR=34,9on5</t>
  </si>
  <si>
    <t>Longwell, Ryan</t>
  </si>
  <si>
    <t>10,10,10,8/12,5; TB on 4; 19,16,13</t>
  </si>
  <si>
    <t>10,10,10,7/11/12,4; TB on 10; 16,18,LG</t>
  </si>
  <si>
    <t>10,10,10,8,3; TB on 12; 21,23,18</t>
  </si>
  <si>
    <t>DiGiorgio, John</t>
  </si>
  <si>
    <t>Montgomery, Will</t>
  </si>
  <si>
    <t>Williams, DeAngelo</t>
  </si>
  <si>
    <t>Anderson, James</t>
  </si>
  <si>
    <t>Marshall, Richard</t>
  </si>
  <si>
    <t>McKie, Jason</t>
  </si>
  <si>
    <t>Manning, Danieal</t>
  </si>
  <si>
    <t>Anderson, Mark</t>
  </si>
  <si>
    <t>Hester, Devin</t>
  </si>
  <si>
    <t>LG/RT/LT</t>
  </si>
  <si>
    <t>5-3/5-3/4-3</t>
  </si>
  <si>
    <t>Jeanty, Rashad</t>
  </si>
  <si>
    <t>Peko, Domata</t>
  </si>
  <si>
    <t>ARI</t>
  </si>
  <si>
    <t>4-4-4-11.0  40</t>
  </si>
  <si>
    <t>35-438  4-3-3-12.5</t>
  </si>
  <si>
    <t>McDonald, Shaun</t>
  </si>
  <si>
    <t>4-4-3-13.4;  PR=39,-7on5</t>
  </si>
  <si>
    <t>10-62  4-3-2-6.2  13</t>
  </si>
  <si>
    <t>Thrash, James</t>
  </si>
  <si>
    <t>4-4-2-11.9  31;  PR=43,11on6,5on10</t>
  </si>
  <si>
    <t>4  5-5-2-12.9(6.2)</t>
  </si>
  <si>
    <t>PR = 33, 6 on 3, 11 on 10; KR = 46, 22 yards</t>
  </si>
  <si>
    <t>DT/NT</t>
  </si>
  <si>
    <t>SF/CHI</t>
  </si>
  <si>
    <t>0-3/0-0</t>
  </si>
  <si>
    <t>0;  LP=35,1.8yards;  LK=50,25yards</t>
  </si>
  <si>
    <t>McFadden, Bryant</t>
  </si>
  <si>
    <t>Mruczkowski, Scott</t>
  </si>
  <si>
    <t>Sproles, Darren</t>
  </si>
  <si>
    <t>Castillo, Luis</t>
  </si>
  <si>
    <t>Bingham, Ryon</t>
  </si>
  <si>
    <t>Harris, Marques</t>
  </si>
  <si>
    <t>Gaffney, Jabar</t>
  </si>
  <si>
    <t>4-5-4-15.4  69</t>
  </si>
  <si>
    <t>34-402  4-5-3-11.8  33</t>
  </si>
  <si>
    <t>41-483  4-4-3  11.8  27</t>
  </si>
  <si>
    <t>2007 Card Info</t>
  </si>
  <si>
    <t>2007Tm</t>
  </si>
  <si>
    <t>2007 Pos</t>
  </si>
  <si>
    <t>304-4.6  1.9/7.4  5-4-0-9.6  F15</t>
  </si>
  <si>
    <t>Mare, Olindo</t>
  </si>
  <si>
    <t>Anderson, Deon</t>
  </si>
  <si>
    <t>6-12-12*</t>
  </si>
  <si>
    <t>Jenkins, Mike</t>
  </si>
  <si>
    <t>Scandrick, Orlando</t>
  </si>
  <si>
    <t>Ball, Alan</t>
  </si>
  <si>
    <t>Battle, Tra</t>
  </si>
  <si>
    <t>Cherilus, Gosder</t>
  </si>
  <si>
    <t>Smith, Kevin</t>
  </si>
  <si>
    <t>Standeford, John</t>
  </si>
  <si>
    <t>Felton, Jerome</t>
  </si>
  <si>
    <t>10,10,8/11/12,8/11/12,5/11/12;  m on 12;  TB on 6,8;  26,22,28</t>
  </si>
  <si>
    <t>43 blk;  18,15,LG</t>
  </si>
  <si>
    <t>0-4  21-5.6  4-0-0-(2.4)  11;  LK = 55,22yards</t>
  </si>
  <si>
    <t>Cotchery, Jerricho</t>
  </si>
  <si>
    <t>99/1 (26)</t>
  </si>
  <si>
    <t>Mathis, Rashean</t>
  </si>
  <si>
    <t>Baker, Rashad</t>
  </si>
  <si>
    <t>04/1 (19)</t>
  </si>
  <si>
    <t>Hadnot, Rex</t>
  </si>
  <si>
    <t>0-4  51-2.8  -0.6/3.9  LB--  5-3-0-9.0(4.2)  F47</t>
  </si>
  <si>
    <t>11/16  8/15  2/5  2.2%  4xMR4  F6</t>
  </si>
  <si>
    <t>23/24  9/17  7/13  5.6%  7xMR7  ER8.3  F5</t>
  </si>
  <si>
    <t>17/22  9/17  4/11  4.1%  7xMR6  F3</t>
  </si>
  <si>
    <t>0-3  143-4.1  1.3/6.9  4-1-0-7.7(3.5)  F18</t>
  </si>
  <si>
    <t>4  25-179  5-3-0  7.2</t>
  </si>
  <si>
    <t>Hightower, Tim</t>
  </si>
  <si>
    <t>Ross, Pat</t>
  </si>
  <si>
    <t>0-4  157-4.1  2.4/5.9  3-0-0-(0.9)  22  F6</t>
  </si>
  <si>
    <t>0-5  181-3.8  0.9/6.3  5-3-2-(4.2)  26  F15</t>
  </si>
  <si>
    <t>20/24  13/17  3/7  3.3%  7xMR5  F4</t>
  </si>
  <si>
    <t>05/1(21)</t>
  </si>
  <si>
    <t>05/1(22)</t>
  </si>
  <si>
    <t>Walker, Javon</t>
  </si>
  <si>
    <t>02/1 (20)</t>
  </si>
  <si>
    <t>0-4  76-5.1  1.8/7.9  4-0-0-6.9(2.9)  F6</t>
  </si>
  <si>
    <t>0-3  67-4.1  1.9/6.8  3-0-0-3.0(0.5)  F6</t>
  </si>
  <si>
    <t>5  4-3-2-9.5(3.7)  31</t>
  </si>
  <si>
    <t>5-5  8-1.8  4-3-0-5.4(1.8)</t>
  </si>
  <si>
    <t>5-4  337-4.3  3.2/6.5  4-0-0-3.9(1.3)  F6</t>
  </si>
  <si>
    <t>5  4-3-0-6.0(1.2)</t>
  </si>
  <si>
    <t>6-5  6-1.5  4-0-0-4.8(1.8)</t>
  </si>
  <si>
    <t>61-908  4-5-5  14.9;  PR = 71, 7 on 5, 5 on 11</t>
  </si>
  <si>
    <t>4-5-5  13.4  47d</t>
  </si>
  <si>
    <t>38-601  4-4-5  15.8;  PR = TD on 3, 8 on 5, 12 on 9</t>
  </si>
  <si>
    <t>4-3-2  11.7  26; PR = 32, -5 on 9</t>
  </si>
  <si>
    <t>Curtis, Kevin</t>
  </si>
  <si>
    <t>4-4-4-13.2</t>
  </si>
  <si>
    <t>0-2  160-4.5  2.2/6.5  4-0-0-6.1</t>
  </si>
  <si>
    <t>63-4.4  0.8/8.4  LB--  5-0-0-6.6; KR = 29, 15 yards</t>
  </si>
  <si>
    <t>33-3.7  4-1-0-9.2</t>
  </si>
  <si>
    <t>20/24  15/19  5/8  4.5%  0xMR  pro bowl</t>
  </si>
  <si>
    <t>Avril, Cliff</t>
  </si>
  <si>
    <t>Fluellen, Andre</t>
  </si>
  <si>
    <t>Dizon, Jordon</t>
  </si>
  <si>
    <t>Robinson, Ramzee</t>
  </si>
  <si>
    <t>Humphrey, Tory</t>
  </si>
  <si>
    <t>Giacomini, Breno</t>
  </si>
  <si>
    <t>Sitton, Josh</t>
  </si>
  <si>
    <t>Nelson, Jordy</t>
  </si>
  <si>
    <t>Kuhn, John</t>
  </si>
  <si>
    <t>Thompson, Jeremy</t>
  </si>
  <si>
    <t>08/5</t>
  </si>
  <si>
    <t>08/FA</t>
  </si>
  <si>
    <t>08/3</t>
  </si>
  <si>
    <t>08/1 (16)</t>
  </si>
  <si>
    <t>08/4</t>
  </si>
  <si>
    <t>08/2</t>
  </si>
  <si>
    <t>08/1 (21)</t>
  </si>
  <si>
    <t>08/1 (19)</t>
  </si>
  <si>
    <t>08/1 (13)</t>
  </si>
  <si>
    <t>08/7</t>
  </si>
  <si>
    <t>08/1 (14)</t>
  </si>
  <si>
    <t>08/1 (22)</t>
  </si>
  <si>
    <t>08/1 (25)</t>
  </si>
  <si>
    <t>08/1 (17)</t>
  </si>
  <si>
    <t>08/6</t>
  </si>
  <si>
    <t>Tahi, Naufahu</t>
  </si>
  <si>
    <t>07/1 (27)</t>
  </si>
  <si>
    <t>08/1 (7)</t>
  </si>
  <si>
    <t>4/31/1985</t>
  </si>
  <si>
    <t>Dunbar, Jo-Lonn</t>
  </si>
  <si>
    <t>08/1 (31)</t>
  </si>
  <si>
    <t>10,10,9/12,9/12,6; TB on 2; 14,17,20</t>
  </si>
  <si>
    <t>10,10,10,9/12,3; TB on 11; 17,20,25</t>
  </si>
  <si>
    <t>Simpson, Ko</t>
  </si>
  <si>
    <t>Ellison, Keith</t>
  </si>
  <si>
    <t>106-1347  6-6-6  12.7  60</t>
  </si>
  <si>
    <t>5-6-6  15.0</t>
  </si>
  <si>
    <t>6  4-3-2-12.1(4.7)  32</t>
  </si>
  <si>
    <t>6  4-3-2-8.6(2.3)  26</t>
  </si>
  <si>
    <t>5  4-4-0-6.9(1.8)  13</t>
  </si>
  <si>
    <t>5  5-5-3-11.8(5.6)  42</t>
  </si>
  <si>
    <t>4-4  4-3-0-9.0(2.9)  22</t>
  </si>
  <si>
    <t>4  4-4-3-15.9(4.7)  29</t>
  </si>
  <si>
    <t>5  5-3-0-9.3(3.5)  19</t>
  </si>
  <si>
    <t>4  4-4-0-9.4(3.1)  23</t>
  </si>
  <si>
    <t>4-5  4-4-0-10.2(3.7)  26</t>
  </si>
  <si>
    <t>4  5-5-3-12.2(5.5)  40</t>
  </si>
  <si>
    <t>5  6-6-2-12.3(6.0)  57</t>
  </si>
  <si>
    <t>5  4-3-0-7.3(1.8)  25</t>
  </si>
  <si>
    <t>6  4-3-0-6.7(1.8)  14</t>
  </si>
  <si>
    <t>Huard, Damon</t>
  </si>
  <si>
    <t>King, Eric</t>
  </si>
  <si>
    <t>IN/1(1)</t>
  </si>
  <si>
    <t>4-3 defense;  swaps = T.J.Housh. To SE, C.Gocong to RLB</t>
  </si>
  <si>
    <t>4-3 defense;  swaps = B.Wade to SE, H.Ngata to LDT, T.Jackson to SS</t>
  </si>
  <si>
    <t>3-4 defense;  swaps = R.Williams to SE, A.Sears to RG, D.Jones to RILB</t>
  </si>
  <si>
    <t>14/19  11/15  5/10  1.2%  i6  6xMR6.1  F4</t>
  </si>
  <si>
    <t>17/22  11/14  4/9  1.2%  i6  8xMR6.8  ER7.9  F1</t>
  </si>
  <si>
    <t>Ruegamer, Grey</t>
  </si>
  <si>
    <t>Diehl, David</t>
  </si>
  <si>
    <t>Lewis, Damione</t>
  </si>
  <si>
    <t>5-5-3-11.4  37</t>
  </si>
  <si>
    <t>5-6-6-16.0</t>
  </si>
  <si>
    <t>Craft, Jason</t>
  </si>
  <si>
    <t>Sellers, Mike</t>
  </si>
  <si>
    <t>5-4  4-2-0-14.0</t>
  </si>
  <si>
    <t>Baker, Jason</t>
  </si>
  <si>
    <t>EX/1(11)</t>
  </si>
  <si>
    <t>EX/2</t>
  </si>
  <si>
    <t>EX/3</t>
  </si>
  <si>
    <t>EX/4</t>
  </si>
  <si>
    <t>EX/5</t>
  </si>
  <si>
    <t>EX/6</t>
  </si>
  <si>
    <t>EX/7</t>
  </si>
  <si>
    <t>EX/8</t>
  </si>
  <si>
    <t>EX/9</t>
  </si>
  <si>
    <t>EX/10</t>
  </si>
  <si>
    <t>EX/11</t>
  </si>
  <si>
    <t>EX/19</t>
  </si>
  <si>
    <t>Cook, Damion</t>
  </si>
  <si>
    <t>Jackson, Darrell</t>
  </si>
  <si>
    <t>00/3</t>
  </si>
  <si>
    <t>4-6-5-13.8</t>
  </si>
  <si>
    <t>Douglas, Marques</t>
  </si>
  <si>
    <t>Darby, Chartric</t>
  </si>
  <si>
    <t>Edwards, Dwan</t>
  </si>
  <si>
    <t>Jenkins, Kris</t>
  </si>
  <si>
    <t>Spicer, Paul</t>
  </si>
  <si>
    <t>4-3 defense; swaps:  E.Steinbach LG to RG, S.Moss FL to SE, R.Coleman LDT to RDT, R.Barber LCB to RCB</t>
  </si>
  <si>
    <t>TENNESSEE TITANS -- John</t>
  </si>
  <si>
    <t>Carr, David</t>
  </si>
  <si>
    <t>02/1 (1)</t>
  </si>
  <si>
    <t>16/20  8/15  5/10  3.0%  12xMR5</t>
  </si>
  <si>
    <t>14/19  9/13  7/11  4.4%  7xMR7  -3.7/8.4</t>
  </si>
  <si>
    <t>9/15  8/17  8/11  3.4%  10xMR6 ER-4.8</t>
  </si>
  <si>
    <t>Manning, Eli</t>
  </si>
  <si>
    <t>04/1 (1)</t>
  </si>
  <si>
    <t>6/10  7/11  4/8  4.6%  3xMR5</t>
  </si>
  <si>
    <t>04/1 (17)</t>
  </si>
  <si>
    <t>LOLB</t>
  </si>
  <si>
    <t>Simms, Chris</t>
  </si>
  <si>
    <t>Pool, Brodney</t>
  </si>
  <si>
    <t>Jones, Greg</t>
  </si>
  <si>
    <t>0-0  62-2.6  1.1/3.1  3-0-0-4.3</t>
  </si>
  <si>
    <t>Kreider, Dan</t>
  </si>
  <si>
    <t>10,10,10,7/12,2;  TB on 8;  18,20,LG</t>
  </si>
  <si>
    <t>10,10,9,8/12,4;  m on 12;  TB on 7,10;  29,27,LG</t>
  </si>
  <si>
    <t>Fitzsimmons, Casey</t>
  </si>
  <si>
    <t>Landri, Derek</t>
  </si>
  <si>
    <t>Durant, Justin</t>
  </si>
  <si>
    <t>Mincey, Jeremy</t>
  </si>
  <si>
    <t>Nelson, Reggie</t>
  </si>
  <si>
    <t>Fudge, Jamaal</t>
  </si>
  <si>
    <t>Hart, Clinton</t>
  </si>
  <si>
    <t>Hayes, Gerald</t>
  </si>
  <si>
    <t>Heller, Will</t>
  </si>
  <si>
    <t>5  4-3-0-8.2</t>
  </si>
  <si>
    <t>Montgomery, Michael</t>
  </si>
  <si>
    <t>Thomas, Patrick</t>
  </si>
  <si>
    <t>TB #5, SEA #5, no #8</t>
  </si>
  <si>
    <t>15/20  11/15  5/10  2.3%  7xMR5</t>
  </si>
  <si>
    <t>14/19  11/15  6/11  3.8%  4xMR6</t>
  </si>
  <si>
    <t>Tomlinson, LaDainian</t>
  </si>
  <si>
    <t>01/1 (5)</t>
  </si>
  <si>
    <t>0-2  339-3.9  2.4/7.0  5-1-0-8.3  Pro Bowl</t>
  </si>
  <si>
    <t>0-2  313-5.3  3.0/11.2  6-3-0-7.3</t>
  </si>
  <si>
    <t>372-4.5  6-3-0-6.2</t>
  </si>
  <si>
    <t>339-3.6  2.7/6.2  5-0-0-6.2  F9</t>
  </si>
  <si>
    <t>Morris, Maurice</t>
  </si>
  <si>
    <t>HB/PR/KR</t>
  </si>
  <si>
    <t>3-4 defense; swaps:  none</t>
  </si>
  <si>
    <t>04/1 (8)</t>
  </si>
  <si>
    <t>Rossum, Allen</t>
  </si>
  <si>
    <t>DB/LP/LK</t>
  </si>
  <si>
    <t>0;  PR=TD,23on5,12on9;  KR=49,21yards</t>
  </si>
  <si>
    <t>PR = TD, 19 on 4, 28 on 6, 9 on 9; KR = 52, 18 yards</t>
  </si>
  <si>
    <t>4-3 defense, swap:  K.Dansby from LLB to RLB</t>
  </si>
  <si>
    <t>01/1 (29)</t>
  </si>
  <si>
    <t>Allen, Jared</t>
  </si>
  <si>
    <t>Porter, Joey</t>
  </si>
  <si>
    <t>Farrior, James</t>
  </si>
  <si>
    <t>97/1 (8)</t>
  </si>
  <si>
    <t>Greenwood, Morlon</t>
  </si>
  <si>
    <t>Harrison, James</t>
  </si>
  <si>
    <t>PITTSBURGH STEELERS -- Ron</t>
  </si>
  <si>
    <t>Delhomme, Jake</t>
  </si>
  <si>
    <t>11/16  13/19  9/14  2.8%  4xMR4</t>
  </si>
  <si>
    <t>10,10,10,8/12,4;  TB on 7,10;  37,33,42</t>
  </si>
  <si>
    <t>47;  1,2,LG</t>
  </si>
  <si>
    <t>10,10,8/11/12,8/11/12,3;  m on 12;  TB on 4,10;  22,25,LG</t>
  </si>
  <si>
    <t>10,10,10,10,3;  m on 12;  TB on 9;  30,34,LG</t>
  </si>
  <si>
    <t>Ndukwe, Ike</t>
  </si>
  <si>
    <t>EX/12</t>
  </si>
  <si>
    <t>EX/13</t>
  </si>
  <si>
    <t>EX/14</t>
  </si>
  <si>
    <t>EX/15</t>
  </si>
  <si>
    <t>EX/16</t>
  </si>
  <si>
    <t>EX/17</t>
  </si>
  <si>
    <t>EX/18</t>
  </si>
  <si>
    <t>Hochstein, Russ</t>
  </si>
  <si>
    <t>4-0  125-5.4  1.0/11.3  LB--  5-1-0-9.1</t>
  </si>
  <si>
    <t>4-4  230-4.0  5-3-0-7.5</t>
  </si>
  <si>
    <t>158-2.8  -0.1/3.7  5-3-3-8.2-31  F3</t>
  </si>
  <si>
    <t>4-3 defense; swaps:  Santana Moss from FL to SE, Tommie Harris from LDT to RDT, Angelo Crowell from RLB to LLB</t>
  </si>
  <si>
    <t>13/18  14/21  5/12  0.9%  12xMR5  F1</t>
  </si>
  <si>
    <t>8/13  13/19  7/12  3.6%  4xMR3  F1</t>
  </si>
  <si>
    <t>11/16  9/15  2/5  3.4%  0xMR  F25</t>
  </si>
  <si>
    <t>10,10,10,8/12,5; TB on 8</t>
  </si>
  <si>
    <t>Harris, Nick</t>
  </si>
  <si>
    <t>43 blk; 13,10,4</t>
  </si>
  <si>
    <t>43 blk; 1,2,LG</t>
  </si>
  <si>
    <t>41 blk; 22,19,LG</t>
  </si>
  <si>
    <t>Snee, Chris</t>
  </si>
  <si>
    <t>Romberg, Brett</t>
  </si>
  <si>
    <t>Stinchcomb, Jon</t>
  </si>
  <si>
    <t>10,10,9/12,9,4; TB on 6; 20,17,LG</t>
  </si>
  <si>
    <t>Williams, Sam</t>
  </si>
  <si>
    <t>01/1 (22)</t>
  </si>
  <si>
    <t>Asomugha, Nnamdi</t>
  </si>
  <si>
    <t>03/1 (31)</t>
  </si>
  <si>
    <t>Florence, Drayton</t>
  </si>
  <si>
    <t>Hall, DeAngelo</t>
  </si>
  <si>
    <t>Roos, Michael</t>
  </si>
  <si>
    <t>Jones, Brandon</t>
  </si>
  <si>
    <t>Loper, Daniel</t>
  </si>
  <si>
    <t>Stewart, David</t>
  </si>
  <si>
    <t>6-5  4-3-0-4.0(1.2)</t>
  </si>
  <si>
    <t>Hedgecock, Madison</t>
  </si>
  <si>
    <t>Bartell, Ronald</t>
  </si>
  <si>
    <t>LCB</t>
  </si>
  <si>
    <t>McAlister, Chris</t>
  </si>
  <si>
    <t>4-7/0-7</t>
  </si>
  <si>
    <t>98/FA</t>
  </si>
  <si>
    <t>4-1</t>
  </si>
  <si>
    <t>10,10,8/11/12,8/11/12,5; TB on 9; m; 17,20,15</t>
  </si>
  <si>
    <t>10,10,10,8/11/12,5; TB on 11; miss on 11</t>
  </si>
  <si>
    <t>Hentrich, Craig</t>
  </si>
  <si>
    <t>44; 1,2,LG</t>
  </si>
  <si>
    <t>46; 4,7,LG  pro bowl</t>
  </si>
  <si>
    <t>4 attempts</t>
  </si>
  <si>
    <t>Jones, Julius</t>
  </si>
  <si>
    <t>0-2;  197-4.2  1.7/6.8  4-0-0-6.4</t>
  </si>
  <si>
    <t>Askew, B.J.</t>
  </si>
  <si>
    <t>0-2  6-3.8  3-0-0-6.0</t>
  </si>
  <si>
    <t>Olshansky, Igor</t>
  </si>
  <si>
    <t>Evans, Demetric</t>
  </si>
  <si>
    <t xml:space="preserve">    guessed right short pass out of 216, J is the combos of must run, K is the average or median must run</t>
  </si>
  <si>
    <t xml:space="preserve">    yardage; ER followed by numbers are right/wrong averages of end runs; F followed by a number is the</t>
  </si>
  <si>
    <t xml:space="preserve">    chance out of 1000 for a fumble on each snap</t>
  </si>
  <si>
    <t xml:space="preserve">    and turnovers play a big part in these rankings.  Short int is a count of guessed right short pass interception chances (out of 216) on the card and this is used to evaluate instead of int %.</t>
  </si>
  <si>
    <t>112-3.4  0.4/4.9  4-0-0-7.2  F18</t>
  </si>
  <si>
    <t>Rocca, Sav</t>
  </si>
  <si>
    <t>4-5-6-20.1  58</t>
  </si>
  <si>
    <t>37-628  4-4-5-17.0  60</t>
  </si>
  <si>
    <t>35-525  4-4-4  15.0  48</t>
  </si>
  <si>
    <t>Bryant, Antonio</t>
  </si>
  <si>
    <t>4-5-4-14.0</t>
  </si>
  <si>
    <t>39-550  4-4-4-14.1  54</t>
  </si>
  <si>
    <t>10,10,8,7,6; TB on 4; m; 20,23,15</t>
  </si>
  <si>
    <t>PR = TD on 3, 2 on 10</t>
  </si>
  <si>
    <t>Russell, Brian</t>
  </si>
  <si>
    <t>Vasher, Nathan</t>
  </si>
  <si>
    <t>4-3 defense, swap:  S.Foley RLB to LLB</t>
  </si>
  <si>
    <t>4-3 defense; swap:  B.Simmons RLB to LLB</t>
  </si>
  <si>
    <t>Sanders, Lewis</t>
  </si>
  <si>
    <t>PR</t>
  </si>
  <si>
    <t>Wade, John</t>
  </si>
  <si>
    <t>Salaam, Ephraim</t>
  </si>
  <si>
    <t>PHI</t>
  </si>
  <si>
    <t>6-6-6-15.6  Pro Bowl</t>
  </si>
  <si>
    <t>SE **</t>
  </si>
  <si>
    <t>06/1(6)</t>
  </si>
  <si>
    <t>06/1(21)</t>
  </si>
  <si>
    <t>06/1(24)</t>
  </si>
  <si>
    <t>06/1(11)</t>
  </si>
  <si>
    <t>06/1(15)</t>
  </si>
  <si>
    <t>LP = TDon3,5.3yards</t>
  </si>
  <si>
    <t>LP = 25,0.8yards</t>
  </si>
  <si>
    <t>LP = 25,2.6yards</t>
  </si>
  <si>
    <t>0-4  168-4.4  1.6/7.5  4-0-0-5.5(1.8)  F6</t>
  </si>
  <si>
    <t>4  5-4-2-9.7(4.2)</t>
  </si>
  <si>
    <t>EX/29</t>
  </si>
  <si>
    <t>EX/30</t>
  </si>
  <si>
    <t>EX/31</t>
  </si>
  <si>
    <t>EX/32</t>
  </si>
  <si>
    <t>EX/33</t>
  </si>
  <si>
    <t>4-3 defense, swaps:  J.Salave'a LDT to RDT, K.Udeze RE to LE, D.Macklin RCB to LCB</t>
  </si>
  <si>
    <t>4-3 defense; swaps:  L.Coles FL to SE, C.Liwienski LG/T to RG/T</t>
  </si>
  <si>
    <t>NEW YORK GIANTS -- Rene</t>
  </si>
  <si>
    <t>77-3.3  0.5/5.1  4-0-0-11.1</t>
  </si>
  <si>
    <t>65-4.7  4-0-0-12.8;  KR = 60, 25yards</t>
  </si>
  <si>
    <t>Perry, Chris</t>
  </si>
  <si>
    <t>04/1 (26)</t>
  </si>
  <si>
    <t>10,10,10,7/11/12,3;  m on 12;  TB on 5;  25,20,LG</t>
  </si>
  <si>
    <t>4-4  10-5.7  5-0-0-(2.1)  12;  KR=36,17yards</t>
  </si>
  <si>
    <t>0-4  25-5.5  5-0-0-(4.9)  46</t>
  </si>
  <si>
    <t>5-2  8-1.8  3-0-0-(0.6)  7</t>
  </si>
  <si>
    <t>4-2  3-0.7  4-0-0-(2.5)  29</t>
  </si>
  <si>
    <t>0-0  20-3.0  4-0-0-(1.8)  12</t>
  </si>
  <si>
    <t>03/1 (5)</t>
  </si>
  <si>
    <t>Ratliff, Keiwan</t>
  </si>
  <si>
    <t>4;  PR=49,19on5,8on9,28on10</t>
  </si>
  <si>
    <t>Ward, Derrick</t>
  </si>
  <si>
    <t>4-5  20-5.0  4-0-0-(1.8)  19</t>
  </si>
  <si>
    <t>0-0  15-4.6  3-0-0-(0.5)  0</t>
  </si>
  <si>
    <t>5-5  11-2.4  4-1-0-(2.4)  12</t>
  </si>
  <si>
    <t>4  5-5-3-(4.9)  52</t>
  </si>
  <si>
    <t>4-4-3-12.7  36</t>
  </si>
  <si>
    <t>5  5-3-2-(3.5)  35</t>
  </si>
  <si>
    <t>4-3-4-14.0  32</t>
  </si>
  <si>
    <t>4-3-3-15.1</t>
  </si>
  <si>
    <t>PR = 18,1.5yards,Fon10</t>
  </si>
  <si>
    <t>4-4-3-14.1;  PR = 33,2.6yards</t>
  </si>
  <si>
    <t>4-3-4-21.4  63;  KR = 36,20yards</t>
  </si>
  <si>
    <t>233-4.7  0.7/6.4  4-0-0-6.6  F18; KR = TD, 17 yards</t>
  </si>
  <si>
    <t>Howard, Darren</t>
  </si>
  <si>
    <t>07/11</t>
  </si>
  <si>
    <t>07/12</t>
  </si>
  <si>
    <t>0-4  29-2.8  4-1-0-(4.9);  KR=64,25yards</t>
  </si>
  <si>
    <t>4-4  1-2.0  4-0-0-(1.2)  7</t>
  </si>
  <si>
    <t>Wayne, Reggie</t>
  </si>
  <si>
    <t>01/1 (30)</t>
  </si>
  <si>
    <t>5-6-5-15.7</t>
  </si>
  <si>
    <t>68-838  5-5-5-12.3</t>
  </si>
  <si>
    <t>49-716  4-4-5  14.6  49</t>
  </si>
  <si>
    <t>4-3-3  12.8  43</t>
  </si>
  <si>
    <t>Parker, Willie</t>
  </si>
  <si>
    <t>0-2  32-5.8  4-0-0-5.3</t>
  </si>
  <si>
    <t>Holt, Glenn</t>
  </si>
  <si>
    <t>KR=38,19yards</t>
  </si>
  <si>
    <t>Evans, Jahri</t>
  </si>
  <si>
    <t>Lutui, Deuce</t>
  </si>
  <si>
    <t>Mosley, C.J.</t>
  </si>
  <si>
    <t>* For RB's:  A-B  C-D  E/F  G-H-J-K -- A-B is the blocking rating (0-0 is not listed), C is the number of carries,</t>
  </si>
  <si>
    <t xml:space="preserve">    D is the average per carry, E is the average off tackle guessed right, F is the average off tackle guessed</t>
  </si>
  <si>
    <t xml:space="preserve">    wrong, G-H-J are the receiving ratings flat-short-long (see below), K is the average per catch; ER-- means</t>
  </si>
  <si>
    <t>43; 10,7,12</t>
  </si>
  <si>
    <t>Davis, Thomas</t>
  </si>
  <si>
    <t>McCown, Luke</t>
  </si>
  <si>
    <t>10/15  4/9  3/7  7.1%  7xMR5</t>
  </si>
  <si>
    <t>McCree, Marlon</t>
  </si>
  <si>
    <t>Romo, Tony</t>
  </si>
  <si>
    <t>Rodgers, Aaron</t>
  </si>
  <si>
    <t>16 attempts</t>
  </si>
  <si>
    <t>25 attempts</t>
  </si>
  <si>
    <t>NEW YORK JETS -- Tom</t>
  </si>
  <si>
    <t>Graham, Daniel</t>
  </si>
  <si>
    <t>02/1 (21)</t>
  </si>
  <si>
    <t>6  4-4-3-12.1  48</t>
  </si>
  <si>
    <t>5  38-409  4-4-3-10.8  38</t>
  </si>
  <si>
    <t>5-7/0-7</t>
  </si>
  <si>
    <t>NT/DT</t>
  </si>
  <si>
    <t>G/DT</t>
  </si>
  <si>
    <t>4-4-3-11.3  30</t>
  </si>
  <si>
    <t>5-5-5-15.4</t>
  </si>
  <si>
    <t>5  4-4-2-9.9(3.4)  28</t>
  </si>
  <si>
    <t>5-3  4-3-0-8.6(2.9)  20</t>
  </si>
  <si>
    <t>4-5-2-11.1  26</t>
  </si>
  <si>
    <t>4-3-3-20.0</t>
  </si>
  <si>
    <t>4  4-4-2-8.9(3.1)  28</t>
  </si>
  <si>
    <t>4  4-3-0-7.9(2.3)  35</t>
  </si>
  <si>
    <t>4-4-4-15.2</t>
  </si>
  <si>
    <t>remaining opponents at random making sure not to play any team twice.  Then the home/away were set for each team to have 8 of each</t>
  </si>
  <si>
    <t>14/20  5/13  3/7  4.1%  15xMR6  F1</t>
  </si>
  <si>
    <t>16/22  8/14  4/8  2.8%  2xMR3  F25</t>
  </si>
  <si>
    <t>16/20  14/20  4/8  1.2%  5xMR4  F1</t>
  </si>
  <si>
    <t>14/19  13/19  4/8  1.2%  8xMR5  F1</t>
  </si>
  <si>
    <t>20/25  18/22  9/15  1.4%  5xMR4  F1</t>
  </si>
  <si>
    <t>MLB</t>
  </si>
  <si>
    <t>Sanders, James</t>
  </si>
  <si>
    <t>Rhodes, Kerry</t>
  </si>
  <si>
    <t>Pouha, Sione</t>
  </si>
  <si>
    <t>Miller, Justin</t>
  </si>
  <si>
    <t>Geathers, Robert</t>
  </si>
  <si>
    <t>Green, Jarvis</t>
  </si>
  <si>
    <t>Pryce, Trevor</t>
  </si>
  <si>
    <t>0-0  59-5.2  -0.9/5.3  LB--  4-0-0-3.9(1.2)  F6;  KR=40,18yds</t>
  </si>
  <si>
    <t>5  4-3-0-10.8(2.9)</t>
  </si>
  <si>
    <t>0-0  17-4.7  3-0-0-12.0(2.5)</t>
  </si>
  <si>
    <t>4-3 defense, swaps:  R.Wayne FL to SE, M.Holland RG to LG, B.Berry RE to LE</t>
  </si>
  <si>
    <t>4-3 defense; swap:  A.Brown RE to LE, B.Berry RE to LE</t>
  </si>
  <si>
    <t>Ramsey, Patrick</t>
  </si>
  <si>
    <t>02/1 (32)</t>
  </si>
  <si>
    <t>5  4-3-3-12.9(4.7)  38</t>
  </si>
  <si>
    <t>McGahee, Willis</t>
  </si>
  <si>
    <t>03/1 (23)</t>
  </si>
  <si>
    <t>0-0  284-4.0  2.4/5.9  4-0-0-7.7</t>
  </si>
  <si>
    <t>Goings, Nick</t>
  </si>
  <si>
    <t>01/FA</t>
  </si>
  <si>
    <t>CAR</t>
  </si>
  <si>
    <t>6-7  217-3.8  0.7/5.8  ER--  4-3-3-8.8</t>
  </si>
  <si>
    <t>0-3  10-6.9  4-1-0-8.1</t>
  </si>
  <si>
    <t>5-4  2-4.0  4-1-0-(0.6)</t>
  </si>
  <si>
    <t>05/1 (27)</t>
  </si>
  <si>
    <t>4-3  3-6.0  5-0-0-(2.8)  15</t>
  </si>
  <si>
    <t>16/21  12/20  6/11  1.5%  8xMR6  F4</t>
  </si>
  <si>
    <t>0-4  125-4.8  2.6/9.1  5-1-0-(3.5)  17  F10</t>
  </si>
  <si>
    <t>9/14  12/19  8/11  3.8%  4xMR4  F10</t>
  </si>
  <si>
    <t>Bryant, Fernando</t>
  </si>
  <si>
    <t>Finneran, Brian</t>
  </si>
  <si>
    <t>Hayes, William</t>
  </si>
  <si>
    <t>6-4  6-2.8  4-4-0-10.6</t>
  </si>
  <si>
    <t>6-4  shortydg  4-0-0-7.7  F18</t>
  </si>
  <si>
    <t>Stallworth, Donte</t>
  </si>
  <si>
    <t>02/1 (13)</t>
  </si>
  <si>
    <t>4-4-5-13.2  45</t>
  </si>
  <si>
    <t>25-485  4-3-4-19.4</t>
  </si>
  <si>
    <t>Parquet, Jeremy</t>
  </si>
  <si>
    <t>Sweed, Limas</t>
  </si>
  <si>
    <t>6-12-10*</t>
  </si>
  <si>
    <t>DE/NT</t>
  </si>
  <si>
    <t>Bailey, Patrick</t>
  </si>
  <si>
    <t>Tolbert, Mike</t>
  </si>
  <si>
    <t>Hester, Jacob</t>
  </si>
  <si>
    <t>Applewhite, Antwan</t>
  </si>
  <si>
    <t>Waters, Anthony</t>
  </si>
  <si>
    <t>Cason, Antoine</t>
  </si>
  <si>
    <t>Oliver, Paul</t>
  </si>
  <si>
    <t>Stevens, Craig</t>
  </si>
  <si>
    <t>Otto, Michael</t>
  </si>
  <si>
    <t>Hawkins, Lavelle</t>
  </si>
  <si>
    <t>Ganther, Quinton</t>
  </si>
  <si>
    <t>Ford, Jacob</t>
  </si>
  <si>
    <t>Jones, Jason</t>
  </si>
  <si>
    <t>Robertson, Dewayne</t>
  </si>
  <si>
    <t>03/1 (4)</t>
  </si>
  <si>
    <t>Odom, Antwan</t>
  </si>
  <si>
    <t>Hovan, Chris</t>
  </si>
  <si>
    <t>00/1 (25)</t>
  </si>
  <si>
    <t>Draft, Chris</t>
  </si>
  <si>
    <t>98/6</t>
  </si>
  <si>
    <t>Babin, Jason</t>
  </si>
  <si>
    <t>04/1 (27)</t>
  </si>
  <si>
    <t>Lewis, Michael</t>
  </si>
  <si>
    <t>Townsend, Deshea</t>
  </si>
  <si>
    <t>Ratliff, Jay</t>
  </si>
  <si>
    <t>Canty, Chris</t>
  </si>
  <si>
    <t>Burnett, Kevin</t>
  </si>
  <si>
    <t>Fowler, Ryan</t>
  </si>
  <si>
    <t>4-0  4-3.8  5-3-2-8.2  39</t>
  </si>
  <si>
    <t>04/1 (28)</t>
  </si>
  <si>
    <t>10,10,10,7/12,2; TB on 6,10; 14,18,11</t>
  </si>
  <si>
    <t>10,10,10,7,5; TB on 9; m; 20,22,LG</t>
  </si>
  <si>
    <t>10,10,10,9/12,6;  TB on 8;  25,21,29</t>
  </si>
  <si>
    <t>Hanson, Jason</t>
  </si>
  <si>
    <t>KR=37,27yards</t>
  </si>
  <si>
    <t>Austin, Miles</t>
  </si>
  <si>
    <t>Coleman, Kenyon</t>
  </si>
  <si>
    <t>Williams, Kyle</t>
  </si>
  <si>
    <t>Wright, Mike</t>
  </si>
  <si>
    <t>6  6-6-4-11.9(6.0)  53</t>
  </si>
  <si>
    <t>5  4-3-2-10.2(3.5)  26</t>
  </si>
  <si>
    <t>4  4-4-0-6.0(1.2)  15</t>
  </si>
  <si>
    <t>5-5-3-12.9  40</t>
  </si>
  <si>
    <t>5-6-5-14.6</t>
  </si>
  <si>
    <t>4-4-2-10.7  20</t>
  </si>
  <si>
    <t>4-3-2-7.9  12</t>
  </si>
  <si>
    <t>4  6-5-3-10.9(5.3)  29</t>
  </si>
  <si>
    <t>4  4-3-2-(3.5)  29</t>
  </si>
  <si>
    <t>4-2  4-3-0-(3.5)  26</t>
  </si>
  <si>
    <t>5-2  4-2-0-(1.8)  11</t>
  </si>
  <si>
    <t>12/17  13/16  6/9  3.3%  1xMR2  F9</t>
  </si>
  <si>
    <t>3-4 defense;  swaps: D.Mason from SE to FL, Aaron Smith from LE to RE, B.Thomas from LLB to RLB, B.Urlacher from MLB to LILB, B.Dawkins from FS to SS</t>
  </si>
  <si>
    <t>4-3 defense;  swaps: C.Kelsay from LE to RE, P.Surtain from RCB to LCB, S.Considine from SS to FS</t>
  </si>
  <si>
    <t>Jones, Levi</t>
  </si>
  <si>
    <t>02/1 (10)</t>
  </si>
  <si>
    <t>Vincent, Keydrick</t>
  </si>
  <si>
    <t>Kampman, Aaron</t>
  </si>
  <si>
    <t>6-12</t>
  </si>
  <si>
    <t>5-11</t>
  </si>
  <si>
    <t>4-12-1*</t>
  </si>
  <si>
    <t>Adams, Anthony</t>
  </si>
  <si>
    <t>Brooks, Derrick</t>
  </si>
  <si>
    <t>6-6  Pro Bowl</t>
  </si>
  <si>
    <t>6-8  Pro Bowl</t>
  </si>
  <si>
    <t>6-4  pro bowl</t>
  </si>
  <si>
    <t>6-3  Pro Bowl</t>
  </si>
  <si>
    <t>98/2</t>
  </si>
  <si>
    <t>Johnson, Landon</t>
  </si>
  <si>
    <t>Campbell, Khary</t>
  </si>
  <si>
    <t>ILB</t>
  </si>
  <si>
    <t>Rolle, Samari</t>
  </si>
  <si>
    <t>Henry, Anthony</t>
  </si>
  <si>
    <t>Scott, Bryan</t>
  </si>
  <si>
    <t>4-3 defense, swaps:  D.Loverne LG to RG, B.Young LDT to RDT, B.Simmons RLB to LLB</t>
  </si>
  <si>
    <t>Williams, Ricky</t>
  </si>
  <si>
    <t>99/1 (5)</t>
  </si>
  <si>
    <t>0-2  392-3.5  2.5/8.6  ER+  5-2-0-7.0</t>
  </si>
  <si>
    <t>383-4.8  5-3-0-7.7</t>
  </si>
  <si>
    <t>313-4.0  2.2/5.7  5-2-0-8.5  F9</t>
  </si>
  <si>
    <t>0-4  161-3.8  0.9/7.4  LB-  4-0-0-(1.1)  27  F6</t>
  </si>
  <si>
    <t>11/16  11/19  5/11  4.0%  6xMR7  F1</t>
  </si>
  <si>
    <t>0-4  61-4.0  1.9/7.6  ER--  4-0-0-(1.2)  13  F6</t>
  </si>
  <si>
    <t>4-3 defense;; swaps:  C.Ingram from LLB to RLB, T.Law from LCB to RCB</t>
  </si>
  <si>
    <t>KR=36,16yards</t>
  </si>
  <si>
    <t>Otah, Jeff</t>
  </si>
  <si>
    <t>4-3 defense; swap M.Muhammad SE to FL</t>
  </si>
  <si>
    <t>T/G</t>
  </si>
  <si>
    <t>Stewart, Jonathan</t>
  </si>
  <si>
    <t>Godfrey, Charles</t>
  </si>
  <si>
    <t>Taylor, Hilee</t>
  </si>
  <si>
    <t>Forte, Matt</t>
  </si>
  <si>
    <t>Williams, Chris</t>
  </si>
  <si>
    <t>Roach, Nick</t>
  </si>
  <si>
    <t>Harrison, Marcus</t>
  </si>
  <si>
    <t>LaRocque, Joey</t>
  </si>
  <si>
    <t>Steltz, Craig</t>
  </si>
  <si>
    <t>Hamilton, Marcus</t>
  </si>
  <si>
    <t>Bennett, Martellus</t>
  </si>
  <si>
    <t>Choice, Tashard</t>
  </si>
  <si>
    <t>4  4-4-0-10.0(3.7)  22</t>
  </si>
  <si>
    <t>0-0  363-4.8  3.3/9.6  4-0-0-(2.4)  16  F20</t>
  </si>
  <si>
    <t>47-489  4-4-4  10.4  36;  PR = 29, 10 on 3, 5 on 6, 2 on 10;  KR = TD, 20yards</t>
  </si>
  <si>
    <t>PR = 26, 9 on 5, 6 on 9; KR = 71, 21 yards</t>
  </si>
  <si>
    <t>Gates, Antonio</t>
  </si>
  <si>
    <t>4  6-6-3-11.9  Pro Bowl</t>
  </si>
  <si>
    <t>4  24-389  4-4-2-16.2  48</t>
  </si>
  <si>
    <t>Kelly, Reggie</t>
  </si>
  <si>
    <t>5  4-3-0-5.7</t>
  </si>
  <si>
    <t>5  13-81  5-3-0-6.2</t>
  </si>
  <si>
    <t>5  14-162  4-4-0  11.6</t>
  </si>
  <si>
    <t>4  4-3-0  8.9</t>
  </si>
  <si>
    <t>Dockery, Derrick</t>
  </si>
  <si>
    <t>Avg Kick counts touchbacks as to the -2 yard line =9.3-(12*6/36) as an example</t>
  </si>
  <si>
    <t xml:space="preserve">averages </t>
  </si>
  <si>
    <t>Calculation</t>
  </si>
  <si>
    <t>Hicks, Maurice</t>
  </si>
  <si>
    <t>Weiner, Todd</t>
  </si>
  <si>
    <t>RE/DT</t>
  </si>
  <si>
    <t>Seymour, Richard</t>
  </si>
  <si>
    <t>01/1 (6)</t>
  </si>
  <si>
    <t>LDT/NT</t>
  </si>
  <si>
    <t>6-6  pro bowl</t>
  </si>
  <si>
    <t>79-1012  5-6-4  12.8  40;  PR = 21, -5 on 11</t>
  </si>
  <si>
    <t>SE/PR/KR</t>
  </si>
  <si>
    <t>Hayden, Kelvin</t>
  </si>
  <si>
    <t>Giordano, Matt</t>
  </si>
  <si>
    <t>Jackson, Marlin</t>
  </si>
  <si>
    <t>Barnes, Khalif</t>
  </si>
  <si>
    <t>15/20  9/17  4/8  5.0%  8xMR5  F12</t>
  </si>
  <si>
    <t>Jackson, D'Qwell</t>
  </si>
  <si>
    <t>Procter, Cory</t>
  </si>
  <si>
    <t>Fasano, Anthony</t>
  </si>
  <si>
    <t>5-12-8*</t>
  </si>
  <si>
    <t>Carpenter, Bobby</t>
  </si>
  <si>
    <t>Pears, Erik</t>
  </si>
  <si>
    <t>Marshall, Brandon</t>
  </si>
  <si>
    <t>Scheffler, Tony</t>
  </si>
  <si>
    <t>Sims, Ernie</t>
  </si>
  <si>
    <t>Bullocks, Daniel</t>
  </si>
  <si>
    <t>Spitz, Jason</t>
  </si>
  <si>
    <t>Moll, Tony</t>
  </si>
  <si>
    <t>Jennings, Greg</t>
  </si>
  <si>
    <t>37-420  4-4-3  11.4  31;  KR = TD, 16yards</t>
  </si>
  <si>
    <t>NT/DE</t>
  </si>
  <si>
    <t>Johnson, Spencer</t>
  </si>
  <si>
    <t>Brown, Courtney</t>
  </si>
  <si>
    <t>Spikes, Takeo</t>
  </si>
  <si>
    <t>98/1 (13)</t>
  </si>
  <si>
    <t>Phillips, Shaun</t>
  </si>
  <si>
    <t>0;  LP=13,3on3,7on10</t>
  </si>
  <si>
    <t>Cribbs, Josh</t>
  </si>
  <si>
    <t>KR=TD,23yards</t>
  </si>
  <si>
    <t>4-4-4-10.5;  LP=TD,14on4,12on9,6on10</t>
  </si>
  <si>
    <t>RB/LK</t>
  </si>
  <si>
    <t>Lg Draft</t>
  </si>
  <si>
    <t>6; PR = TD, 16 on 3, 25 on 6</t>
  </si>
  <si>
    <t>Tillman, Charles</t>
  </si>
  <si>
    <t>4-3 defense; swaps:  none</t>
  </si>
  <si>
    <t>Elam, Jason</t>
  </si>
  <si>
    <t>4-3  17-4.0  4-0-0-(1.2)  10</t>
  </si>
  <si>
    <t>5-5  1-2.0  4-0-0-(2.9)  15</t>
  </si>
  <si>
    <t>0-0  7-3.0  3-0-0-(0.5)  0</t>
  </si>
  <si>
    <t>Starks, Scott</t>
  </si>
  <si>
    <t>Sensabaugh, Gerald</t>
  </si>
  <si>
    <t>Bethea, Antoine</t>
  </si>
  <si>
    <t>WR/LP/LK</t>
  </si>
  <si>
    <t>Gandy, Dylan</t>
  </si>
  <si>
    <t>Utecht, Ben</t>
  </si>
  <si>
    <t>11/17  6/16  3/8  1.3%  i6  15xMR6.8  ER7.6  F10</t>
  </si>
  <si>
    <t>15/20  10/13  4/10  4.2%  i72  5xMR6.2  F9</t>
  </si>
  <si>
    <t>17/22  7/15  4/8  4.8%  i93  8xMR7.2  ER7.7  F25</t>
  </si>
  <si>
    <t>5  16-133  4-3-0-8.3</t>
  </si>
  <si>
    <t>5  3-15  4-3-0  5.0</t>
  </si>
  <si>
    <t>LG</t>
  </si>
  <si>
    <t>4  4-5-3-15.2(6.8)  35</t>
  </si>
  <si>
    <t>PHILADELPHIA EAGLES -- Bob</t>
  </si>
  <si>
    <t>2006Tm</t>
  </si>
  <si>
    <t>2006 Card Info</t>
  </si>
  <si>
    <t>2006 Pos</t>
  </si>
  <si>
    <t>Vinatieri, Adam</t>
  </si>
  <si>
    <t>10,10,10,10,3; TB on 10; 27,22,LG  Pro Bowl</t>
  </si>
  <si>
    <t>10,10,7,7,3; noTB; 22,19,14</t>
  </si>
  <si>
    <t>3-4 defense; swaps:  Greg Ellis from RE to LE, Asante Samuel from LCB to RCB</t>
  </si>
  <si>
    <t>5  74-894  6-6-4  12.1  30</t>
  </si>
  <si>
    <t>10,10,10,7,4; TB on 4,8; m</t>
  </si>
  <si>
    <t>Alexander, Gerald</t>
  </si>
  <si>
    <t>Barbre, Allen</t>
  </si>
  <si>
    <t>Hall, Korey</t>
  </si>
  <si>
    <t>Grant, Ryan</t>
  </si>
  <si>
    <t>Wynn, DeShawn</t>
  </si>
  <si>
    <t>Jackson, Brandon</t>
  </si>
  <si>
    <t>KANSAS CITY CHIEFS -- Kendall</t>
  </si>
  <si>
    <t>4-3-4-10.1;  LP = TD,10.8yards,Fon10</t>
  </si>
  <si>
    <t>4;  PR = 24,1.2yards,Fon10</t>
  </si>
  <si>
    <t>RB/LP/LK</t>
  </si>
  <si>
    <t>4-3-2-7.8  15;  LP = 19,0.0yards</t>
  </si>
  <si>
    <t>0;  LK = 43,20yards</t>
  </si>
  <si>
    <t>TE/BB</t>
  </si>
  <si>
    <t>10,10,10,8/11/12,3; TB on 11; 15,17,LG  Pro Bowl</t>
  </si>
  <si>
    <t>45 blk; 8,6,11</t>
  </si>
  <si>
    <t>4-3 defense;  swaps: Andre Johnson FL to SE, J.Smiley RG to LG, J.Henderson RDT to LDT, S.Fujita LLB to RLB, K.Lucas RCB to LCB</t>
  </si>
  <si>
    <t>4-3 defense;  swaps: K.McKenzie from RT to LT, R.Seymour from RE to LE, Brian Williams from RCB to LCB</t>
  </si>
  <si>
    <t>10,10,10,8/11/12,5; TB on 5; 27,25,23</t>
  </si>
  <si>
    <t>10,10,8/11/12,6/11/12,6/12; TB on 12; m; 24,21,19</t>
  </si>
  <si>
    <t>Chambers, Kirk</t>
  </si>
  <si>
    <t>Cole, Colin</t>
  </si>
  <si>
    <t>Colombo, Marc</t>
  </si>
  <si>
    <t>05/1(23)</t>
  </si>
  <si>
    <t>05/1(24)</t>
  </si>
  <si>
    <t>05/8</t>
  </si>
  <si>
    <t>05/9</t>
  </si>
  <si>
    <t>05/10</t>
  </si>
  <si>
    <t>05/11</t>
  </si>
  <si>
    <t>05/12</t>
  </si>
  <si>
    <t>00/2</t>
  </si>
  <si>
    <t>WAS</t>
  </si>
  <si>
    <t>RDT</t>
  </si>
  <si>
    <t>6-7</t>
  </si>
  <si>
    <t>NYG</t>
  </si>
  <si>
    <t>LE</t>
  </si>
  <si>
    <t>Carter, Kevin</t>
  </si>
  <si>
    <t>MIA</t>
  </si>
  <si>
    <t>5-7</t>
  </si>
  <si>
    <t>LE/DT</t>
  </si>
  <si>
    <t>4-7/5-7</t>
  </si>
  <si>
    <t>6-5</t>
  </si>
  <si>
    <t>5-10</t>
  </si>
  <si>
    <t>Starks, Randy</t>
  </si>
  <si>
    <t>04/3</t>
  </si>
  <si>
    <t>4-6</t>
  </si>
  <si>
    <t>RDT/NT</t>
  </si>
  <si>
    <t>Kemoeatu, Maake</t>
  </si>
  <si>
    <t>BAL</t>
  </si>
  <si>
    <t>6-2/5-2</t>
  </si>
  <si>
    <t>NT</t>
  </si>
  <si>
    <t>0-2</t>
  </si>
  <si>
    <t>RE</t>
  </si>
  <si>
    <t>0-8</t>
  </si>
  <si>
    <t>DE</t>
  </si>
  <si>
    <t>0-11</t>
  </si>
  <si>
    <t>0-7</t>
  </si>
  <si>
    <t>DT</t>
  </si>
  <si>
    <t>Zgonina, Jeff</t>
  </si>
  <si>
    <t>LDT/DE</t>
  </si>
  <si>
    <t>DT/DE</t>
  </si>
  <si>
    <t>0-6</t>
  </si>
  <si>
    <t>0-1</t>
  </si>
  <si>
    <t>RLB</t>
  </si>
  <si>
    <t>4-4  24-3.3  3-0-0-(0.5)  0</t>
  </si>
  <si>
    <t>4-5  0-0.0  3-0-0-(2.0)  12;  0-3</t>
  </si>
  <si>
    <t>4-4-3-13.3</t>
  </si>
  <si>
    <t>4-4-3-11.8  32</t>
  </si>
  <si>
    <t>4-4-3-11.8  31</t>
  </si>
  <si>
    <t>4  4-3-0-(5.0)  44</t>
  </si>
  <si>
    <t>4  4-4-0-(2.4)  25</t>
  </si>
  <si>
    <t>4-3-3-13.0  52</t>
  </si>
  <si>
    <t>PR = 33,3.6yards;  KR = 75,21yards</t>
  </si>
  <si>
    <t>PR = 34,3.0yards;  KR = 41,19yards</t>
  </si>
  <si>
    <t>10,10,10,8/12,7;  TB on 6;  32,35,29</t>
  </si>
  <si>
    <t>51;  12,14,2</t>
  </si>
  <si>
    <t>0-0  32-4.4  4-0-0-(4.9)  30</t>
  </si>
  <si>
    <t>4-0  1-0.0  3-0-0-(0.5)  0</t>
  </si>
  <si>
    <t>5-5-4-12.4</t>
  </si>
  <si>
    <t>4-4-3-11.8  30</t>
  </si>
  <si>
    <t>4-3-3-13.2</t>
  </si>
  <si>
    <t>3-4 defense;  swaps: M.Simoneau from MLB to LILB, A.Wilson from SS to FS</t>
  </si>
  <si>
    <t>3-4 defense;  swaps: L.Allen from LG to RG, J.Backus from LT to RT, M.Rucker from RE to LE, D.Brooks from RLB to LLB, R.Lewis from LILB to RILB</t>
  </si>
  <si>
    <t>3-4 defense;  swaps: S.Moss from FL to SE, L.Jones from LT to RT, B.Ruud from MLB to RILB, R.Barber from LCB to RCB</t>
  </si>
  <si>
    <t>Pace, Orlando</t>
  </si>
  <si>
    <t>Wahle, Mike</t>
  </si>
  <si>
    <t>98/Supp</t>
  </si>
  <si>
    <t>Tauscher, Mark</t>
  </si>
  <si>
    <t>0-4  83-4.2  -0.1/6.1  LB--  4-3-2-(4.3)  F19</t>
  </si>
  <si>
    <t>Wells, Reggie</t>
  </si>
  <si>
    <t>Grant, Charles</t>
  </si>
  <si>
    <t>02/1 (25)</t>
  </si>
  <si>
    <t>Bironas, Rob</t>
  </si>
  <si>
    <t>10,10,10,6/11/12,4outtothe43;  TB on 6,11;  18,22,27</t>
  </si>
  <si>
    <t>Fisher, Travis</t>
  </si>
  <si>
    <t>21/24  16/22  8/13  3.1%  3xMR5  F3</t>
  </si>
  <si>
    <t>6/10  9/16  5/11  3.0%approx  9xMR7  F1</t>
  </si>
  <si>
    <t>Taylor, Chester</t>
  </si>
  <si>
    <t>5-5  93-5.2  2.3/9.1  4-0-0-7.5</t>
  </si>
  <si>
    <t>6-6-6-12.8  40</t>
  </si>
  <si>
    <t>4-5-4-13.3  37</t>
  </si>
  <si>
    <t xml:space="preserve">    in which a 6 has maximum combos while a 0 has no combos; a number in parentheses is the card average</t>
  </si>
  <si>
    <t xml:space="preserve">    for that player on his flat pass guessed right column</t>
  </si>
  <si>
    <t>Smith, Marvel</t>
  </si>
  <si>
    <t>Mills, Garrett</t>
  </si>
  <si>
    <t>Sullivan, John</t>
  </si>
  <si>
    <t>Henderson, Erin</t>
  </si>
  <si>
    <t>Herron, David</t>
  </si>
  <si>
    <t>Johnson, Tyrell</t>
  </si>
  <si>
    <t>Abdullah, Husain</t>
  </si>
  <si>
    <t>Frampton, Eric</t>
  </si>
  <si>
    <t>84-3.8  4-0-0-9.4</t>
  </si>
  <si>
    <t>39-7.5  3.1/7.9  4-2-0-6.3  F1  noLB</t>
  </si>
  <si>
    <t>4-4  5-4-3-13.1(6.2)  40</t>
  </si>
  <si>
    <t>5  4-3-0-9.1(2.9)  33</t>
  </si>
  <si>
    <t>4  4-4-0-9.7(3.7)  28</t>
  </si>
  <si>
    <t>4  6-5-2-9.4(3.8)  25</t>
  </si>
  <si>
    <t>5  4-2-0-6.8(1.8)  16</t>
  </si>
  <si>
    <t>Fargas, Justin</t>
  </si>
  <si>
    <t>Osgood, Kassim</t>
  </si>
  <si>
    <t>4-3-3-20.5  65</t>
  </si>
  <si>
    <t>13-278  4-3-4-21.4</t>
  </si>
  <si>
    <t>Cooley, Chris</t>
  </si>
  <si>
    <t>Faneca, Alan</t>
  </si>
  <si>
    <t>98/1 (26)</t>
  </si>
  <si>
    <t>0;  PR=TD,2on4,13on6,9on10;  KR=85,26yards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</si>
</sst>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1">
    <font>
      <sz val="10"/>
      <name val="Arial"/>
      <family val="0"/>
    </font>
    <font>
      <u val="single"/>
      <sz val="10"/>
      <color indexed="36"/>
      <name val="Arial"/>
      <family val="0"/>
    </font>
    <font>
      <u val="single"/>
      <sz val="10"/>
      <color indexed="12"/>
      <name val="Arial"/>
      <family val="0"/>
    </font>
    <font>
      <u val="single"/>
      <sz val="10"/>
      <name val="Arial"/>
      <family val="0"/>
    </font>
    <font>
      <b/>
      <u val="single"/>
      <sz val="14"/>
      <name val="Arial"/>
      <family val="2"/>
    </font>
    <font>
      <b/>
      <sz val="10"/>
      <name val="Arial"/>
      <family val="2"/>
    </font>
    <font>
      <sz val="10"/>
      <color indexed="53"/>
      <name val="Arial"/>
      <family val="2"/>
    </font>
    <font>
      <sz val="10"/>
      <color indexed="8"/>
      <name val="Arial"/>
      <family val="2"/>
    </font>
    <font>
      <sz val="10"/>
      <color indexed="12"/>
      <name val="Arial"/>
      <family val="2"/>
    </font>
    <font>
      <sz val="10"/>
      <color indexed="10"/>
      <name val="Arial"/>
      <family val="2"/>
    </font>
    <font>
      <b/>
      <sz val="10"/>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quotePrefix="1">
      <alignment/>
    </xf>
    <xf numFmtId="0" fontId="0" fillId="0" borderId="0" xfId="0" applyBorder="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quotePrefix="1">
      <alignment/>
    </xf>
    <xf numFmtId="0" fontId="0" fillId="0" borderId="0" xfId="0" applyAlignment="1">
      <alignment horizontal="center"/>
    </xf>
    <xf numFmtId="164" fontId="0" fillId="0" borderId="0" xfId="0" applyNumberFormat="1" applyAlignment="1">
      <alignment horizontal="center"/>
    </xf>
    <xf numFmtId="0" fontId="0" fillId="0" borderId="0" xfId="0" applyFont="1" applyAlignment="1">
      <alignment/>
    </xf>
    <xf numFmtId="164" fontId="0" fillId="0" borderId="0" xfId="0" applyNumberFormat="1" applyAlignment="1">
      <alignment horizontal="left"/>
    </xf>
    <xf numFmtId="0" fontId="0" fillId="0" borderId="0" xfId="0" applyFont="1" applyAlignment="1">
      <alignment horizontal="center"/>
    </xf>
    <xf numFmtId="0" fontId="3" fillId="0" borderId="0" xfId="0" applyFont="1" applyAlignment="1">
      <alignment horizontal="center"/>
    </xf>
    <xf numFmtId="165" fontId="0" fillId="0" borderId="0" xfId="0" applyNumberFormat="1" applyAlignment="1">
      <alignment horizontal="center"/>
    </xf>
    <xf numFmtId="49" fontId="0" fillId="0" borderId="0" xfId="0" applyNumberFormat="1" applyAlignment="1">
      <alignment horizontal="center"/>
    </xf>
    <xf numFmtId="0" fontId="0" fillId="0" borderId="0" xfId="0" applyNumberFormat="1" applyAlignment="1">
      <alignment horizontal="center"/>
    </xf>
    <xf numFmtId="0" fontId="0" fillId="0" borderId="0" xfId="0" applyFont="1" applyAlignment="1">
      <alignment horizontal="left"/>
    </xf>
    <xf numFmtId="14" fontId="0" fillId="0" borderId="0" xfId="0" applyNumberFormat="1" applyAlignment="1">
      <alignment horizontal="center"/>
    </xf>
    <xf numFmtId="49" fontId="0" fillId="0" borderId="0" xfId="0" applyNumberFormat="1" applyFont="1" applyAlignment="1">
      <alignment/>
    </xf>
    <xf numFmtId="49" fontId="3" fillId="0" borderId="0" xfId="0" applyNumberFormat="1" applyFont="1" applyAlignment="1">
      <alignment/>
    </xf>
    <xf numFmtId="164" fontId="0" fillId="0" borderId="0" xfId="0" applyNumberFormat="1" applyAlignment="1">
      <alignment/>
    </xf>
    <xf numFmtId="164" fontId="0" fillId="0" borderId="0" xfId="0" applyNumberFormat="1" applyAlignment="1" quotePrefix="1">
      <alignment horizontal="lef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xf>
    <xf numFmtId="1" fontId="0" fillId="0" borderId="0" xfId="0" applyNumberFormat="1" applyAlignment="1">
      <alignment horizontal="center"/>
    </xf>
    <xf numFmtId="49" fontId="0" fillId="0" borderId="0" xfId="0" applyNumberFormat="1" applyAlignment="1">
      <alignment horizontal="right"/>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C1705"/>
  <sheetViews>
    <sheetView tabSelected="1" zoomScale="75" zoomScaleNormal="75" workbookViewId="0" topLeftCell="A1">
      <selection activeCell="A2" sqref="A2"/>
    </sheetView>
  </sheetViews>
  <sheetFormatPr defaultColWidth="9.140625" defaultRowHeight="12.75"/>
  <cols>
    <col min="1" max="1" width="11.28125" style="0" customWidth="1"/>
    <col min="2" max="2" width="21.00390625" style="0" customWidth="1"/>
    <col min="3" max="3" width="10.140625" style="0" customWidth="1"/>
    <col min="4" max="4" width="9.140625" style="5" customWidth="1"/>
    <col min="5" max="5" width="8.140625" style="5" bestFit="1" customWidth="1"/>
    <col min="6" max="6" width="9.140625" style="5" customWidth="1"/>
    <col min="7" max="7" width="45.28125" style="5" customWidth="1"/>
    <col min="8" max="8" width="11.28125" style="5" customWidth="1"/>
    <col min="9" max="9" width="9.140625" style="5" customWidth="1"/>
    <col min="10" max="10" width="45.28125" style="5" customWidth="1"/>
    <col min="11" max="11" width="10.8515625" style="0" customWidth="1"/>
    <col min="12" max="12" width="9.140625" style="5" customWidth="1"/>
    <col min="13" max="13" width="45.28125" style="5" customWidth="1"/>
    <col min="14" max="14" width="10.8515625" style="0" customWidth="1"/>
    <col min="15" max="15" width="9.140625" style="5" customWidth="1"/>
    <col min="16" max="16" width="45.28125" style="5" customWidth="1"/>
    <col min="17" max="17" width="10.8515625" style="0" customWidth="1"/>
    <col min="18" max="18" width="7.7109375" style="5" bestFit="1" customWidth="1"/>
    <col min="19" max="19" width="56.140625" style="5" customWidth="1"/>
    <col min="20" max="20" width="11.28125" style="0" customWidth="1"/>
    <col min="21" max="21" width="10.28125" style="0" bestFit="1" customWidth="1"/>
    <col min="22" max="22" width="56.140625" style="0" customWidth="1"/>
    <col min="23" max="23" width="10.140625" style="0" customWidth="1"/>
    <col min="24" max="24" width="7.7109375" style="0" bestFit="1" customWidth="1"/>
    <col min="25" max="25" width="75.421875" style="0" customWidth="1"/>
    <col min="26" max="26" width="11.57421875" style="0" customWidth="1"/>
    <col min="27" max="27" width="8.140625" style="6" bestFit="1" customWidth="1"/>
    <col min="28" max="28" width="39.8515625" style="6" customWidth="1"/>
  </cols>
  <sheetData>
    <row r="2" spans="1:28" ht="12.75">
      <c r="A2" s="1" t="s">
        <v>1943</v>
      </c>
      <c r="B2" s="2" t="s">
        <v>2397</v>
      </c>
      <c r="C2" s="3" t="s">
        <v>2398</v>
      </c>
      <c r="D2" s="4" t="s">
        <v>2399</v>
      </c>
      <c r="E2" s="4" t="s">
        <v>1602</v>
      </c>
      <c r="F2" s="4" t="s">
        <v>1138</v>
      </c>
      <c r="G2" s="4" t="s">
        <v>1139</v>
      </c>
      <c r="H2" s="1" t="s">
        <v>4537</v>
      </c>
      <c r="I2" s="4" t="s">
        <v>4536</v>
      </c>
      <c r="J2" s="4" t="s">
        <v>4535</v>
      </c>
      <c r="K2" s="1" t="s">
        <v>5140</v>
      </c>
      <c r="L2" s="4" t="s">
        <v>5138</v>
      </c>
      <c r="M2" s="4" t="s">
        <v>5139</v>
      </c>
      <c r="N2" s="1" t="s">
        <v>2396</v>
      </c>
      <c r="O2" s="4" t="s">
        <v>2400</v>
      </c>
      <c r="P2" s="4" t="s">
        <v>724</v>
      </c>
      <c r="Q2" s="2" t="s">
        <v>725</v>
      </c>
      <c r="R2" s="3" t="s">
        <v>726</v>
      </c>
      <c r="S2" s="4" t="s">
        <v>727</v>
      </c>
      <c r="T2" s="2" t="s">
        <v>728</v>
      </c>
      <c r="U2" s="3" t="s">
        <v>729</v>
      </c>
      <c r="V2" s="2" t="s">
        <v>2993</v>
      </c>
      <c r="W2" s="3" t="s">
        <v>2994</v>
      </c>
      <c r="X2" s="3" t="s">
        <v>2995</v>
      </c>
      <c r="Y2" s="3" t="s">
        <v>2996</v>
      </c>
      <c r="Z2" s="3" t="s">
        <v>2997</v>
      </c>
      <c r="AA2" s="3" t="s">
        <v>2998</v>
      </c>
      <c r="AB2" s="3" t="s">
        <v>2999</v>
      </c>
    </row>
    <row r="3" ht="12.75">
      <c r="V3" s="5"/>
    </row>
    <row r="4" ht="12.75">
      <c r="V4" s="5"/>
    </row>
    <row r="5" spans="1:22" ht="18">
      <c r="A5" s="7" t="s">
        <v>4163</v>
      </c>
      <c r="K5" s="7"/>
      <c r="V5" s="5"/>
    </row>
    <row r="6" spans="1:23" ht="12.75" customHeight="1">
      <c r="A6" t="s">
        <v>628</v>
      </c>
      <c r="V6" s="5"/>
      <c r="W6" s="7"/>
    </row>
    <row r="7" spans="1:22" ht="12.75">
      <c r="A7" t="s">
        <v>633</v>
      </c>
      <c r="V7" s="5"/>
    </row>
    <row r="8" spans="1:28" ht="12.75">
      <c r="A8" t="s">
        <v>3002</v>
      </c>
      <c r="B8" t="s">
        <v>3000</v>
      </c>
      <c r="C8" s="8">
        <v>27843</v>
      </c>
      <c r="D8" s="9" t="s">
        <v>3001</v>
      </c>
      <c r="E8" s="9" t="s">
        <v>4643</v>
      </c>
      <c r="F8" s="9" t="s">
        <v>2226</v>
      </c>
      <c r="G8" s="9" t="s">
        <v>2434</v>
      </c>
      <c r="H8" t="s">
        <v>3002</v>
      </c>
      <c r="I8" s="9" t="s">
        <v>2226</v>
      </c>
      <c r="J8" s="9" t="s">
        <v>61</v>
      </c>
      <c r="K8" t="s">
        <v>3002</v>
      </c>
      <c r="L8" s="9" t="s">
        <v>2226</v>
      </c>
      <c r="M8" s="9" t="s">
        <v>339</v>
      </c>
      <c r="N8" t="s">
        <v>3002</v>
      </c>
      <c r="O8" s="9" t="s">
        <v>2226</v>
      </c>
      <c r="P8" s="9" t="s">
        <v>4385</v>
      </c>
      <c r="Q8" t="s">
        <v>3002</v>
      </c>
      <c r="R8" s="9" t="s">
        <v>2226</v>
      </c>
      <c r="S8" s="9" t="s">
        <v>3432</v>
      </c>
      <c r="T8" t="s">
        <v>3002</v>
      </c>
      <c r="U8" s="8" t="s">
        <v>2226</v>
      </c>
      <c r="V8" s="9" t="s">
        <v>2337</v>
      </c>
      <c r="W8" t="s">
        <v>3002</v>
      </c>
      <c r="X8" t="s">
        <v>2226</v>
      </c>
      <c r="Y8" s="5" t="s">
        <v>4164</v>
      </c>
      <c r="Z8" t="s">
        <v>3002</v>
      </c>
      <c r="AA8" s="6" t="s">
        <v>2226</v>
      </c>
      <c r="AB8" s="6" t="s">
        <v>4165</v>
      </c>
    </row>
    <row r="9" spans="1:28" ht="12.75">
      <c r="A9" t="s">
        <v>3002</v>
      </c>
      <c r="B9" t="s">
        <v>4641</v>
      </c>
      <c r="C9" s="8">
        <v>26854</v>
      </c>
      <c r="D9" s="9"/>
      <c r="E9" s="9" t="s">
        <v>93</v>
      </c>
      <c r="F9" s="9" t="s">
        <v>539</v>
      </c>
      <c r="G9" s="9" t="s">
        <v>2573</v>
      </c>
      <c r="H9" t="s">
        <v>3002</v>
      </c>
      <c r="I9" s="9" t="s">
        <v>539</v>
      </c>
      <c r="J9" s="9" t="s">
        <v>1116</v>
      </c>
      <c r="K9" t="s">
        <v>3002</v>
      </c>
      <c r="L9" s="9" t="s">
        <v>539</v>
      </c>
      <c r="M9" s="9" t="s">
        <v>2659</v>
      </c>
      <c r="O9" s="9"/>
      <c r="P9" s="9"/>
      <c r="R9" s="9"/>
      <c r="S9" s="9"/>
      <c r="U9" s="8"/>
      <c r="V9" s="9"/>
      <c r="W9" s="6"/>
      <c r="Y9" s="5"/>
      <c r="Z9" s="6"/>
      <c r="AB9" s="12"/>
    </row>
    <row r="10" spans="1:29" ht="12.75">
      <c r="A10" t="s">
        <v>1328</v>
      </c>
      <c r="B10" t="s">
        <v>1744</v>
      </c>
      <c r="C10" s="8">
        <v>29819</v>
      </c>
      <c r="D10" s="9" t="s">
        <v>2634</v>
      </c>
      <c r="E10" s="9" t="s">
        <v>1285</v>
      </c>
      <c r="F10" s="9"/>
      <c r="G10" s="9"/>
      <c r="H10" t="s">
        <v>3002</v>
      </c>
      <c r="I10" s="9" t="s">
        <v>5183</v>
      </c>
      <c r="J10" s="9" t="s">
        <v>4915</v>
      </c>
      <c r="L10" s="9"/>
      <c r="M10" s="9"/>
      <c r="O10" s="9"/>
      <c r="P10" s="9"/>
      <c r="R10" s="9"/>
      <c r="V10" s="5"/>
      <c r="W10" s="5"/>
      <c r="X10" s="5"/>
      <c r="Y10" s="5"/>
      <c r="AC10" s="11"/>
    </row>
    <row r="11" ht="12.75">
      <c r="H11"/>
    </row>
    <row r="12" spans="1:29" ht="12.75">
      <c r="A12" t="s">
        <v>2535</v>
      </c>
      <c r="B12" t="s">
        <v>1885</v>
      </c>
      <c r="C12" s="8">
        <v>30450</v>
      </c>
      <c r="D12" s="9" t="s">
        <v>1531</v>
      </c>
      <c r="E12" s="9" t="s">
        <v>1512</v>
      </c>
      <c r="F12" s="9" t="s">
        <v>295</v>
      </c>
      <c r="G12" s="9" t="s">
        <v>2046</v>
      </c>
      <c r="H12" t="s">
        <v>2535</v>
      </c>
      <c r="I12" s="9" t="s">
        <v>295</v>
      </c>
      <c r="J12" s="9" t="s">
        <v>1115</v>
      </c>
      <c r="K12" t="s">
        <v>2535</v>
      </c>
      <c r="L12" s="9" t="s">
        <v>295</v>
      </c>
      <c r="M12" s="9" t="s">
        <v>4380</v>
      </c>
      <c r="N12" t="s">
        <v>2535</v>
      </c>
      <c r="O12" s="9" t="s">
        <v>295</v>
      </c>
      <c r="P12" s="9" t="s">
        <v>3787</v>
      </c>
      <c r="R12" s="9"/>
      <c r="V12" s="5"/>
      <c r="W12" s="5"/>
      <c r="X12" s="5"/>
      <c r="Y12" s="5"/>
      <c r="AC12" s="11"/>
    </row>
    <row r="13" spans="1:29" ht="12.75">
      <c r="A13" t="s">
        <v>2535</v>
      </c>
      <c r="B13" t="s">
        <v>2492</v>
      </c>
      <c r="C13" s="8">
        <v>31524</v>
      </c>
      <c r="D13" s="9" t="s">
        <v>1295</v>
      </c>
      <c r="E13" s="9" t="s">
        <v>3322</v>
      </c>
      <c r="F13" s="9" t="s">
        <v>2697</v>
      </c>
      <c r="G13" s="9" t="s">
        <v>206</v>
      </c>
      <c r="H13" t="s">
        <v>2535</v>
      </c>
      <c r="I13" s="9" t="s">
        <v>2697</v>
      </c>
      <c r="J13" s="9" t="s">
        <v>1686</v>
      </c>
      <c r="L13" s="9"/>
      <c r="M13" s="9"/>
      <c r="O13" s="9"/>
      <c r="P13" s="9"/>
      <c r="R13" s="9"/>
      <c r="V13" s="5"/>
      <c r="W13" s="5"/>
      <c r="X13" s="5"/>
      <c r="Y13" s="5"/>
      <c r="AC13" s="11"/>
    </row>
    <row r="14" spans="1:29" ht="12.75">
      <c r="A14" t="s">
        <v>294</v>
      </c>
      <c r="B14" t="s">
        <v>4778</v>
      </c>
      <c r="C14" s="8">
        <v>29825</v>
      </c>
      <c r="D14" s="9" t="s">
        <v>3203</v>
      </c>
      <c r="E14" s="9" t="s">
        <v>1528</v>
      </c>
      <c r="F14" s="9" t="s">
        <v>5180</v>
      </c>
      <c r="G14" s="9" t="s">
        <v>749</v>
      </c>
      <c r="H14" t="s">
        <v>294</v>
      </c>
      <c r="I14" s="9" t="s">
        <v>5180</v>
      </c>
      <c r="J14" s="9" t="s">
        <v>290</v>
      </c>
      <c r="K14" t="s">
        <v>294</v>
      </c>
      <c r="L14" s="9" t="s">
        <v>2546</v>
      </c>
      <c r="M14" s="9" t="s">
        <v>4870</v>
      </c>
      <c r="N14" t="s">
        <v>2790</v>
      </c>
      <c r="O14" s="9" t="s">
        <v>2546</v>
      </c>
      <c r="P14" s="9" t="s">
        <v>1353</v>
      </c>
      <c r="R14" s="9"/>
      <c r="V14" s="5"/>
      <c r="W14" s="5"/>
      <c r="X14" s="5"/>
      <c r="Y14" s="5"/>
      <c r="AC14" s="11"/>
    </row>
    <row r="15" spans="1:29" ht="12.75">
      <c r="A15" t="s">
        <v>294</v>
      </c>
      <c r="B15" t="s">
        <v>933</v>
      </c>
      <c r="C15" s="8">
        <v>28854</v>
      </c>
      <c r="D15" s="9" t="s">
        <v>934</v>
      </c>
      <c r="E15" s="9" t="s">
        <v>3765</v>
      </c>
      <c r="F15" s="9" t="s">
        <v>935</v>
      </c>
      <c r="G15" s="9" t="s">
        <v>3867</v>
      </c>
      <c r="H15" t="s">
        <v>294</v>
      </c>
      <c r="I15" s="9" t="s">
        <v>935</v>
      </c>
      <c r="J15" s="9" t="s">
        <v>287</v>
      </c>
      <c r="K15" t="s">
        <v>294</v>
      </c>
      <c r="L15" s="9" t="s">
        <v>935</v>
      </c>
      <c r="M15" s="9" t="s">
        <v>3452</v>
      </c>
      <c r="N15" t="s">
        <v>294</v>
      </c>
      <c r="O15" s="9" t="s">
        <v>935</v>
      </c>
      <c r="P15" s="9" t="s">
        <v>270</v>
      </c>
      <c r="Q15" t="s">
        <v>294</v>
      </c>
      <c r="R15" s="9" t="s">
        <v>4172</v>
      </c>
      <c r="S15" s="5" t="s">
        <v>2121</v>
      </c>
      <c r="T15" t="s">
        <v>294</v>
      </c>
      <c r="U15" t="s">
        <v>4172</v>
      </c>
      <c r="V15" s="5" t="s">
        <v>2122</v>
      </c>
      <c r="W15" t="s">
        <v>294</v>
      </c>
      <c r="X15" t="s">
        <v>4172</v>
      </c>
      <c r="Y15" s="5" t="s">
        <v>3672</v>
      </c>
      <c r="Z15" t="s">
        <v>294</v>
      </c>
      <c r="AA15" s="6" t="s">
        <v>4172</v>
      </c>
      <c r="AB15" s="6" t="s">
        <v>3673</v>
      </c>
      <c r="AC15" s="11"/>
    </row>
    <row r="16" spans="1:29" ht="12.75">
      <c r="A16" t="s">
        <v>1328</v>
      </c>
      <c r="B16" t="s">
        <v>2536</v>
      </c>
      <c r="C16" s="8">
        <v>29693</v>
      </c>
      <c r="D16" s="9" t="s">
        <v>2537</v>
      </c>
      <c r="E16" s="9" t="s">
        <v>1950</v>
      </c>
      <c r="F16" s="9"/>
      <c r="G16" s="9"/>
      <c r="H16" t="s">
        <v>2535</v>
      </c>
      <c r="I16" s="9" t="s">
        <v>2538</v>
      </c>
      <c r="J16" s="9" t="s">
        <v>2344</v>
      </c>
      <c r="K16" t="s">
        <v>2535</v>
      </c>
      <c r="L16" s="9" t="s">
        <v>2538</v>
      </c>
      <c r="M16" s="9" t="s">
        <v>2444</v>
      </c>
      <c r="N16" t="s">
        <v>2535</v>
      </c>
      <c r="O16" s="9" t="s">
        <v>2538</v>
      </c>
      <c r="P16" s="9" t="s">
        <v>4386</v>
      </c>
      <c r="Q16" t="s">
        <v>2535</v>
      </c>
      <c r="R16" s="9" t="s">
        <v>2538</v>
      </c>
      <c r="S16" s="5" t="s">
        <v>2540</v>
      </c>
      <c r="T16" t="s">
        <v>2535</v>
      </c>
      <c r="U16" t="s">
        <v>2538</v>
      </c>
      <c r="V16" s="5" t="s">
        <v>2542</v>
      </c>
      <c r="W16" s="5"/>
      <c r="X16" s="5"/>
      <c r="Y16" s="5"/>
      <c r="AC16" s="11"/>
    </row>
    <row r="18" spans="1:28" ht="12.75">
      <c r="A18" t="s">
        <v>2704</v>
      </c>
      <c r="B18" t="s">
        <v>3675</v>
      </c>
      <c r="C18" s="8">
        <v>27005</v>
      </c>
      <c r="D18" s="9"/>
      <c r="E18" s="9" t="s">
        <v>3855</v>
      </c>
      <c r="F18" s="9" t="s">
        <v>524</v>
      </c>
      <c r="G18" s="9" t="s">
        <v>2667</v>
      </c>
      <c r="H18" t="s">
        <v>2704</v>
      </c>
      <c r="I18" s="9" t="s">
        <v>524</v>
      </c>
      <c r="J18" s="9" t="s">
        <v>1202</v>
      </c>
      <c r="K18" t="s">
        <v>2704</v>
      </c>
      <c r="L18" s="9" t="s">
        <v>524</v>
      </c>
      <c r="M18" s="9" t="s">
        <v>611</v>
      </c>
      <c r="N18" t="s">
        <v>3674</v>
      </c>
      <c r="O18" s="9" t="s">
        <v>4819</v>
      </c>
      <c r="P18" s="9" t="s">
        <v>4215</v>
      </c>
      <c r="Q18" t="s">
        <v>71</v>
      </c>
      <c r="R18" s="9" t="s">
        <v>4819</v>
      </c>
      <c r="S18" s="9" t="s">
        <v>4820</v>
      </c>
      <c r="T18" t="s">
        <v>2704</v>
      </c>
      <c r="U18" s="8" t="s">
        <v>295</v>
      </c>
      <c r="V18" s="9" t="s">
        <v>69</v>
      </c>
      <c r="W18" s="6" t="s">
        <v>2704</v>
      </c>
      <c r="X18" t="s">
        <v>295</v>
      </c>
      <c r="Y18" s="5" t="s">
        <v>70</v>
      </c>
      <c r="Z18" t="s">
        <v>71</v>
      </c>
      <c r="AA18" s="6" t="s">
        <v>295</v>
      </c>
      <c r="AB18" s="12" t="s">
        <v>2703</v>
      </c>
    </row>
    <row r="19" spans="1:28" ht="12.75">
      <c r="A19" t="s">
        <v>2704</v>
      </c>
      <c r="B19" t="s">
        <v>2705</v>
      </c>
      <c r="C19" s="8">
        <v>27427</v>
      </c>
      <c r="D19" s="9"/>
      <c r="E19" s="9" t="s">
        <v>1386</v>
      </c>
      <c r="F19" s="9" t="s">
        <v>2706</v>
      </c>
      <c r="G19" s="9" t="s">
        <v>1403</v>
      </c>
      <c r="H19" t="s">
        <v>2704</v>
      </c>
      <c r="I19" s="9" t="s">
        <v>2706</v>
      </c>
      <c r="J19" s="9" t="s">
        <v>1776</v>
      </c>
      <c r="K19" t="s">
        <v>2704</v>
      </c>
      <c r="L19" s="9" t="s">
        <v>2706</v>
      </c>
      <c r="M19" s="9" t="s">
        <v>534</v>
      </c>
      <c r="N19" t="s">
        <v>2704</v>
      </c>
      <c r="O19" s="9" t="s">
        <v>2706</v>
      </c>
      <c r="P19" s="9" t="s">
        <v>1503</v>
      </c>
      <c r="Q19" t="s">
        <v>2704</v>
      </c>
      <c r="R19" s="9" t="s">
        <v>2706</v>
      </c>
      <c r="S19" s="9" t="s">
        <v>2296</v>
      </c>
      <c r="T19" t="s">
        <v>71</v>
      </c>
      <c r="U19" s="8" t="s">
        <v>2706</v>
      </c>
      <c r="V19" s="9" t="s">
        <v>2297</v>
      </c>
      <c r="W19" s="6" t="s">
        <v>71</v>
      </c>
      <c r="X19" t="s">
        <v>2706</v>
      </c>
      <c r="Y19" s="5" t="s">
        <v>2298</v>
      </c>
      <c r="Z19" t="s">
        <v>3674</v>
      </c>
      <c r="AA19" s="6" t="s">
        <v>2706</v>
      </c>
      <c r="AB19" s="12" t="s">
        <v>2299</v>
      </c>
    </row>
    <row r="20" spans="1:29" ht="12.75">
      <c r="A20" t="s">
        <v>4162</v>
      </c>
      <c r="B20" t="s">
        <v>3117</v>
      </c>
      <c r="C20" s="8">
        <v>29707</v>
      </c>
      <c r="D20" s="9" t="s">
        <v>67</v>
      </c>
      <c r="E20" s="9" t="s">
        <v>709</v>
      </c>
      <c r="F20" s="9" t="s">
        <v>935</v>
      </c>
      <c r="G20" s="9" t="s">
        <v>1684</v>
      </c>
      <c r="H20" t="s">
        <v>3576</v>
      </c>
      <c r="I20" s="9" t="s">
        <v>935</v>
      </c>
      <c r="J20" s="9" t="s">
        <v>3724</v>
      </c>
      <c r="K20" t="s">
        <v>5127</v>
      </c>
      <c r="L20" s="9" t="s">
        <v>5183</v>
      </c>
      <c r="M20" s="9" t="s">
        <v>660</v>
      </c>
      <c r="N20" t="s">
        <v>5127</v>
      </c>
      <c r="O20" s="9" t="s">
        <v>5183</v>
      </c>
      <c r="P20" s="9" t="s">
        <v>3444</v>
      </c>
      <c r="Q20" t="s">
        <v>3118</v>
      </c>
      <c r="R20" s="9" t="s">
        <v>5183</v>
      </c>
      <c r="S20" s="5" t="s">
        <v>3119</v>
      </c>
      <c r="V20" s="5"/>
      <c r="W20" s="5"/>
      <c r="X20" s="5"/>
      <c r="Y20" s="5"/>
      <c r="AC20" s="11"/>
    </row>
    <row r="21" spans="1:29" ht="12.75">
      <c r="A21" t="s">
        <v>71</v>
      </c>
      <c r="B21" t="s">
        <v>2888</v>
      </c>
      <c r="C21" s="8">
        <v>29610</v>
      </c>
      <c r="D21" s="9" t="s">
        <v>4040</v>
      </c>
      <c r="E21" s="9" t="s">
        <v>1912</v>
      </c>
      <c r="F21" s="9" t="s">
        <v>2538</v>
      </c>
      <c r="G21" s="9" t="s">
        <v>198</v>
      </c>
      <c r="H21" t="s">
        <v>2704</v>
      </c>
      <c r="I21" s="9" t="s">
        <v>2538</v>
      </c>
      <c r="J21" s="9" t="s">
        <v>2176</v>
      </c>
      <c r="K21" t="s">
        <v>1328</v>
      </c>
      <c r="L21" s="9"/>
      <c r="M21" s="9"/>
      <c r="N21" t="s">
        <v>71</v>
      </c>
      <c r="O21" s="9" t="s">
        <v>4041</v>
      </c>
      <c r="P21" s="9" t="s">
        <v>1310</v>
      </c>
      <c r="Q21" t="s">
        <v>3674</v>
      </c>
      <c r="R21" s="9" t="s">
        <v>4041</v>
      </c>
      <c r="S21" s="5" t="s">
        <v>4042</v>
      </c>
      <c r="T21" t="s">
        <v>3674</v>
      </c>
      <c r="U21" t="s">
        <v>4041</v>
      </c>
      <c r="V21" s="5" t="s">
        <v>4043</v>
      </c>
      <c r="W21" s="5"/>
      <c r="X21" s="5"/>
      <c r="Y21" s="5"/>
      <c r="AC21" s="11"/>
    </row>
    <row r="22" spans="1:28" ht="12.75">
      <c r="A22" t="s">
        <v>71</v>
      </c>
      <c r="B22" t="s">
        <v>3549</v>
      </c>
      <c r="C22" s="8">
        <v>30120</v>
      </c>
      <c r="D22" s="9" t="s">
        <v>3082</v>
      </c>
      <c r="E22" s="9" t="s">
        <v>372</v>
      </c>
      <c r="F22" s="9" t="s">
        <v>3083</v>
      </c>
      <c r="G22" s="9" t="s">
        <v>3709</v>
      </c>
      <c r="H22" t="s">
        <v>71</v>
      </c>
      <c r="I22" s="9" t="s">
        <v>3083</v>
      </c>
      <c r="J22" s="9" t="s">
        <v>2134</v>
      </c>
      <c r="K22" t="s">
        <v>71</v>
      </c>
      <c r="L22" s="9" t="s">
        <v>3083</v>
      </c>
      <c r="M22" s="9" t="s">
        <v>1712</v>
      </c>
      <c r="N22" t="s">
        <v>71</v>
      </c>
      <c r="O22" s="9" t="s">
        <v>3083</v>
      </c>
      <c r="P22" s="9" t="s">
        <v>1766</v>
      </c>
      <c r="Q22" t="s">
        <v>3674</v>
      </c>
      <c r="R22" s="9" t="s">
        <v>3083</v>
      </c>
      <c r="S22" s="9" t="s">
        <v>3084</v>
      </c>
      <c r="U22" s="8"/>
      <c r="V22" s="9"/>
      <c r="W22" s="6"/>
      <c r="Y22" s="5"/>
      <c r="Z22" s="6"/>
      <c r="AB22" s="12"/>
    </row>
    <row r="23" spans="1:29" ht="12.75">
      <c r="A23" t="s">
        <v>654</v>
      </c>
      <c r="B23" t="s">
        <v>3543</v>
      </c>
      <c r="C23" s="8">
        <v>30963</v>
      </c>
      <c r="D23" s="9" t="s">
        <v>94</v>
      </c>
      <c r="E23" s="9" t="s">
        <v>2636</v>
      </c>
      <c r="F23" s="9" t="s">
        <v>5180</v>
      </c>
      <c r="G23" s="9" t="s">
        <v>1432</v>
      </c>
      <c r="H23" t="s">
        <v>380</v>
      </c>
      <c r="I23" s="9" t="s">
        <v>5180</v>
      </c>
      <c r="J23" s="9" t="s">
        <v>1968</v>
      </c>
      <c r="L23" s="9"/>
      <c r="M23" s="9"/>
      <c r="O23" s="9"/>
      <c r="P23" s="9"/>
      <c r="R23" s="9"/>
      <c r="V23" s="5"/>
      <c r="W23" s="5"/>
      <c r="X23" s="5"/>
      <c r="Y23" s="5"/>
      <c r="AC23" s="11"/>
    </row>
    <row r="24" spans="1:29" ht="12.75">
      <c r="A24" t="s">
        <v>1919</v>
      </c>
      <c r="B24" t="s">
        <v>3938</v>
      </c>
      <c r="C24" s="8">
        <v>30814</v>
      </c>
      <c r="D24" s="9" t="s">
        <v>4606</v>
      </c>
      <c r="E24" s="9" t="s">
        <v>4606</v>
      </c>
      <c r="F24" s="9" t="s">
        <v>4172</v>
      </c>
      <c r="G24" s="9" t="s">
        <v>4354</v>
      </c>
      <c r="H24"/>
      <c r="I24" s="9"/>
      <c r="J24" s="9"/>
      <c r="L24" s="9"/>
      <c r="M24" s="9"/>
      <c r="O24" s="9"/>
      <c r="P24" s="9"/>
      <c r="R24" s="9"/>
      <c r="V24" s="5"/>
      <c r="W24" s="5"/>
      <c r="X24" s="5"/>
      <c r="Y24" s="5"/>
      <c r="AC24" s="11"/>
    </row>
    <row r="25" spans="1:29" ht="12.75">
      <c r="A25" t="s">
        <v>1919</v>
      </c>
      <c r="B25" t="s">
        <v>2908</v>
      </c>
      <c r="C25" s="8">
        <v>30692</v>
      </c>
      <c r="D25" s="9" t="s">
        <v>2638</v>
      </c>
      <c r="E25" s="9" t="s">
        <v>2635</v>
      </c>
      <c r="F25" s="9" t="s">
        <v>5180</v>
      </c>
      <c r="G25" s="9" t="s">
        <v>753</v>
      </c>
      <c r="H25" t="s">
        <v>1919</v>
      </c>
      <c r="I25" s="9" t="s">
        <v>5180</v>
      </c>
      <c r="J25" s="9" t="s">
        <v>718</v>
      </c>
      <c r="L25" s="9"/>
      <c r="M25" s="9"/>
      <c r="O25" s="9"/>
      <c r="P25" s="9"/>
      <c r="R25" s="9"/>
      <c r="V25" s="5"/>
      <c r="W25" s="5"/>
      <c r="X25" s="5"/>
      <c r="Y25" s="5"/>
      <c r="AC25" s="11"/>
    </row>
    <row r="26" spans="1:29" ht="12.75">
      <c r="A26" t="s">
        <v>5159</v>
      </c>
      <c r="B26" t="s">
        <v>547</v>
      </c>
      <c r="C26" s="8">
        <v>28929</v>
      </c>
      <c r="D26" s="9" t="s">
        <v>548</v>
      </c>
      <c r="E26" s="9" t="s">
        <v>1600</v>
      </c>
      <c r="F26" s="9" t="s">
        <v>3083</v>
      </c>
      <c r="G26" s="9" t="s">
        <v>2310</v>
      </c>
      <c r="H26" t="s">
        <v>1919</v>
      </c>
      <c r="I26" s="9" t="s">
        <v>5183</v>
      </c>
      <c r="J26" s="9" t="s">
        <v>4911</v>
      </c>
      <c r="K26" t="s">
        <v>1919</v>
      </c>
      <c r="L26" s="9" t="s">
        <v>5183</v>
      </c>
      <c r="M26" s="9" t="s">
        <v>4639</v>
      </c>
      <c r="N26" t="s">
        <v>1919</v>
      </c>
      <c r="O26" s="9" t="s">
        <v>549</v>
      </c>
      <c r="P26" s="9" t="s">
        <v>3786</v>
      </c>
      <c r="Q26" t="s">
        <v>1919</v>
      </c>
      <c r="R26" s="9" t="s">
        <v>549</v>
      </c>
      <c r="S26" s="5" t="s">
        <v>551</v>
      </c>
      <c r="T26" t="s">
        <v>1919</v>
      </c>
      <c r="U26" t="s">
        <v>549</v>
      </c>
      <c r="V26" s="5" t="s">
        <v>5133</v>
      </c>
      <c r="W26" s="6" t="s">
        <v>1919</v>
      </c>
      <c r="X26" t="s">
        <v>549</v>
      </c>
      <c r="Y26" s="5" t="s">
        <v>5134</v>
      </c>
      <c r="AC26" s="11"/>
    </row>
    <row r="27" spans="1:28" ht="12.75">
      <c r="A27" t="s">
        <v>1919</v>
      </c>
      <c r="B27" t="s">
        <v>1920</v>
      </c>
      <c r="C27" s="8">
        <v>28496</v>
      </c>
      <c r="D27" s="9" t="s">
        <v>1921</v>
      </c>
      <c r="E27" s="9" t="s">
        <v>3030</v>
      </c>
      <c r="F27" s="9" t="s">
        <v>1</v>
      </c>
      <c r="G27" s="9" t="s">
        <v>3883</v>
      </c>
      <c r="H27" t="s">
        <v>1919</v>
      </c>
      <c r="I27" s="9" t="s">
        <v>2706</v>
      </c>
      <c r="J27" s="9" t="s">
        <v>2131</v>
      </c>
      <c r="K27" t="s">
        <v>1919</v>
      </c>
      <c r="L27" s="9" t="s">
        <v>2706</v>
      </c>
      <c r="M27" s="9" t="s">
        <v>4634</v>
      </c>
      <c r="N27" t="s">
        <v>1919</v>
      </c>
      <c r="O27" s="9" t="s">
        <v>2706</v>
      </c>
      <c r="P27" s="9" t="s">
        <v>4199</v>
      </c>
      <c r="Q27" t="s">
        <v>1919</v>
      </c>
      <c r="R27" s="9" t="s">
        <v>2706</v>
      </c>
      <c r="S27" s="9" t="s">
        <v>2748</v>
      </c>
      <c r="T27" t="s">
        <v>1919</v>
      </c>
      <c r="U27" s="8" t="s">
        <v>2706</v>
      </c>
      <c r="V27" s="9" t="s">
        <v>2749</v>
      </c>
      <c r="W27" s="6" t="s">
        <v>1919</v>
      </c>
      <c r="X27" t="s">
        <v>2706</v>
      </c>
      <c r="Y27" s="5" t="s">
        <v>545</v>
      </c>
      <c r="Z27" t="s">
        <v>1919</v>
      </c>
      <c r="AA27" s="6" t="s">
        <v>2706</v>
      </c>
      <c r="AB27" s="12" t="s">
        <v>546</v>
      </c>
    </row>
    <row r="29" spans="1:28" ht="12.75">
      <c r="A29" t="s">
        <v>3185</v>
      </c>
      <c r="B29" t="s">
        <v>75</v>
      </c>
      <c r="C29" s="8">
        <v>30694</v>
      </c>
      <c r="D29" s="9" t="s">
        <v>1364</v>
      </c>
      <c r="E29" s="9" t="s">
        <v>2653</v>
      </c>
      <c r="F29" s="9" t="s">
        <v>1</v>
      </c>
      <c r="G29" s="9" t="s">
        <v>5179</v>
      </c>
      <c r="H29" t="s">
        <v>3185</v>
      </c>
      <c r="I29" s="9" t="s">
        <v>1</v>
      </c>
      <c r="J29" s="9" t="s">
        <v>3189</v>
      </c>
      <c r="K29" t="s">
        <v>3185</v>
      </c>
      <c r="L29" s="9" t="s">
        <v>1</v>
      </c>
      <c r="M29" s="9" t="s">
        <v>5184</v>
      </c>
      <c r="O29" s="9"/>
      <c r="P29" s="9"/>
      <c r="R29" s="9"/>
      <c r="S29" s="9"/>
      <c r="U29" s="8"/>
      <c r="V29" s="9"/>
      <c r="W29" s="6"/>
      <c r="Y29" s="5"/>
      <c r="Z29" s="6"/>
      <c r="AB29" s="12"/>
    </row>
    <row r="30" spans="1:28" ht="12.75">
      <c r="A30" t="s">
        <v>5135</v>
      </c>
      <c r="B30" t="s">
        <v>1716</v>
      </c>
      <c r="C30" s="8">
        <v>28174</v>
      </c>
      <c r="D30" s="9" t="s">
        <v>538</v>
      </c>
      <c r="E30" s="9" t="s">
        <v>4663</v>
      </c>
      <c r="F30" s="9" t="s">
        <v>539</v>
      </c>
      <c r="G30" s="9" t="s">
        <v>5179</v>
      </c>
      <c r="H30" t="s">
        <v>3815</v>
      </c>
      <c r="I30" s="9" t="s">
        <v>539</v>
      </c>
      <c r="J30" s="9" t="s">
        <v>3813</v>
      </c>
      <c r="K30" t="s">
        <v>5135</v>
      </c>
      <c r="L30" s="9" t="s">
        <v>539</v>
      </c>
      <c r="M30" s="9" t="s">
        <v>2279</v>
      </c>
      <c r="N30" t="s">
        <v>5135</v>
      </c>
      <c r="O30" s="9" t="s">
        <v>539</v>
      </c>
      <c r="P30" s="9" t="s">
        <v>540</v>
      </c>
      <c r="Q30" t="s">
        <v>5135</v>
      </c>
      <c r="R30" s="9" t="s">
        <v>539</v>
      </c>
      <c r="S30" s="9" t="s">
        <v>540</v>
      </c>
      <c r="T30" t="s">
        <v>5135</v>
      </c>
      <c r="U30" s="8" t="s">
        <v>539</v>
      </c>
      <c r="V30" s="9" t="s">
        <v>541</v>
      </c>
      <c r="W30" s="6" t="s">
        <v>542</v>
      </c>
      <c r="X30" t="s">
        <v>539</v>
      </c>
      <c r="Y30" s="5" t="s">
        <v>541</v>
      </c>
      <c r="Z30" s="6" t="s">
        <v>542</v>
      </c>
      <c r="AA30" s="6" t="s">
        <v>539</v>
      </c>
      <c r="AB30" s="12" t="s">
        <v>543</v>
      </c>
    </row>
    <row r="31" spans="1:29" ht="12.75">
      <c r="A31" t="s">
        <v>523</v>
      </c>
      <c r="B31" t="s">
        <v>3644</v>
      </c>
      <c r="C31" s="8">
        <v>31289</v>
      </c>
      <c r="D31" s="9" t="s">
        <v>2731</v>
      </c>
      <c r="E31" s="9" t="s">
        <v>3393</v>
      </c>
      <c r="F31" s="9" t="s">
        <v>3193</v>
      </c>
      <c r="G31" s="9" t="s">
        <v>541</v>
      </c>
      <c r="H31"/>
      <c r="I31" s="9"/>
      <c r="J31" s="9"/>
      <c r="L31" s="9"/>
      <c r="M31" s="9"/>
      <c r="O31" s="9"/>
      <c r="P31" s="9"/>
      <c r="R31" s="9"/>
      <c r="V31" s="5"/>
      <c r="W31" s="5"/>
      <c r="X31" s="5"/>
      <c r="Y31" s="5"/>
      <c r="AC31" s="11"/>
    </row>
    <row r="32" spans="1:29" ht="12.75">
      <c r="A32" t="s">
        <v>3714</v>
      </c>
      <c r="B32" t="s">
        <v>414</v>
      </c>
      <c r="C32" s="8">
        <v>30757</v>
      </c>
      <c r="D32" s="9" t="s">
        <v>1289</v>
      </c>
      <c r="E32" s="9" t="s">
        <v>2634</v>
      </c>
      <c r="F32" s="9" t="s">
        <v>4511</v>
      </c>
      <c r="G32" s="9" t="s">
        <v>3813</v>
      </c>
      <c r="H32" t="s">
        <v>3714</v>
      </c>
      <c r="I32" s="9" t="s">
        <v>4511</v>
      </c>
      <c r="J32" s="9" t="s">
        <v>3188</v>
      </c>
      <c r="L32" s="9"/>
      <c r="M32" s="9"/>
      <c r="O32" s="9"/>
      <c r="P32" s="9"/>
      <c r="R32" s="9"/>
      <c r="V32" s="5"/>
      <c r="W32" s="5"/>
      <c r="X32" s="5"/>
      <c r="Y32" s="5"/>
      <c r="AC32" s="11"/>
    </row>
    <row r="33" spans="1:28" ht="12.75">
      <c r="A33" t="s">
        <v>3185</v>
      </c>
      <c r="B33" t="s">
        <v>3186</v>
      </c>
      <c r="C33" s="8">
        <v>28389</v>
      </c>
      <c r="D33" s="9" t="s">
        <v>3187</v>
      </c>
      <c r="E33" s="9" t="s">
        <v>1389</v>
      </c>
      <c r="F33" s="9" t="s">
        <v>2544</v>
      </c>
      <c r="G33" s="9" t="s">
        <v>3718</v>
      </c>
      <c r="H33" t="s">
        <v>3185</v>
      </c>
      <c r="I33" s="9" t="s">
        <v>2544</v>
      </c>
      <c r="J33" s="9" t="s">
        <v>3718</v>
      </c>
      <c r="K33" t="s">
        <v>3185</v>
      </c>
      <c r="L33" s="9" t="s">
        <v>2544</v>
      </c>
      <c r="M33" s="9" t="s">
        <v>3713</v>
      </c>
      <c r="N33" t="s">
        <v>3185</v>
      </c>
      <c r="O33" s="9" t="s">
        <v>4819</v>
      </c>
      <c r="P33" s="9" t="s">
        <v>3188</v>
      </c>
      <c r="Q33" t="s">
        <v>3185</v>
      </c>
      <c r="R33" s="9" t="s">
        <v>4819</v>
      </c>
      <c r="S33" s="9" t="s">
        <v>3713</v>
      </c>
      <c r="T33" t="s">
        <v>3185</v>
      </c>
      <c r="U33" s="8" t="s">
        <v>4819</v>
      </c>
      <c r="V33" s="9" t="s">
        <v>3189</v>
      </c>
      <c r="W33" s="6" t="s">
        <v>3185</v>
      </c>
      <c r="X33" t="s">
        <v>4819</v>
      </c>
      <c r="Y33" s="5" t="s">
        <v>3711</v>
      </c>
      <c r="Z33" s="6" t="s">
        <v>3185</v>
      </c>
      <c r="AA33" s="6" t="s">
        <v>4819</v>
      </c>
      <c r="AB33" s="12" t="s">
        <v>3188</v>
      </c>
    </row>
    <row r="34" spans="1:25" ht="12.75">
      <c r="A34" t="s">
        <v>5135</v>
      </c>
      <c r="B34" t="s">
        <v>3191</v>
      </c>
      <c r="C34" s="8">
        <v>29032</v>
      </c>
      <c r="D34" s="9" t="s">
        <v>3192</v>
      </c>
      <c r="E34" s="9" t="s">
        <v>1168</v>
      </c>
      <c r="F34" s="9" t="s">
        <v>3193</v>
      </c>
      <c r="G34" s="9" t="s">
        <v>3711</v>
      </c>
      <c r="H34" t="s">
        <v>5135</v>
      </c>
      <c r="I34" s="9" t="s">
        <v>3193</v>
      </c>
      <c r="J34" s="9" t="s">
        <v>5184</v>
      </c>
      <c r="K34" t="s">
        <v>5135</v>
      </c>
      <c r="L34" s="9" t="s">
        <v>3193</v>
      </c>
      <c r="M34" s="9" t="s">
        <v>3813</v>
      </c>
      <c r="N34" t="s">
        <v>3190</v>
      </c>
      <c r="O34" s="9" t="s">
        <v>3193</v>
      </c>
      <c r="P34" s="9" t="s">
        <v>3807</v>
      </c>
      <c r="Q34" t="s">
        <v>5135</v>
      </c>
      <c r="R34" s="9" t="s">
        <v>3193</v>
      </c>
      <c r="S34" s="9" t="s">
        <v>3713</v>
      </c>
      <c r="T34" t="s">
        <v>523</v>
      </c>
      <c r="U34" s="8" t="s">
        <v>3193</v>
      </c>
      <c r="V34" s="9" t="s">
        <v>2539</v>
      </c>
      <c r="W34" s="6" t="s">
        <v>523</v>
      </c>
      <c r="X34" t="s">
        <v>3193</v>
      </c>
      <c r="Y34" s="5" t="s">
        <v>2545</v>
      </c>
    </row>
    <row r="35" spans="1:29" ht="12.75">
      <c r="A35" t="s">
        <v>5135</v>
      </c>
      <c r="B35" t="s">
        <v>4029</v>
      </c>
      <c r="C35" s="8">
        <v>30497</v>
      </c>
      <c r="D35" s="9" t="s">
        <v>2636</v>
      </c>
      <c r="E35" s="9" t="s">
        <v>3324</v>
      </c>
      <c r="F35" s="9" t="s">
        <v>4041</v>
      </c>
      <c r="G35" s="9" t="s">
        <v>3713</v>
      </c>
      <c r="H35" t="s">
        <v>2277</v>
      </c>
      <c r="I35" s="9" t="s">
        <v>4041</v>
      </c>
      <c r="J35" s="9" t="s">
        <v>2545</v>
      </c>
      <c r="L35" s="9"/>
      <c r="M35" s="9"/>
      <c r="O35" s="9"/>
      <c r="P35" s="9"/>
      <c r="R35" s="9"/>
      <c r="V35" s="5"/>
      <c r="W35" s="5"/>
      <c r="X35" s="5"/>
      <c r="Y35" s="5"/>
      <c r="AC35" s="11"/>
    </row>
    <row r="36" spans="1:29" ht="12.75">
      <c r="A36" t="s">
        <v>3184</v>
      </c>
      <c r="B36" t="s">
        <v>3715</v>
      </c>
      <c r="C36" s="8">
        <v>29381</v>
      </c>
      <c r="D36" s="9" t="s">
        <v>3716</v>
      </c>
      <c r="E36" s="9" t="s">
        <v>2543</v>
      </c>
      <c r="F36" s="9" t="s">
        <v>377</v>
      </c>
      <c r="G36" s="9" t="s">
        <v>2545</v>
      </c>
      <c r="H36" t="s">
        <v>3184</v>
      </c>
      <c r="I36" s="9" t="s">
        <v>377</v>
      </c>
      <c r="J36" s="9" t="s">
        <v>2545</v>
      </c>
      <c r="K36" t="s">
        <v>3714</v>
      </c>
      <c r="L36" s="9" t="s">
        <v>3717</v>
      </c>
      <c r="M36" s="9" t="s">
        <v>2539</v>
      </c>
      <c r="N36" t="s">
        <v>3714</v>
      </c>
      <c r="O36" s="9" t="s">
        <v>3717</v>
      </c>
      <c r="P36" s="9" t="s">
        <v>3718</v>
      </c>
      <c r="Q36" t="s">
        <v>3714</v>
      </c>
      <c r="R36" s="9" t="s">
        <v>3717</v>
      </c>
      <c r="S36" s="5" t="s">
        <v>3718</v>
      </c>
      <c r="T36" t="s">
        <v>3184</v>
      </c>
      <c r="U36" t="s">
        <v>3717</v>
      </c>
      <c r="V36" s="5" t="s">
        <v>2547</v>
      </c>
      <c r="W36" s="5"/>
      <c r="X36" s="5"/>
      <c r="Y36" s="5"/>
      <c r="AC36" s="11"/>
    </row>
    <row r="38" spans="1:28" ht="12.75">
      <c r="A38" t="s">
        <v>5181</v>
      </c>
      <c r="B38" t="s">
        <v>5182</v>
      </c>
      <c r="C38" s="8">
        <v>26928</v>
      </c>
      <c r="D38" s="9"/>
      <c r="E38" s="9" t="s">
        <v>1383</v>
      </c>
      <c r="F38" s="9" t="s">
        <v>1905</v>
      </c>
      <c r="G38" s="9" t="s">
        <v>541</v>
      </c>
      <c r="H38" t="s">
        <v>5181</v>
      </c>
      <c r="I38" s="9" t="s">
        <v>1905</v>
      </c>
      <c r="J38" s="9" t="s">
        <v>5191</v>
      </c>
      <c r="K38" t="s">
        <v>5181</v>
      </c>
      <c r="L38" s="9" t="s">
        <v>5183</v>
      </c>
      <c r="M38" s="9" t="s">
        <v>5191</v>
      </c>
      <c r="N38" t="s">
        <v>5181</v>
      </c>
      <c r="O38" s="9" t="s">
        <v>5183</v>
      </c>
      <c r="P38" s="9" t="s">
        <v>5184</v>
      </c>
      <c r="Q38" t="s">
        <v>5185</v>
      </c>
      <c r="R38" s="9" t="s">
        <v>2538</v>
      </c>
      <c r="S38" s="9" t="s">
        <v>5186</v>
      </c>
      <c r="T38" t="s">
        <v>5181</v>
      </c>
      <c r="U38" s="8" t="s">
        <v>2538</v>
      </c>
      <c r="V38" s="9" t="s">
        <v>5187</v>
      </c>
      <c r="W38" s="6" t="s">
        <v>5181</v>
      </c>
      <c r="X38" t="s">
        <v>2538</v>
      </c>
      <c r="Y38" s="5" t="s">
        <v>5188</v>
      </c>
      <c r="Z38" s="6" t="s">
        <v>5181</v>
      </c>
      <c r="AA38" s="6" t="s">
        <v>2538</v>
      </c>
      <c r="AB38" s="12" t="s">
        <v>3189</v>
      </c>
    </row>
    <row r="39" spans="1:28" ht="12.75">
      <c r="A39" t="s">
        <v>5178</v>
      </c>
      <c r="B39" t="s">
        <v>4473</v>
      </c>
      <c r="C39" s="8">
        <v>29733</v>
      </c>
      <c r="D39" s="9" t="s">
        <v>5190</v>
      </c>
      <c r="E39" s="9" t="s">
        <v>372</v>
      </c>
      <c r="F39" s="9" t="s">
        <v>4511</v>
      </c>
      <c r="G39" s="9" t="s">
        <v>541</v>
      </c>
      <c r="H39" t="s">
        <v>3816</v>
      </c>
      <c r="I39" s="9" t="s">
        <v>4511</v>
      </c>
      <c r="J39" s="9" t="s">
        <v>571</v>
      </c>
      <c r="K39" t="s">
        <v>5178</v>
      </c>
      <c r="L39" s="9" t="s">
        <v>4511</v>
      </c>
      <c r="M39" s="9" t="s">
        <v>3189</v>
      </c>
      <c r="N39" t="s">
        <v>5178</v>
      </c>
      <c r="O39" s="9" t="s">
        <v>4511</v>
      </c>
      <c r="P39" s="9" t="s">
        <v>4784</v>
      </c>
      <c r="Q39" t="s">
        <v>5178</v>
      </c>
      <c r="R39" s="9" t="s">
        <v>4511</v>
      </c>
      <c r="S39" s="9" t="s">
        <v>3713</v>
      </c>
      <c r="U39" s="8"/>
      <c r="V39" s="9"/>
      <c r="W39" s="6"/>
      <c r="Y39" s="5"/>
      <c r="Z39" s="6"/>
      <c r="AB39" s="12"/>
    </row>
    <row r="40" spans="1:28" ht="12.75">
      <c r="A40" t="s">
        <v>3816</v>
      </c>
      <c r="B40" t="s">
        <v>3817</v>
      </c>
      <c r="C40" s="8">
        <v>28097</v>
      </c>
      <c r="D40" s="9" t="s">
        <v>5176</v>
      </c>
      <c r="E40" s="9" t="s">
        <v>3030</v>
      </c>
      <c r="F40" s="9" t="s">
        <v>5177</v>
      </c>
      <c r="G40" s="9" t="s">
        <v>2836</v>
      </c>
      <c r="H40" t="s">
        <v>3816</v>
      </c>
      <c r="I40" s="9" t="s">
        <v>5177</v>
      </c>
      <c r="J40" s="9" t="s">
        <v>3189</v>
      </c>
      <c r="K40" t="s">
        <v>3816</v>
      </c>
      <c r="L40" s="9" t="s">
        <v>5177</v>
      </c>
      <c r="M40" s="9" t="s">
        <v>3814</v>
      </c>
      <c r="N40" t="s">
        <v>3816</v>
      </c>
      <c r="O40" s="9" t="s">
        <v>5177</v>
      </c>
      <c r="P40" s="9" t="s">
        <v>3813</v>
      </c>
      <c r="Q40" t="s">
        <v>5178</v>
      </c>
      <c r="R40" s="9" t="s">
        <v>5177</v>
      </c>
      <c r="S40" s="9" t="s">
        <v>5179</v>
      </c>
      <c r="T40" t="s">
        <v>3816</v>
      </c>
      <c r="U40" s="8" t="s">
        <v>5180</v>
      </c>
      <c r="V40" s="9" t="s">
        <v>3814</v>
      </c>
      <c r="W40" s="6" t="s">
        <v>3816</v>
      </c>
      <c r="X40" t="s">
        <v>5180</v>
      </c>
      <c r="Y40" s="5" t="s">
        <v>3713</v>
      </c>
      <c r="Z40" s="6" t="s">
        <v>3816</v>
      </c>
      <c r="AA40" s="6" t="s">
        <v>5180</v>
      </c>
      <c r="AB40" s="12" t="s">
        <v>3814</v>
      </c>
    </row>
    <row r="41" spans="1:25" ht="12.75">
      <c r="A41" t="s">
        <v>3816</v>
      </c>
      <c r="B41" t="s">
        <v>5193</v>
      </c>
      <c r="C41" s="8">
        <v>28865</v>
      </c>
      <c r="D41" s="9" t="s">
        <v>3262</v>
      </c>
      <c r="E41" s="9" t="s">
        <v>1168</v>
      </c>
      <c r="F41" s="9" t="s">
        <v>4940</v>
      </c>
      <c r="G41" s="9" t="s">
        <v>3807</v>
      </c>
      <c r="H41" t="s">
        <v>3816</v>
      </c>
      <c r="I41" s="9" t="s">
        <v>4940</v>
      </c>
      <c r="J41" s="9" t="s">
        <v>3807</v>
      </c>
      <c r="K41" t="s">
        <v>3816</v>
      </c>
      <c r="L41" s="9" t="s">
        <v>4940</v>
      </c>
      <c r="M41" s="9" t="s">
        <v>3807</v>
      </c>
      <c r="N41" t="s">
        <v>5192</v>
      </c>
      <c r="O41" s="9" t="s">
        <v>5194</v>
      </c>
      <c r="P41" s="9" t="s">
        <v>5195</v>
      </c>
      <c r="Q41" t="s">
        <v>5196</v>
      </c>
      <c r="R41" s="9" t="s">
        <v>5194</v>
      </c>
      <c r="S41" s="9" t="s">
        <v>3811</v>
      </c>
      <c r="T41" t="s">
        <v>5196</v>
      </c>
      <c r="U41" s="8" t="s">
        <v>5194</v>
      </c>
      <c r="V41" s="9" t="s">
        <v>5197</v>
      </c>
      <c r="W41" s="6" t="s">
        <v>5196</v>
      </c>
      <c r="X41" t="s">
        <v>5194</v>
      </c>
      <c r="Y41" s="5" t="s">
        <v>543</v>
      </c>
    </row>
    <row r="42" spans="1:28" ht="12.75">
      <c r="A42" t="s">
        <v>5198</v>
      </c>
      <c r="B42" t="s">
        <v>487</v>
      </c>
      <c r="C42" s="8">
        <v>28928</v>
      </c>
      <c r="D42" s="9" t="s">
        <v>934</v>
      </c>
      <c r="E42" s="9" t="s">
        <v>1168</v>
      </c>
      <c r="F42" s="9" t="s">
        <v>1480</v>
      </c>
      <c r="G42" s="9" t="s">
        <v>3718</v>
      </c>
      <c r="H42" t="s">
        <v>5181</v>
      </c>
      <c r="I42" s="9" t="s">
        <v>1480</v>
      </c>
      <c r="J42" s="9" t="s">
        <v>3711</v>
      </c>
      <c r="K42" t="s">
        <v>1328</v>
      </c>
      <c r="L42" s="9"/>
      <c r="M42" s="9"/>
      <c r="N42" t="s">
        <v>5181</v>
      </c>
      <c r="O42" s="9" t="s">
        <v>1480</v>
      </c>
      <c r="P42" s="9" t="s">
        <v>5188</v>
      </c>
      <c r="Q42" t="s">
        <v>5198</v>
      </c>
      <c r="R42" s="9" t="s">
        <v>3717</v>
      </c>
      <c r="S42" s="9" t="s">
        <v>4427</v>
      </c>
      <c r="T42" t="s">
        <v>5200</v>
      </c>
      <c r="U42" s="8" t="s">
        <v>3717</v>
      </c>
      <c r="V42" s="9" t="s">
        <v>4122</v>
      </c>
      <c r="W42" s="6" t="s">
        <v>5200</v>
      </c>
      <c r="X42" t="s">
        <v>3717</v>
      </c>
      <c r="Y42" s="5" t="s">
        <v>2545</v>
      </c>
      <c r="Z42" s="6" t="s">
        <v>5200</v>
      </c>
      <c r="AA42" s="6" t="s">
        <v>3717</v>
      </c>
      <c r="AB42" s="12" t="s">
        <v>2547</v>
      </c>
    </row>
    <row r="43" spans="1:28" ht="12.75">
      <c r="A43" t="s">
        <v>3816</v>
      </c>
      <c r="B43" t="s">
        <v>568</v>
      </c>
      <c r="C43" s="8">
        <v>29493</v>
      </c>
      <c r="D43" s="9" t="s">
        <v>18</v>
      </c>
      <c r="E43" s="9" t="s">
        <v>902</v>
      </c>
      <c r="F43" s="9" t="s">
        <v>2538</v>
      </c>
      <c r="G43" s="9" t="s">
        <v>3711</v>
      </c>
      <c r="H43" t="s">
        <v>3816</v>
      </c>
      <c r="I43" s="9" t="s">
        <v>2538</v>
      </c>
      <c r="J43" s="9" t="s">
        <v>3713</v>
      </c>
      <c r="K43" t="s">
        <v>5206</v>
      </c>
      <c r="L43" s="9" t="s">
        <v>2538</v>
      </c>
      <c r="M43" s="9" t="s">
        <v>3188</v>
      </c>
      <c r="O43" s="9"/>
      <c r="P43" s="9"/>
      <c r="Q43" t="s">
        <v>5206</v>
      </c>
      <c r="R43" s="9" t="s">
        <v>295</v>
      </c>
      <c r="S43" s="9" t="s">
        <v>5208</v>
      </c>
      <c r="U43" s="8"/>
      <c r="V43" s="9"/>
      <c r="W43" s="6"/>
      <c r="Y43" s="5"/>
      <c r="Z43" s="6"/>
      <c r="AB43" s="12"/>
    </row>
    <row r="44" spans="1:29" ht="12.75">
      <c r="A44" t="s">
        <v>5200</v>
      </c>
      <c r="B44" t="s">
        <v>4591</v>
      </c>
      <c r="C44" s="8">
        <v>31510</v>
      </c>
      <c r="D44" s="9" t="s">
        <v>4603</v>
      </c>
      <c r="E44" s="9" t="s">
        <v>4603</v>
      </c>
      <c r="F44" s="9" t="s">
        <v>377</v>
      </c>
      <c r="G44" s="9" t="s">
        <v>5199</v>
      </c>
      <c r="H44"/>
      <c r="I44" s="9"/>
      <c r="J44" s="9"/>
      <c r="L44" s="9"/>
      <c r="M44" s="9"/>
      <c r="O44" s="9"/>
      <c r="P44" s="9"/>
      <c r="R44" s="9"/>
      <c r="V44" s="5"/>
      <c r="W44" s="5"/>
      <c r="X44" s="5"/>
      <c r="Y44" s="5"/>
      <c r="AC44" s="11"/>
    </row>
    <row r="45" spans="1:29" ht="12.75">
      <c r="A45" t="s">
        <v>5200</v>
      </c>
      <c r="B45" t="s">
        <v>4319</v>
      </c>
      <c r="C45" s="8">
        <v>30343</v>
      </c>
      <c r="D45" s="9" t="s">
        <v>1528</v>
      </c>
      <c r="E45" s="9" t="s">
        <v>5172</v>
      </c>
      <c r="F45" s="9" t="s">
        <v>3083</v>
      </c>
      <c r="G45" s="9" t="s">
        <v>2539</v>
      </c>
      <c r="H45" t="s">
        <v>5200</v>
      </c>
      <c r="I45" s="9" t="s">
        <v>3083</v>
      </c>
      <c r="J45" s="9" t="s">
        <v>5197</v>
      </c>
      <c r="K45" t="s">
        <v>5200</v>
      </c>
      <c r="L45" s="9" t="s">
        <v>3083</v>
      </c>
      <c r="M45" s="9" t="s">
        <v>543</v>
      </c>
      <c r="N45" t="s">
        <v>5198</v>
      </c>
      <c r="O45" s="9" t="s">
        <v>3083</v>
      </c>
      <c r="P45" s="9" t="s">
        <v>3188</v>
      </c>
      <c r="R45" s="9"/>
      <c r="V45" s="5"/>
      <c r="W45" s="5"/>
      <c r="X45" s="5"/>
      <c r="Y45" s="5"/>
      <c r="AC45" s="11"/>
    </row>
    <row r="46" spans="1:28" ht="12.75">
      <c r="A46" t="s">
        <v>5181</v>
      </c>
      <c r="B46" t="s">
        <v>3032</v>
      </c>
      <c r="C46" s="8">
        <v>30623</v>
      </c>
      <c r="D46" s="9" t="s">
        <v>1370</v>
      </c>
      <c r="E46" s="9" t="s">
        <v>92</v>
      </c>
      <c r="F46" s="9" t="s">
        <v>539</v>
      </c>
      <c r="G46" s="9" t="s">
        <v>2547</v>
      </c>
      <c r="H46" t="s">
        <v>5181</v>
      </c>
      <c r="I46" s="9" t="s">
        <v>539</v>
      </c>
      <c r="J46" s="9" t="s">
        <v>4122</v>
      </c>
      <c r="K46" t="s">
        <v>5181</v>
      </c>
      <c r="L46" s="9" t="s">
        <v>539</v>
      </c>
      <c r="M46" s="9" t="s">
        <v>122</v>
      </c>
      <c r="O46" s="9"/>
      <c r="P46" s="9"/>
      <c r="R46" s="9"/>
      <c r="S46" s="9"/>
      <c r="U46" s="8"/>
      <c r="V46" s="9"/>
      <c r="W46" s="6"/>
      <c r="Y46" s="5"/>
      <c r="Z46" s="6"/>
      <c r="AB46" s="12"/>
    </row>
    <row r="47" spans="1:28" ht="12.75">
      <c r="A47" t="s">
        <v>5200</v>
      </c>
      <c r="B47" t="s">
        <v>5189</v>
      </c>
      <c r="C47" s="8">
        <v>30664</v>
      </c>
      <c r="D47" s="9" t="s">
        <v>5190</v>
      </c>
      <c r="E47" s="9" t="s">
        <v>5190</v>
      </c>
      <c r="F47" s="9" t="s">
        <v>5183</v>
      </c>
      <c r="G47" s="9" t="s">
        <v>2547</v>
      </c>
      <c r="H47" t="s">
        <v>5203</v>
      </c>
      <c r="I47" s="9" t="s">
        <v>2538</v>
      </c>
      <c r="J47" s="9" t="s">
        <v>2545</v>
      </c>
      <c r="K47" t="s">
        <v>5203</v>
      </c>
      <c r="L47" s="9" t="s">
        <v>2538</v>
      </c>
      <c r="M47" s="9" t="s">
        <v>2547</v>
      </c>
      <c r="N47" t="s">
        <v>3816</v>
      </c>
      <c r="O47" s="9" t="s">
        <v>2538</v>
      </c>
      <c r="P47" s="9" t="s">
        <v>3711</v>
      </c>
      <c r="Q47" t="s">
        <v>3816</v>
      </c>
      <c r="R47" s="9" t="s">
        <v>2538</v>
      </c>
      <c r="S47" s="9" t="s">
        <v>5191</v>
      </c>
      <c r="U47" s="8"/>
      <c r="V47" s="9"/>
      <c r="W47" s="6"/>
      <c r="Y47" s="5"/>
      <c r="Z47" s="6"/>
      <c r="AB47" s="12"/>
    </row>
    <row r="48" spans="1:29" ht="12.75">
      <c r="A48" t="s">
        <v>5200</v>
      </c>
      <c r="B48" t="s">
        <v>5051</v>
      </c>
      <c r="C48" s="8">
        <v>31611</v>
      </c>
      <c r="D48" s="9" t="s">
        <v>4610</v>
      </c>
      <c r="E48" s="9" t="s">
        <v>3395</v>
      </c>
      <c r="F48" s="9" t="s">
        <v>4940</v>
      </c>
      <c r="G48" s="9" t="s">
        <v>5197</v>
      </c>
      <c r="H48"/>
      <c r="I48" s="9"/>
      <c r="J48" s="9"/>
      <c r="L48" s="9"/>
      <c r="M48" s="9"/>
      <c r="O48" s="9"/>
      <c r="P48" s="9"/>
      <c r="R48" s="9"/>
      <c r="V48" s="5"/>
      <c r="W48" s="5"/>
      <c r="X48" s="5"/>
      <c r="Y48" s="5"/>
      <c r="AC48" s="11"/>
    </row>
    <row r="49" ht="12.75">
      <c r="H49"/>
    </row>
    <row r="50" spans="1:28" ht="12.75">
      <c r="A50" t="s">
        <v>4919</v>
      </c>
      <c r="B50" t="s">
        <v>1243</v>
      </c>
      <c r="C50" s="8">
        <v>27533</v>
      </c>
      <c r="D50" s="9"/>
      <c r="E50" s="9" t="s">
        <v>1382</v>
      </c>
      <c r="F50" s="9" t="s">
        <v>5177</v>
      </c>
      <c r="G50" s="9" t="s">
        <v>572</v>
      </c>
      <c r="H50" t="s">
        <v>4919</v>
      </c>
      <c r="I50" s="9" t="s">
        <v>5177</v>
      </c>
      <c r="J50" s="9" t="s">
        <v>3807</v>
      </c>
      <c r="K50" t="s">
        <v>4919</v>
      </c>
      <c r="L50" s="9" t="s">
        <v>2697</v>
      </c>
      <c r="M50" s="9" t="s">
        <v>541</v>
      </c>
      <c r="N50" t="s">
        <v>4919</v>
      </c>
      <c r="O50" s="9" t="s">
        <v>2697</v>
      </c>
      <c r="P50" s="9" t="s">
        <v>2698</v>
      </c>
      <c r="Q50" t="s">
        <v>4919</v>
      </c>
      <c r="R50" s="9" t="s">
        <v>2697</v>
      </c>
      <c r="S50" s="9" t="s">
        <v>5179</v>
      </c>
      <c r="T50" t="s">
        <v>4919</v>
      </c>
      <c r="U50" s="8" t="s">
        <v>2697</v>
      </c>
      <c r="V50" s="9" t="s">
        <v>541</v>
      </c>
      <c r="W50" s="6" t="s">
        <v>4919</v>
      </c>
      <c r="X50" t="s">
        <v>2697</v>
      </c>
      <c r="Y50" s="5" t="s">
        <v>5184</v>
      </c>
      <c r="Z50" s="6" t="s">
        <v>4919</v>
      </c>
      <c r="AA50" s="6" t="s">
        <v>2546</v>
      </c>
      <c r="AB50" s="12" t="s">
        <v>5184</v>
      </c>
    </row>
    <row r="51" spans="1:28" ht="12.75">
      <c r="A51" t="s">
        <v>5209</v>
      </c>
      <c r="B51" t="s">
        <v>2387</v>
      </c>
      <c r="C51" s="8">
        <v>28219</v>
      </c>
      <c r="D51" s="9" t="s">
        <v>2388</v>
      </c>
      <c r="E51" s="9" t="s">
        <v>4659</v>
      </c>
      <c r="F51" s="9" t="s">
        <v>2538</v>
      </c>
      <c r="G51" s="9" t="s">
        <v>2835</v>
      </c>
      <c r="H51" t="s">
        <v>5209</v>
      </c>
      <c r="I51" s="9" t="s">
        <v>2538</v>
      </c>
      <c r="J51" s="9" t="s">
        <v>3295</v>
      </c>
      <c r="K51" t="s">
        <v>5209</v>
      </c>
      <c r="L51" s="9" t="s">
        <v>2538</v>
      </c>
      <c r="M51" s="9" t="s">
        <v>4426</v>
      </c>
      <c r="N51" t="s">
        <v>5209</v>
      </c>
      <c r="O51" s="9" t="s">
        <v>2538</v>
      </c>
      <c r="P51" s="9" t="s">
        <v>570</v>
      </c>
      <c r="Q51" t="s">
        <v>5209</v>
      </c>
      <c r="R51" s="9" t="s">
        <v>2538</v>
      </c>
      <c r="S51" s="9" t="s">
        <v>571</v>
      </c>
      <c r="T51" t="s">
        <v>5209</v>
      </c>
      <c r="U51" s="8" t="s">
        <v>2538</v>
      </c>
      <c r="V51" s="9" t="s">
        <v>3710</v>
      </c>
      <c r="W51" s="6" t="s">
        <v>5209</v>
      </c>
      <c r="X51" t="s">
        <v>2538</v>
      </c>
      <c r="Y51" s="5" t="s">
        <v>572</v>
      </c>
      <c r="Z51" s="6" t="s">
        <v>573</v>
      </c>
      <c r="AA51" s="6" t="s">
        <v>2538</v>
      </c>
      <c r="AB51" s="12" t="s">
        <v>543</v>
      </c>
    </row>
    <row r="52" spans="1:28" ht="12.75">
      <c r="A52" t="s">
        <v>5209</v>
      </c>
      <c r="B52" t="s">
        <v>2700</v>
      </c>
      <c r="C52" s="8">
        <v>30152</v>
      </c>
      <c r="D52" s="9" t="s">
        <v>4689</v>
      </c>
      <c r="E52" s="9" t="s">
        <v>1609</v>
      </c>
      <c r="F52" s="9" t="s">
        <v>3717</v>
      </c>
      <c r="G52" s="9" t="s">
        <v>3711</v>
      </c>
      <c r="H52" t="s">
        <v>4919</v>
      </c>
      <c r="I52" s="9" t="s">
        <v>3717</v>
      </c>
      <c r="J52" s="9" t="s">
        <v>3713</v>
      </c>
      <c r="K52" t="s">
        <v>2699</v>
      </c>
      <c r="L52" s="9" t="s">
        <v>3717</v>
      </c>
      <c r="M52" s="9" t="s">
        <v>3189</v>
      </c>
      <c r="N52" t="s">
        <v>2699</v>
      </c>
      <c r="O52" s="9" t="s">
        <v>3717</v>
      </c>
      <c r="P52" s="9" t="s">
        <v>3811</v>
      </c>
      <c r="Q52" t="s">
        <v>2699</v>
      </c>
      <c r="R52" s="9" t="s">
        <v>3717</v>
      </c>
      <c r="S52" s="9" t="s">
        <v>541</v>
      </c>
      <c r="U52" s="8"/>
      <c r="V52" s="9"/>
      <c r="W52" s="6"/>
      <c r="Y52" s="5"/>
      <c r="Z52" s="6"/>
      <c r="AB52" s="12"/>
    </row>
    <row r="53" spans="1:29" ht="12.75">
      <c r="A53" t="s">
        <v>5031</v>
      </c>
      <c r="B53" t="s">
        <v>4988</v>
      </c>
      <c r="C53" s="8">
        <v>30309</v>
      </c>
      <c r="D53" s="9" t="s">
        <v>1529</v>
      </c>
      <c r="E53" s="9" t="s">
        <v>3203</v>
      </c>
      <c r="F53" s="9" t="s">
        <v>524</v>
      </c>
      <c r="G53" s="9" t="s">
        <v>3713</v>
      </c>
      <c r="H53" t="s">
        <v>5031</v>
      </c>
      <c r="I53" s="9" t="s">
        <v>524</v>
      </c>
      <c r="J53" s="9" t="s">
        <v>3811</v>
      </c>
      <c r="K53" t="s">
        <v>1908</v>
      </c>
      <c r="L53" s="9" t="s">
        <v>524</v>
      </c>
      <c r="M53" s="9" t="s">
        <v>3188</v>
      </c>
      <c r="N53" t="s">
        <v>1908</v>
      </c>
      <c r="O53" s="9" t="s">
        <v>524</v>
      </c>
      <c r="P53" s="9" t="s">
        <v>2547</v>
      </c>
      <c r="R53" s="9"/>
      <c r="V53" s="5"/>
      <c r="W53" s="5"/>
      <c r="X53" s="5"/>
      <c r="Y53" s="5"/>
      <c r="AC53" s="11"/>
    </row>
    <row r="54" spans="1:29" ht="12.75">
      <c r="A54" t="s">
        <v>5209</v>
      </c>
      <c r="B54" t="s">
        <v>1911</v>
      </c>
      <c r="C54" s="8">
        <v>29182</v>
      </c>
      <c r="D54" s="9" t="s">
        <v>1912</v>
      </c>
      <c r="E54" s="9" t="s">
        <v>3769</v>
      </c>
      <c r="F54" s="9" t="s">
        <v>374</v>
      </c>
      <c r="G54" s="9" t="s">
        <v>2547</v>
      </c>
      <c r="H54" t="s">
        <v>5209</v>
      </c>
      <c r="I54" s="9" t="s">
        <v>374</v>
      </c>
      <c r="J54" s="9" t="s">
        <v>3811</v>
      </c>
      <c r="K54" t="s">
        <v>5209</v>
      </c>
      <c r="L54" s="9" t="s">
        <v>374</v>
      </c>
      <c r="M54" s="9" t="s">
        <v>3718</v>
      </c>
      <c r="N54" t="s">
        <v>1910</v>
      </c>
      <c r="O54" s="9" t="s">
        <v>524</v>
      </c>
      <c r="P54" s="9" t="s">
        <v>2539</v>
      </c>
      <c r="Q54" t="s">
        <v>573</v>
      </c>
      <c r="R54" s="9" t="s">
        <v>524</v>
      </c>
      <c r="S54" s="5" t="s">
        <v>2545</v>
      </c>
      <c r="T54" t="s">
        <v>573</v>
      </c>
      <c r="U54" t="s">
        <v>2546</v>
      </c>
      <c r="V54" s="5" t="s">
        <v>2545</v>
      </c>
      <c r="W54" s="5"/>
      <c r="X54" s="5"/>
      <c r="Y54" s="5"/>
      <c r="AC54" s="11"/>
    </row>
    <row r="55" spans="1:29" ht="12.75">
      <c r="A55" t="s">
        <v>573</v>
      </c>
      <c r="B55" t="s">
        <v>1239</v>
      </c>
      <c r="C55" s="8">
        <v>30421</v>
      </c>
      <c r="D55" s="9" t="s">
        <v>2113</v>
      </c>
      <c r="E55" s="9" t="s">
        <v>793</v>
      </c>
      <c r="F55" s="9" t="s">
        <v>2538</v>
      </c>
      <c r="G55" s="9" t="s">
        <v>2545</v>
      </c>
      <c r="H55" t="s">
        <v>573</v>
      </c>
      <c r="I55" s="9" t="s">
        <v>2538</v>
      </c>
      <c r="J55" s="9" t="s">
        <v>2545</v>
      </c>
      <c r="L55" s="9"/>
      <c r="M55" s="9"/>
      <c r="O55" s="9"/>
      <c r="P55" s="9"/>
      <c r="R55" s="9"/>
      <c r="V55" s="5"/>
      <c r="W55" s="5"/>
      <c r="X55" s="5"/>
      <c r="Y55" s="5"/>
      <c r="AC55" s="11"/>
    </row>
    <row r="57" spans="1:25" ht="12.75">
      <c r="A57" t="s">
        <v>3133</v>
      </c>
      <c r="B57" t="s">
        <v>366</v>
      </c>
      <c r="C57" s="8">
        <v>28933</v>
      </c>
      <c r="D57" s="9" t="s">
        <v>3192</v>
      </c>
      <c r="E57" s="9" t="s">
        <v>1168</v>
      </c>
      <c r="F57" s="9" t="s">
        <v>4819</v>
      </c>
      <c r="G57" s="9" t="s">
        <v>550</v>
      </c>
      <c r="H57" t="s">
        <v>3133</v>
      </c>
      <c r="I57" s="9" t="s">
        <v>4819</v>
      </c>
      <c r="J57" s="9" t="s">
        <v>3134</v>
      </c>
      <c r="K57" t="s">
        <v>3133</v>
      </c>
      <c r="L57" s="9" t="s">
        <v>4819</v>
      </c>
      <c r="M57" s="9" t="s">
        <v>550</v>
      </c>
      <c r="N57" t="s">
        <v>3133</v>
      </c>
      <c r="O57" s="9" t="s">
        <v>4819</v>
      </c>
      <c r="P57" s="9" t="s">
        <v>550</v>
      </c>
      <c r="Q57" t="s">
        <v>3133</v>
      </c>
      <c r="R57" s="9" t="s">
        <v>4819</v>
      </c>
      <c r="S57" s="9" t="s">
        <v>550</v>
      </c>
      <c r="T57" t="s">
        <v>367</v>
      </c>
      <c r="U57" s="8" t="s">
        <v>4819</v>
      </c>
      <c r="V57" s="9" t="s">
        <v>3134</v>
      </c>
      <c r="W57" s="6" t="s">
        <v>367</v>
      </c>
      <c r="X57" t="s">
        <v>4819</v>
      </c>
      <c r="Y57" s="5" t="s">
        <v>368</v>
      </c>
    </row>
    <row r="58" spans="1:28" ht="12.75">
      <c r="A58" t="s">
        <v>4780</v>
      </c>
      <c r="B58" t="s">
        <v>359</v>
      </c>
      <c r="C58" s="8">
        <v>29201</v>
      </c>
      <c r="D58" s="9" t="s">
        <v>360</v>
      </c>
      <c r="E58" s="9" t="s">
        <v>3857</v>
      </c>
      <c r="F58" s="9" t="s">
        <v>295</v>
      </c>
      <c r="G58" s="9" t="s">
        <v>550</v>
      </c>
      <c r="H58" t="s">
        <v>4780</v>
      </c>
      <c r="I58" s="9" t="s">
        <v>295</v>
      </c>
      <c r="J58" s="9" t="s">
        <v>550</v>
      </c>
      <c r="K58" t="s">
        <v>3133</v>
      </c>
      <c r="L58" s="9" t="s">
        <v>2697</v>
      </c>
      <c r="M58" s="9" t="s">
        <v>550</v>
      </c>
      <c r="N58" t="s">
        <v>361</v>
      </c>
      <c r="O58" s="9" t="s">
        <v>2697</v>
      </c>
      <c r="P58" s="9" t="s">
        <v>682</v>
      </c>
      <c r="Q58" t="s">
        <v>361</v>
      </c>
      <c r="R58" s="9" t="s">
        <v>2697</v>
      </c>
      <c r="S58" s="9" t="s">
        <v>362</v>
      </c>
      <c r="T58" t="s">
        <v>361</v>
      </c>
      <c r="U58" s="8" t="s">
        <v>2697</v>
      </c>
      <c r="V58" s="9" t="s">
        <v>363</v>
      </c>
      <c r="W58" s="6" t="s">
        <v>3133</v>
      </c>
      <c r="X58" t="s">
        <v>2697</v>
      </c>
      <c r="Y58" s="5" t="s">
        <v>550</v>
      </c>
      <c r="Z58" s="6" t="s">
        <v>364</v>
      </c>
      <c r="AA58" s="6" t="s">
        <v>2697</v>
      </c>
      <c r="AB58" s="6" t="s">
        <v>365</v>
      </c>
    </row>
    <row r="59" spans="1:29" ht="12.75">
      <c r="A59" t="s">
        <v>370</v>
      </c>
      <c r="B59" t="s">
        <v>3173</v>
      </c>
      <c r="C59" s="8">
        <v>30296</v>
      </c>
      <c r="D59" s="9" t="s">
        <v>92</v>
      </c>
      <c r="E59" s="9" t="s">
        <v>2636</v>
      </c>
      <c r="F59" s="9" t="s">
        <v>374</v>
      </c>
      <c r="G59" s="9" t="s">
        <v>3134</v>
      </c>
      <c r="H59" t="s">
        <v>370</v>
      </c>
      <c r="I59" s="9" t="s">
        <v>374</v>
      </c>
      <c r="J59" s="9" t="s">
        <v>368</v>
      </c>
      <c r="L59" s="9"/>
      <c r="M59" s="9"/>
      <c r="O59" s="9"/>
      <c r="P59" s="9"/>
      <c r="R59" s="9"/>
      <c r="V59" s="5"/>
      <c r="W59" s="5"/>
      <c r="X59" s="5"/>
      <c r="Y59" s="5"/>
      <c r="AC59" s="11"/>
    </row>
    <row r="60" spans="1:28" ht="12.75">
      <c r="A60" t="s">
        <v>3133</v>
      </c>
      <c r="B60" t="s">
        <v>4812</v>
      </c>
      <c r="C60" s="8">
        <v>29907</v>
      </c>
      <c r="D60" s="9" t="s">
        <v>372</v>
      </c>
      <c r="E60" s="9" t="s">
        <v>3767</v>
      </c>
      <c r="F60" s="9" t="s">
        <v>4041</v>
      </c>
      <c r="G60" s="9" t="s">
        <v>3134</v>
      </c>
      <c r="H60" t="s">
        <v>1328</v>
      </c>
      <c r="I60" s="9"/>
      <c r="J60" s="9"/>
      <c r="K60" t="s">
        <v>3133</v>
      </c>
      <c r="L60" s="9" t="s">
        <v>4041</v>
      </c>
      <c r="M60" s="9" t="s">
        <v>550</v>
      </c>
      <c r="N60" t="s">
        <v>3133</v>
      </c>
      <c r="O60" s="9" t="s">
        <v>4041</v>
      </c>
      <c r="P60" s="9" t="s">
        <v>3823</v>
      </c>
      <c r="Q60" t="s">
        <v>367</v>
      </c>
      <c r="R60" s="9" t="s">
        <v>4041</v>
      </c>
      <c r="S60" s="9" t="s">
        <v>368</v>
      </c>
      <c r="U60" s="8"/>
      <c r="V60" s="9"/>
      <c r="W60" s="6"/>
      <c r="Y60" s="5"/>
      <c r="Z60" s="6"/>
      <c r="AB60" s="12"/>
    </row>
    <row r="61" spans="1:29" ht="12.75">
      <c r="A61" t="s">
        <v>367</v>
      </c>
      <c r="B61" t="s">
        <v>3642</v>
      </c>
      <c r="C61" s="8">
        <v>31008</v>
      </c>
      <c r="D61" s="9" t="s">
        <v>4610</v>
      </c>
      <c r="E61" s="9" t="s">
        <v>3396</v>
      </c>
      <c r="F61" s="9" t="s">
        <v>3717</v>
      </c>
      <c r="G61" s="9" t="s">
        <v>368</v>
      </c>
      <c r="H61"/>
      <c r="I61" s="9"/>
      <c r="J61" s="9"/>
      <c r="L61" s="9"/>
      <c r="M61" s="9"/>
      <c r="O61" s="9"/>
      <c r="P61" s="9"/>
      <c r="R61" s="9"/>
      <c r="V61" s="5"/>
      <c r="W61" s="5"/>
      <c r="X61" s="5"/>
      <c r="Y61" s="5"/>
      <c r="AC61" s="11"/>
    </row>
    <row r="62" spans="1:29" ht="12.75">
      <c r="A62" t="s">
        <v>367</v>
      </c>
      <c r="B62" t="s">
        <v>3611</v>
      </c>
      <c r="C62" s="8">
        <v>30637</v>
      </c>
      <c r="D62" s="9" t="s">
        <v>4605</v>
      </c>
      <c r="E62" s="9" t="s">
        <v>3394</v>
      </c>
      <c r="F62" s="9" t="s">
        <v>2697</v>
      </c>
      <c r="G62" s="9" t="s">
        <v>368</v>
      </c>
      <c r="H62"/>
      <c r="I62" s="9"/>
      <c r="J62" s="9"/>
      <c r="L62" s="9"/>
      <c r="M62" s="9"/>
      <c r="O62" s="9"/>
      <c r="P62" s="9"/>
      <c r="R62" s="9"/>
      <c r="V62" s="5"/>
      <c r="W62" s="5"/>
      <c r="X62" s="5"/>
      <c r="Y62" s="5"/>
      <c r="AC62" s="11"/>
    </row>
    <row r="63" spans="1:29" ht="12.75">
      <c r="A63" t="s">
        <v>367</v>
      </c>
      <c r="B63" t="s">
        <v>2589</v>
      </c>
      <c r="C63" s="8">
        <v>31520</v>
      </c>
      <c r="D63" s="9" t="s">
        <v>4615</v>
      </c>
      <c r="E63" s="9" t="s">
        <v>4610</v>
      </c>
      <c r="F63" s="9" t="s">
        <v>5194</v>
      </c>
      <c r="G63" s="9" t="s">
        <v>368</v>
      </c>
      <c r="H63"/>
      <c r="I63" s="9"/>
      <c r="J63" s="9"/>
      <c r="L63" s="9"/>
      <c r="M63" s="9"/>
      <c r="O63" s="9"/>
      <c r="P63" s="9"/>
      <c r="R63" s="9"/>
      <c r="V63" s="5"/>
      <c r="W63" s="5"/>
      <c r="X63" s="5"/>
      <c r="Y63" s="5"/>
      <c r="AC63" s="11"/>
    </row>
    <row r="64" spans="1:29" ht="12.75">
      <c r="A64" t="s">
        <v>370</v>
      </c>
      <c r="B64" t="s">
        <v>2822</v>
      </c>
      <c r="C64" s="8">
        <v>30689</v>
      </c>
      <c r="D64" s="9" t="s">
        <v>2635</v>
      </c>
      <c r="E64" s="9" t="s">
        <v>3323</v>
      </c>
      <c r="F64" s="9" t="s">
        <v>2706</v>
      </c>
      <c r="G64" s="9" t="s">
        <v>368</v>
      </c>
      <c r="H64" t="s">
        <v>367</v>
      </c>
      <c r="I64" s="9" t="s">
        <v>2706</v>
      </c>
      <c r="J64" s="9" t="s">
        <v>368</v>
      </c>
      <c r="L64" s="9"/>
      <c r="M64" s="9"/>
      <c r="O64" s="9"/>
      <c r="P64" s="9"/>
      <c r="R64" s="9"/>
      <c r="V64" s="5"/>
      <c r="W64" s="5"/>
      <c r="X64" s="5"/>
      <c r="Y64" s="5"/>
      <c r="AC64" s="11"/>
    </row>
    <row r="65" spans="1:29" ht="12.75">
      <c r="A65" t="s">
        <v>500</v>
      </c>
      <c r="B65" t="s">
        <v>1722</v>
      </c>
      <c r="C65" s="8">
        <v>31117</v>
      </c>
      <c r="D65" s="9" t="s">
        <v>2634</v>
      </c>
      <c r="E65" s="9" t="s">
        <v>2111</v>
      </c>
      <c r="F65" s="9" t="s">
        <v>4172</v>
      </c>
      <c r="G65" s="9" t="s">
        <v>354</v>
      </c>
      <c r="H65" t="s">
        <v>1275</v>
      </c>
      <c r="I65" s="9" t="s">
        <v>4172</v>
      </c>
      <c r="J65" s="9" t="s">
        <v>327</v>
      </c>
      <c r="L65" s="9"/>
      <c r="M65" s="9"/>
      <c r="O65" s="9"/>
      <c r="P65" s="9"/>
      <c r="R65" s="9"/>
      <c r="V65" s="5"/>
      <c r="W65" s="5"/>
      <c r="X65" s="5"/>
      <c r="Y65" s="5"/>
      <c r="AC65" s="11"/>
    </row>
    <row r="66" spans="1:28" ht="12.75">
      <c r="A66" t="s">
        <v>1328</v>
      </c>
      <c r="B66" t="s">
        <v>4781</v>
      </c>
      <c r="C66" s="8">
        <v>28290</v>
      </c>
      <c r="D66" s="9" t="s">
        <v>3822</v>
      </c>
      <c r="E66" s="9" t="s">
        <v>3856</v>
      </c>
      <c r="F66" s="9"/>
      <c r="G66" s="9"/>
      <c r="H66" t="s">
        <v>4780</v>
      </c>
      <c r="I66" s="9" t="s">
        <v>5194</v>
      </c>
      <c r="J66" s="9" t="s">
        <v>550</v>
      </c>
      <c r="K66" t="s">
        <v>4780</v>
      </c>
      <c r="L66" s="9" t="s">
        <v>5194</v>
      </c>
      <c r="M66" s="9" t="s">
        <v>1922</v>
      </c>
      <c r="N66" t="s">
        <v>4780</v>
      </c>
      <c r="O66" s="9" t="s">
        <v>5194</v>
      </c>
      <c r="P66" s="9" t="s">
        <v>1922</v>
      </c>
      <c r="Q66" t="s">
        <v>4780</v>
      </c>
      <c r="R66" s="9" t="s">
        <v>5194</v>
      </c>
      <c r="S66" s="9" t="s">
        <v>3823</v>
      </c>
      <c r="T66" t="s">
        <v>4780</v>
      </c>
      <c r="U66" s="8" t="s">
        <v>5194</v>
      </c>
      <c r="V66" s="9" t="s">
        <v>3824</v>
      </c>
      <c r="W66" s="6" t="s">
        <v>3825</v>
      </c>
      <c r="X66" t="s">
        <v>5194</v>
      </c>
      <c r="Y66" s="5" t="s">
        <v>3132</v>
      </c>
      <c r="Z66" s="6" t="s">
        <v>3133</v>
      </c>
      <c r="AA66" s="6" t="s">
        <v>5194</v>
      </c>
      <c r="AB66" s="12" t="s">
        <v>3134</v>
      </c>
    </row>
    <row r="67" ht="12.75">
      <c r="H67"/>
    </row>
    <row r="68" spans="1:25" ht="12.75">
      <c r="A68" t="s">
        <v>380</v>
      </c>
      <c r="B68" t="s">
        <v>4209</v>
      </c>
      <c r="C68" s="8">
        <v>29048</v>
      </c>
      <c r="D68" s="9" t="s">
        <v>4939</v>
      </c>
      <c r="E68" s="9" t="s">
        <v>883</v>
      </c>
      <c r="F68" s="9" t="s">
        <v>377</v>
      </c>
      <c r="G68" s="9" t="s">
        <v>2675</v>
      </c>
      <c r="H68" t="s">
        <v>380</v>
      </c>
      <c r="I68" s="9" t="s">
        <v>377</v>
      </c>
      <c r="J68" s="9" t="s">
        <v>1131</v>
      </c>
      <c r="K68" t="s">
        <v>2535</v>
      </c>
      <c r="L68" s="9" t="s">
        <v>377</v>
      </c>
      <c r="M68" s="9" t="s">
        <v>4210</v>
      </c>
      <c r="O68" s="9"/>
      <c r="P68" s="9"/>
      <c r="Q68" t="s">
        <v>380</v>
      </c>
      <c r="R68" s="9" t="s">
        <v>2546</v>
      </c>
      <c r="S68" s="9" t="s">
        <v>3507</v>
      </c>
      <c r="T68" t="s">
        <v>2535</v>
      </c>
      <c r="U68" s="8" t="s">
        <v>524</v>
      </c>
      <c r="V68" s="9" t="s">
        <v>4211</v>
      </c>
      <c r="W68" t="s">
        <v>2541</v>
      </c>
      <c r="X68" t="s">
        <v>377</v>
      </c>
      <c r="Y68" s="5" t="s">
        <v>4223</v>
      </c>
    </row>
    <row r="69" spans="1:29" ht="12.75">
      <c r="A69" t="s">
        <v>1715</v>
      </c>
      <c r="B69" t="s">
        <v>2770</v>
      </c>
      <c r="C69" s="8">
        <v>29950</v>
      </c>
      <c r="D69" s="9" t="s">
        <v>1532</v>
      </c>
      <c r="E69" s="9" t="s">
        <v>95</v>
      </c>
      <c r="F69" s="9" t="s">
        <v>4041</v>
      </c>
      <c r="G69" s="9" t="s">
        <v>2097</v>
      </c>
      <c r="H69" t="s">
        <v>1715</v>
      </c>
      <c r="I69" s="9" t="s">
        <v>4041</v>
      </c>
      <c r="J69" s="9" t="s">
        <v>1043</v>
      </c>
      <c r="K69" t="s">
        <v>1715</v>
      </c>
      <c r="L69" s="9" t="s">
        <v>4041</v>
      </c>
      <c r="M69" s="9" t="s">
        <v>1564</v>
      </c>
      <c r="N69" t="s">
        <v>1715</v>
      </c>
      <c r="O69" s="9" t="s">
        <v>4041</v>
      </c>
      <c r="P69" s="9" t="s">
        <v>2292</v>
      </c>
      <c r="R69" s="9"/>
      <c r="V69" s="5"/>
      <c r="W69" s="5"/>
      <c r="X69" s="5"/>
      <c r="Y69" s="5"/>
      <c r="AC69" s="11"/>
    </row>
    <row r="70" spans="1:28" ht="12.75">
      <c r="A70" t="s">
        <v>3311</v>
      </c>
      <c r="B70" t="s">
        <v>2022</v>
      </c>
      <c r="C70" s="8">
        <v>27069</v>
      </c>
      <c r="D70" s="9"/>
      <c r="E70" s="9" t="s">
        <v>4601</v>
      </c>
      <c r="F70" s="9" t="s">
        <v>4041</v>
      </c>
      <c r="G70" s="9" t="s">
        <v>1577</v>
      </c>
      <c r="H70" t="s">
        <v>3311</v>
      </c>
      <c r="I70" s="9" t="s">
        <v>4041</v>
      </c>
      <c r="J70" s="9" t="s">
        <v>1130</v>
      </c>
      <c r="K70" t="s">
        <v>3311</v>
      </c>
      <c r="L70" s="9" t="s">
        <v>4041</v>
      </c>
      <c r="M70" s="9" t="s">
        <v>171</v>
      </c>
      <c r="N70" t="s">
        <v>3311</v>
      </c>
      <c r="O70" s="9" t="s">
        <v>4041</v>
      </c>
      <c r="P70" s="9" t="s">
        <v>2293</v>
      </c>
      <c r="Q70" t="s">
        <v>3311</v>
      </c>
      <c r="R70" s="9" t="s">
        <v>4041</v>
      </c>
      <c r="S70" s="9" t="s">
        <v>2023</v>
      </c>
      <c r="T70" t="s">
        <v>3311</v>
      </c>
      <c r="U70" s="8" t="s">
        <v>4041</v>
      </c>
      <c r="V70" s="9" t="s">
        <v>2024</v>
      </c>
      <c r="W70" s="6" t="s">
        <v>3311</v>
      </c>
      <c r="X70" t="s">
        <v>4041</v>
      </c>
      <c r="Y70" s="5" t="s">
        <v>2025</v>
      </c>
      <c r="Z70" t="s">
        <v>3311</v>
      </c>
      <c r="AA70" s="6" t="s">
        <v>4041</v>
      </c>
      <c r="AB70" s="6" t="s">
        <v>1984</v>
      </c>
    </row>
    <row r="71" spans="3:28" ht="12.75">
      <c r="C71" s="8"/>
      <c r="D71" s="9"/>
      <c r="E71" s="9"/>
      <c r="F71" s="9"/>
      <c r="G71" s="9"/>
      <c r="H71" s="9"/>
      <c r="I71" s="9"/>
      <c r="J71" s="9"/>
      <c r="L71" s="9"/>
      <c r="M71" s="9"/>
      <c r="O71" s="9"/>
      <c r="P71" s="9"/>
      <c r="R71" s="9"/>
      <c r="S71" s="9"/>
      <c r="U71" s="8"/>
      <c r="V71" s="9"/>
      <c r="W71" s="6"/>
      <c r="Y71" s="5"/>
      <c r="AB71" s="12"/>
    </row>
    <row r="72" spans="3:28" ht="12.75">
      <c r="C72" s="8"/>
      <c r="D72" s="9"/>
      <c r="E72" s="9"/>
      <c r="F72" s="9"/>
      <c r="G72" s="9"/>
      <c r="H72" t="s">
        <v>2347</v>
      </c>
      <c r="J72" s="9"/>
      <c r="K72" t="s">
        <v>722</v>
      </c>
      <c r="L72" s="9"/>
      <c r="M72" s="9"/>
      <c r="N72" t="s">
        <v>5119</v>
      </c>
      <c r="O72" s="9"/>
      <c r="P72" s="9"/>
      <c r="Q72" t="s">
        <v>3315</v>
      </c>
      <c r="R72" s="9"/>
      <c r="S72" s="9"/>
      <c r="T72" t="s">
        <v>785</v>
      </c>
      <c r="U72" s="8"/>
      <c r="V72" s="9"/>
      <c r="W72" s="6"/>
      <c r="Y72" s="5"/>
      <c r="AB72" s="12"/>
    </row>
    <row r="74" spans="3:28" ht="12.75">
      <c r="C74" s="8"/>
      <c r="D74" s="9"/>
      <c r="E74" s="9"/>
      <c r="F74" s="9"/>
      <c r="G74" s="9"/>
      <c r="H74" s="9"/>
      <c r="I74" s="9"/>
      <c r="J74" s="9"/>
      <c r="L74" s="9"/>
      <c r="M74" s="9"/>
      <c r="O74" s="9"/>
      <c r="P74" s="9"/>
      <c r="R74" s="9"/>
      <c r="S74" s="9"/>
      <c r="U74" s="8"/>
      <c r="V74" s="9"/>
      <c r="W74" s="6"/>
      <c r="Y74" s="5"/>
      <c r="AB74" s="12"/>
    </row>
    <row r="75" spans="3:28" ht="12.75">
      <c r="C75" s="8"/>
      <c r="D75" s="9"/>
      <c r="E75" s="9"/>
      <c r="F75" s="9"/>
      <c r="G75" s="9"/>
      <c r="H75" s="9"/>
      <c r="I75" s="9"/>
      <c r="J75" s="9"/>
      <c r="L75" s="9"/>
      <c r="M75" s="9"/>
      <c r="O75" s="9"/>
      <c r="P75" s="9"/>
      <c r="R75" s="9"/>
      <c r="S75" s="9"/>
      <c r="U75" s="8"/>
      <c r="V75" s="9"/>
      <c r="W75" s="6"/>
      <c r="Y75" s="5"/>
      <c r="AB75" s="12"/>
    </row>
    <row r="76" spans="1:28" ht="18">
      <c r="A76" s="7" t="s">
        <v>786</v>
      </c>
      <c r="D76"/>
      <c r="E76"/>
      <c r="F76"/>
      <c r="G76"/>
      <c r="H76"/>
      <c r="I76"/>
      <c r="J76"/>
      <c r="K76" s="7"/>
      <c r="L76"/>
      <c r="M76"/>
      <c r="O76"/>
      <c r="P76"/>
      <c r="R76"/>
      <c r="AA76"/>
      <c r="AB76"/>
    </row>
    <row r="77" spans="1:28" ht="12.75" customHeight="1">
      <c r="A77" t="s">
        <v>3397</v>
      </c>
      <c r="D77"/>
      <c r="E77"/>
      <c r="F77"/>
      <c r="G77"/>
      <c r="H77"/>
      <c r="I77"/>
      <c r="J77"/>
      <c r="L77"/>
      <c r="M77"/>
      <c r="O77"/>
      <c r="P77"/>
      <c r="R77"/>
      <c r="T77" s="7"/>
      <c r="AA77"/>
      <c r="AB77"/>
    </row>
    <row r="78" ht="12.75">
      <c r="A78" t="s">
        <v>1749</v>
      </c>
    </row>
    <row r="79" spans="1:29" ht="12.75">
      <c r="A79" t="s">
        <v>3002</v>
      </c>
      <c r="B79" t="s">
        <v>3062</v>
      </c>
      <c r="C79" s="8">
        <v>30546</v>
      </c>
      <c r="D79" s="9" t="s">
        <v>1530</v>
      </c>
      <c r="E79" s="9" t="s">
        <v>4601</v>
      </c>
      <c r="F79" s="9" t="s">
        <v>377</v>
      </c>
      <c r="G79" s="9" t="s">
        <v>2917</v>
      </c>
      <c r="H79"/>
      <c r="I79" s="9"/>
      <c r="J79" s="9"/>
      <c r="L79" s="9"/>
      <c r="M79" s="9"/>
      <c r="O79" s="9"/>
      <c r="P79" s="9"/>
      <c r="R79" s="9"/>
      <c r="V79" s="5"/>
      <c r="W79" s="5"/>
      <c r="X79" s="5"/>
      <c r="Y79" s="5"/>
      <c r="AC79" s="11"/>
    </row>
    <row r="80" spans="1:28" ht="12.75">
      <c r="A80" t="s">
        <v>3002</v>
      </c>
      <c r="B80" t="s">
        <v>2316</v>
      </c>
      <c r="C80" s="8">
        <v>30427</v>
      </c>
      <c r="D80" s="9" t="s">
        <v>92</v>
      </c>
      <c r="E80" s="9" t="s">
        <v>92</v>
      </c>
      <c r="F80" s="9" t="s">
        <v>2123</v>
      </c>
      <c r="G80" s="9" t="s">
        <v>5130</v>
      </c>
      <c r="H80" t="s">
        <v>3002</v>
      </c>
      <c r="I80" s="9" t="s">
        <v>2123</v>
      </c>
      <c r="J80" s="9" t="s">
        <v>4914</v>
      </c>
      <c r="K80" t="s">
        <v>3002</v>
      </c>
      <c r="L80" s="9" t="s">
        <v>2123</v>
      </c>
      <c r="M80" s="9" t="s">
        <v>559</v>
      </c>
      <c r="O80" s="9"/>
      <c r="P80" s="9"/>
      <c r="R80" s="9"/>
      <c r="S80" s="9"/>
      <c r="U80" s="8"/>
      <c r="V80" s="9"/>
      <c r="W80" s="6"/>
      <c r="Y80" s="5"/>
      <c r="Z80" s="6"/>
      <c r="AB80" s="12"/>
    </row>
    <row r="81" spans="1:29" ht="12.75">
      <c r="A81" t="s">
        <v>3002</v>
      </c>
      <c r="B81" t="s">
        <v>535</v>
      </c>
      <c r="C81" s="8">
        <v>29558</v>
      </c>
      <c r="D81" s="9" t="s">
        <v>2992</v>
      </c>
      <c r="E81" s="9" t="s">
        <v>2708</v>
      </c>
      <c r="F81" s="9" t="s">
        <v>2226</v>
      </c>
      <c r="G81" s="9" t="s">
        <v>2569</v>
      </c>
      <c r="H81" t="s">
        <v>3002</v>
      </c>
      <c r="I81" s="9" t="s">
        <v>2226</v>
      </c>
      <c r="J81" s="9" t="s">
        <v>3805</v>
      </c>
      <c r="K81" t="s">
        <v>3002</v>
      </c>
      <c r="L81" s="9" t="s">
        <v>2226</v>
      </c>
      <c r="M81" s="9" t="s">
        <v>2338</v>
      </c>
      <c r="N81" t="s">
        <v>3002</v>
      </c>
      <c r="O81" s="9" t="s">
        <v>2226</v>
      </c>
      <c r="P81" s="9" t="s">
        <v>4432</v>
      </c>
      <c r="Q81" t="s">
        <v>3002</v>
      </c>
      <c r="R81" s="9" t="s">
        <v>2226</v>
      </c>
      <c r="S81" s="5" t="s">
        <v>3098</v>
      </c>
      <c r="V81" s="5"/>
      <c r="W81" s="5"/>
      <c r="X81" s="5"/>
      <c r="Y81" s="5"/>
      <c r="AC81" s="11"/>
    </row>
    <row r="83" spans="1:28" ht="12.75">
      <c r="A83" t="s">
        <v>2535</v>
      </c>
      <c r="B83" t="s">
        <v>1833</v>
      </c>
      <c r="C83" s="8">
        <v>28207</v>
      </c>
      <c r="D83" s="9" t="s">
        <v>4142</v>
      </c>
      <c r="E83" s="9" t="s">
        <v>4834</v>
      </c>
      <c r="F83" s="9" t="s">
        <v>935</v>
      </c>
      <c r="G83" s="9" t="s">
        <v>207</v>
      </c>
      <c r="H83" t="s">
        <v>296</v>
      </c>
      <c r="I83" s="9" t="s">
        <v>935</v>
      </c>
      <c r="J83" s="9" t="s">
        <v>537</v>
      </c>
      <c r="K83" t="s">
        <v>296</v>
      </c>
      <c r="L83" s="9" t="s">
        <v>5183</v>
      </c>
      <c r="M83" s="9" t="s">
        <v>905</v>
      </c>
      <c r="N83" t="s">
        <v>296</v>
      </c>
      <c r="O83" s="9" t="s">
        <v>5183</v>
      </c>
      <c r="P83" s="9" t="s">
        <v>3037</v>
      </c>
      <c r="Q83" t="s">
        <v>296</v>
      </c>
      <c r="R83" s="9" t="s">
        <v>5183</v>
      </c>
      <c r="S83" s="9" t="s">
        <v>1834</v>
      </c>
      <c r="T83" t="s">
        <v>2535</v>
      </c>
      <c r="U83" s="8" t="s">
        <v>2697</v>
      </c>
      <c r="V83" s="9" t="s">
        <v>1835</v>
      </c>
      <c r="W83" t="s">
        <v>2535</v>
      </c>
      <c r="X83" t="s">
        <v>2697</v>
      </c>
      <c r="Y83" s="5" t="s">
        <v>1836</v>
      </c>
      <c r="Z83" t="s">
        <v>296</v>
      </c>
      <c r="AA83" s="6" t="s">
        <v>2697</v>
      </c>
      <c r="AB83" s="6" t="s">
        <v>1837</v>
      </c>
    </row>
    <row r="84" spans="1:28" ht="12.75">
      <c r="A84" t="s">
        <v>2535</v>
      </c>
      <c r="B84" t="s">
        <v>4935</v>
      </c>
      <c r="C84" s="8">
        <v>29880</v>
      </c>
      <c r="D84" s="9" t="s">
        <v>4936</v>
      </c>
      <c r="E84" s="9" t="s">
        <v>3755</v>
      </c>
      <c r="F84" s="9" t="s">
        <v>5194</v>
      </c>
      <c r="G84" s="9" t="s">
        <v>2049</v>
      </c>
      <c r="H84" t="s">
        <v>2535</v>
      </c>
      <c r="I84" s="9" t="s">
        <v>5194</v>
      </c>
      <c r="J84" s="9" t="s">
        <v>1118</v>
      </c>
      <c r="K84" t="s">
        <v>2535</v>
      </c>
      <c r="L84" s="9" t="s">
        <v>2697</v>
      </c>
      <c r="M84" s="9" t="s">
        <v>2793</v>
      </c>
      <c r="N84" t="s">
        <v>2535</v>
      </c>
      <c r="O84" s="9" t="s">
        <v>2697</v>
      </c>
      <c r="P84" s="9" t="s">
        <v>792</v>
      </c>
      <c r="Q84" t="s">
        <v>2535</v>
      </c>
      <c r="R84" s="9" t="s">
        <v>2697</v>
      </c>
      <c r="S84" s="9" t="s">
        <v>4937</v>
      </c>
      <c r="U84" s="8"/>
      <c r="V84" s="9"/>
      <c r="W84" s="6"/>
      <c r="Y84" s="5"/>
      <c r="Z84" s="6"/>
      <c r="AB84" s="12"/>
    </row>
    <row r="85" spans="1:25" ht="12.75">
      <c r="A85" t="s">
        <v>296</v>
      </c>
      <c r="B85" t="s">
        <v>1473</v>
      </c>
      <c r="C85" s="8">
        <v>29634</v>
      </c>
      <c r="D85" s="9" t="s">
        <v>1474</v>
      </c>
      <c r="E85" s="9" t="s">
        <v>4659</v>
      </c>
      <c r="F85" s="9" t="s">
        <v>4172</v>
      </c>
      <c r="G85" s="9" t="s">
        <v>208</v>
      </c>
      <c r="H85" t="s">
        <v>296</v>
      </c>
      <c r="I85" s="9" t="s">
        <v>377</v>
      </c>
      <c r="J85" s="9" t="s">
        <v>1119</v>
      </c>
      <c r="K85" t="s">
        <v>296</v>
      </c>
      <c r="L85" s="9" t="s">
        <v>5177</v>
      </c>
      <c r="M85" s="9" t="s">
        <v>2480</v>
      </c>
      <c r="N85" t="s">
        <v>2535</v>
      </c>
      <c r="O85" s="9" t="s">
        <v>3083</v>
      </c>
      <c r="P85" s="9" t="s">
        <v>3557</v>
      </c>
      <c r="Q85" t="s">
        <v>2535</v>
      </c>
      <c r="R85" s="9" t="s">
        <v>3083</v>
      </c>
      <c r="S85" s="9" t="s">
        <v>1475</v>
      </c>
      <c r="T85" t="s">
        <v>2535</v>
      </c>
      <c r="U85" s="8" t="s">
        <v>3083</v>
      </c>
      <c r="V85" s="9" t="s">
        <v>1476</v>
      </c>
      <c r="W85" t="s">
        <v>2535</v>
      </c>
      <c r="X85" t="s">
        <v>3083</v>
      </c>
      <c r="Y85" s="5" t="s">
        <v>1477</v>
      </c>
    </row>
    <row r="86" spans="1:29" ht="12.75">
      <c r="A86" t="s">
        <v>2967</v>
      </c>
      <c r="B86" t="s">
        <v>1653</v>
      </c>
      <c r="C86" s="8">
        <v>30183</v>
      </c>
      <c r="D86" s="9" t="s">
        <v>2113</v>
      </c>
      <c r="E86" s="9" t="s">
        <v>2635</v>
      </c>
      <c r="F86" s="9" t="s">
        <v>3717</v>
      </c>
      <c r="G86" s="9" t="s">
        <v>4281</v>
      </c>
      <c r="H86" t="s">
        <v>2967</v>
      </c>
      <c r="I86" s="9" t="s">
        <v>3717</v>
      </c>
      <c r="J86" s="9" t="s">
        <v>3671</v>
      </c>
      <c r="L86" s="9"/>
      <c r="M86" s="9"/>
      <c r="O86" s="9"/>
      <c r="P86" s="9"/>
      <c r="R86" s="9"/>
      <c r="V86" s="5"/>
      <c r="W86" s="5"/>
      <c r="X86" s="5"/>
      <c r="Y86" s="5"/>
      <c r="AC86" s="11"/>
    </row>
    <row r="87" spans="1:28" ht="12.75">
      <c r="A87" t="s">
        <v>294</v>
      </c>
      <c r="B87" t="s">
        <v>4938</v>
      </c>
      <c r="C87" s="8">
        <v>28516</v>
      </c>
      <c r="D87" s="9" t="s">
        <v>4939</v>
      </c>
      <c r="E87" s="9" t="s">
        <v>4834</v>
      </c>
      <c r="F87" s="9" t="s">
        <v>4940</v>
      </c>
      <c r="G87" s="9" t="s">
        <v>2088</v>
      </c>
      <c r="H87"/>
      <c r="I87" s="9"/>
      <c r="J87" s="9"/>
      <c r="K87" t="s">
        <v>296</v>
      </c>
      <c r="L87" s="9" t="s">
        <v>4940</v>
      </c>
      <c r="M87" s="9" t="s">
        <v>465</v>
      </c>
      <c r="N87" t="s">
        <v>296</v>
      </c>
      <c r="O87" s="9" t="s">
        <v>4940</v>
      </c>
      <c r="P87" s="9" t="s">
        <v>50</v>
      </c>
      <c r="Q87" t="s">
        <v>296</v>
      </c>
      <c r="R87" s="9" t="s">
        <v>4940</v>
      </c>
      <c r="S87" s="9" t="s">
        <v>4941</v>
      </c>
      <c r="T87" t="s">
        <v>294</v>
      </c>
      <c r="U87" s="8" t="s">
        <v>4940</v>
      </c>
      <c r="V87" s="9" t="s">
        <v>4942</v>
      </c>
      <c r="W87" t="s">
        <v>294</v>
      </c>
      <c r="X87" t="s">
        <v>4940</v>
      </c>
      <c r="Y87" s="5" t="s">
        <v>2871</v>
      </c>
      <c r="Z87" t="s">
        <v>2535</v>
      </c>
      <c r="AA87" s="6" t="s">
        <v>4940</v>
      </c>
      <c r="AB87" s="6" t="s">
        <v>2872</v>
      </c>
    </row>
    <row r="88" spans="1:29" ht="12.75">
      <c r="A88" t="s">
        <v>1328</v>
      </c>
      <c r="B88" t="s">
        <v>1262</v>
      </c>
      <c r="C88" s="8">
        <v>30715</v>
      </c>
      <c r="D88" s="9" t="s">
        <v>2634</v>
      </c>
      <c r="E88" s="9" t="s">
        <v>2636</v>
      </c>
      <c r="F88" s="9"/>
      <c r="G88" s="9"/>
      <c r="H88" t="s">
        <v>294</v>
      </c>
      <c r="I88" s="9" t="s">
        <v>2546</v>
      </c>
      <c r="J88" s="9" t="s">
        <v>250</v>
      </c>
      <c r="L88" s="9"/>
      <c r="M88" s="9"/>
      <c r="O88" s="9"/>
      <c r="P88" s="9"/>
      <c r="R88" s="9"/>
      <c r="V88" s="5"/>
      <c r="W88" s="5"/>
      <c r="X88" s="5"/>
      <c r="Y88" s="5"/>
      <c r="AC88" s="11"/>
    </row>
    <row r="90" spans="1:28" ht="12.75">
      <c r="A90" t="s">
        <v>71</v>
      </c>
      <c r="B90" t="s">
        <v>1312</v>
      </c>
      <c r="C90" s="8">
        <v>28169</v>
      </c>
      <c r="D90" s="9" t="s">
        <v>1313</v>
      </c>
      <c r="E90" s="9" t="s">
        <v>1172</v>
      </c>
      <c r="F90" s="9" t="s">
        <v>935</v>
      </c>
      <c r="G90" s="9" t="s">
        <v>3868</v>
      </c>
      <c r="H90" t="s">
        <v>71</v>
      </c>
      <c r="I90" s="9" t="s">
        <v>935</v>
      </c>
      <c r="J90" s="9" t="s">
        <v>876</v>
      </c>
      <c r="K90" t="s">
        <v>2704</v>
      </c>
      <c r="L90" s="9" t="s">
        <v>3548</v>
      </c>
      <c r="M90" s="9" t="s">
        <v>1693</v>
      </c>
      <c r="N90" t="s">
        <v>2704</v>
      </c>
      <c r="O90" s="9" t="s">
        <v>3548</v>
      </c>
      <c r="P90" s="9" t="s">
        <v>2692</v>
      </c>
      <c r="Q90" t="s">
        <v>2704</v>
      </c>
      <c r="R90" s="9" t="s">
        <v>2123</v>
      </c>
      <c r="S90" s="9" t="s">
        <v>1314</v>
      </c>
      <c r="T90" t="s">
        <v>2704</v>
      </c>
      <c r="U90" s="8" t="s">
        <v>2123</v>
      </c>
      <c r="V90" s="9" t="s">
        <v>1315</v>
      </c>
      <c r="W90" s="6" t="s">
        <v>2704</v>
      </c>
      <c r="X90" t="s">
        <v>2123</v>
      </c>
      <c r="Y90" s="5" t="s">
        <v>4626</v>
      </c>
      <c r="Z90" t="s">
        <v>2704</v>
      </c>
      <c r="AA90" s="6" t="s">
        <v>2123</v>
      </c>
      <c r="AB90" s="12" t="s">
        <v>4627</v>
      </c>
    </row>
    <row r="91" spans="1:29" ht="12.75">
      <c r="A91" t="s">
        <v>2704</v>
      </c>
      <c r="B91" t="s">
        <v>1026</v>
      </c>
      <c r="C91" s="8">
        <v>30946</v>
      </c>
      <c r="D91" s="9" t="s">
        <v>2625</v>
      </c>
      <c r="E91" s="9" t="s">
        <v>2634</v>
      </c>
      <c r="F91" s="9" t="s">
        <v>539</v>
      </c>
      <c r="G91" s="9" t="s">
        <v>1668</v>
      </c>
      <c r="H91" t="s">
        <v>2704</v>
      </c>
      <c r="I91" s="9" t="s">
        <v>539</v>
      </c>
      <c r="J91" s="9" t="s">
        <v>2754</v>
      </c>
      <c r="L91" s="9"/>
      <c r="M91" s="9"/>
      <c r="O91" s="9"/>
      <c r="P91" s="9"/>
      <c r="R91" s="9"/>
      <c r="V91" s="5"/>
      <c r="W91" s="5"/>
      <c r="X91" s="5"/>
      <c r="Y91" s="5"/>
      <c r="AC91" s="11"/>
    </row>
    <row r="92" spans="1:29" ht="12.75">
      <c r="A92" t="s">
        <v>2704</v>
      </c>
      <c r="B92" t="s">
        <v>310</v>
      </c>
      <c r="C92" s="8">
        <v>29652</v>
      </c>
      <c r="D92" s="9" t="s">
        <v>311</v>
      </c>
      <c r="E92" s="9" t="s">
        <v>1912</v>
      </c>
      <c r="F92" s="9" t="s">
        <v>295</v>
      </c>
      <c r="G92" s="9" t="s">
        <v>349</v>
      </c>
      <c r="H92" t="s">
        <v>3674</v>
      </c>
      <c r="I92" s="9" t="s">
        <v>4511</v>
      </c>
      <c r="J92" s="9" t="s">
        <v>2804</v>
      </c>
      <c r="K92" t="s">
        <v>3674</v>
      </c>
      <c r="L92" s="9" t="s">
        <v>4511</v>
      </c>
      <c r="M92" s="9" t="s">
        <v>153</v>
      </c>
      <c r="N92" t="s">
        <v>3674</v>
      </c>
      <c r="O92" s="9" t="s">
        <v>4511</v>
      </c>
      <c r="P92" s="9" t="s">
        <v>1765</v>
      </c>
      <c r="Q92" t="s">
        <v>3674</v>
      </c>
      <c r="R92" s="9" t="s">
        <v>4511</v>
      </c>
      <c r="S92" s="5" t="s">
        <v>4512</v>
      </c>
      <c r="T92" t="s">
        <v>71</v>
      </c>
      <c r="U92" t="s">
        <v>4511</v>
      </c>
      <c r="V92" s="5" t="s">
        <v>4513</v>
      </c>
      <c r="W92" s="5"/>
      <c r="X92" s="5"/>
      <c r="Y92" s="5"/>
      <c r="AC92" s="11"/>
    </row>
    <row r="93" spans="1:29" ht="12.75">
      <c r="A93" t="s">
        <v>2704</v>
      </c>
      <c r="B93" t="s">
        <v>343</v>
      </c>
      <c r="C93" s="8">
        <v>29060</v>
      </c>
      <c r="D93" s="9" t="s">
        <v>1532</v>
      </c>
      <c r="E93" s="9" t="s">
        <v>5173</v>
      </c>
      <c r="F93" s="9" t="s">
        <v>4041</v>
      </c>
      <c r="G93" s="9" t="s">
        <v>4858</v>
      </c>
      <c r="H93" t="s">
        <v>3674</v>
      </c>
      <c r="I93" s="9" t="s">
        <v>4041</v>
      </c>
      <c r="J93" s="9" t="s">
        <v>1646</v>
      </c>
      <c r="K93" t="s">
        <v>1623</v>
      </c>
      <c r="L93" s="9" t="s">
        <v>4041</v>
      </c>
      <c r="M93" s="9" t="s">
        <v>2382</v>
      </c>
      <c r="N93" t="s">
        <v>1275</v>
      </c>
      <c r="O93" s="9" t="s">
        <v>4041</v>
      </c>
      <c r="P93" s="9" t="s">
        <v>4444</v>
      </c>
      <c r="R93" s="9"/>
      <c r="V93" s="5"/>
      <c r="W93" s="5"/>
      <c r="X93" s="5"/>
      <c r="Y93" s="5"/>
      <c r="AC93" s="11"/>
    </row>
    <row r="94" spans="1:29" ht="12.75">
      <c r="A94" t="s">
        <v>3674</v>
      </c>
      <c r="B94" t="s">
        <v>4548</v>
      </c>
      <c r="C94" s="8">
        <v>30056</v>
      </c>
      <c r="D94" s="9" t="s">
        <v>67</v>
      </c>
      <c r="E94" s="9" t="s">
        <v>4610</v>
      </c>
      <c r="F94" s="9" t="s">
        <v>377</v>
      </c>
      <c r="G94" s="9" t="s">
        <v>2682</v>
      </c>
      <c r="H94"/>
      <c r="I94" s="9"/>
      <c r="J94" s="9"/>
      <c r="L94" s="9"/>
      <c r="M94" s="9"/>
      <c r="O94" s="9"/>
      <c r="P94" s="9"/>
      <c r="R94" s="9"/>
      <c r="V94" s="5"/>
      <c r="W94" s="5"/>
      <c r="X94" s="5"/>
      <c r="Y94" s="5"/>
      <c r="AC94" s="11"/>
    </row>
    <row r="95" spans="1:29" ht="12.75">
      <c r="A95" t="s">
        <v>4162</v>
      </c>
      <c r="B95" t="s">
        <v>4514</v>
      </c>
      <c r="C95" s="8">
        <v>29750</v>
      </c>
      <c r="D95" s="9" t="s">
        <v>2543</v>
      </c>
      <c r="E95" s="9" t="s">
        <v>3765</v>
      </c>
      <c r="F95" s="9" t="s">
        <v>377</v>
      </c>
      <c r="G95" s="9" t="s">
        <v>2672</v>
      </c>
      <c r="H95" t="s">
        <v>3674</v>
      </c>
      <c r="I95" s="9" t="s">
        <v>377</v>
      </c>
      <c r="J95" s="9" t="s">
        <v>1773</v>
      </c>
      <c r="K95" t="s">
        <v>3436</v>
      </c>
      <c r="L95" s="9" t="s">
        <v>2546</v>
      </c>
      <c r="M95" s="9" t="s">
        <v>1567</v>
      </c>
      <c r="N95" t="s">
        <v>2291</v>
      </c>
      <c r="O95" s="9" t="s">
        <v>2546</v>
      </c>
      <c r="P95" s="9" t="s">
        <v>3510</v>
      </c>
      <c r="Q95" t="s">
        <v>3436</v>
      </c>
      <c r="R95" s="9" t="s">
        <v>2546</v>
      </c>
      <c r="S95" s="5" t="s">
        <v>4515</v>
      </c>
      <c r="T95" t="s">
        <v>3674</v>
      </c>
      <c r="U95" t="s">
        <v>2546</v>
      </c>
      <c r="V95" s="5" t="s">
        <v>4516</v>
      </c>
      <c r="W95" s="5"/>
      <c r="X95" s="5"/>
      <c r="Y95" s="5"/>
      <c r="AC95" s="11"/>
    </row>
    <row r="96" spans="1:29" ht="12.75">
      <c r="A96" t="s">
        <v>1919</v>
      </c>
      <c r="B96" t="s">
        <v>381</v>
      </c>
      <c r="C96" s="8">
        <v>29390</v>
      </c>
      <c r="D96" s="9" t="s">
        <v>2537</v>
      </c>
      <c r="E96" s="9" t="s">
        <v>2457</v>
      </c>
      <c r="F96" s="9" t="s">
        <v>2123</v>
      </c>
      <c r="G96" s="9" t="s">
        <v>1416</v>
      </c>
      <c r="H96" t="s">
        <v>1919</v>
      </c>
      <c r="I96" s="9" t="s">
        <v>2123</v>
      </c>
      <c r="J96" s="9" t="s">
        <v>2132</v>
      </c>
      <c r="K96" t="s">
        <v>1919</v>
      </c>
      <c r="L96" s="9" t="s">
        <v>5180</v>
      </c>
      <c r="M96" s="9" t="s">
        <v>5263</v>
      </c>
      <c r="N96" t="s">
        <v>1919</v>
      </c>
      <c r="O96" s="9" t="s">
        <v>5180</v>
      </c>
      <c r="P96" s="9" t="s">
        <v>2248</v>
      </c>
      <c r="Q96" t="s">
        <v>1919</v>
      </c>
      <c r="R96" s="9" t="s">
        <v>5180</v>
      </c>
      <c r="S96" s="5" t="s">
        <v>382</v>
      </c>
      <c r="T96" t="s">
        <v>1919</v>
      </c>
      <c r="U96" t="s">
        <v>5180</v>
      </c>
      <c r="V96" s="5" t="s">
        <v>383</v>
      </c>
      <c r="W96" s="5"/>
      <c r="X96" s="5"/>
      <c r="Y96" s="5"/>
      <c r="AC96" s="11"/>
    </row>
    <row r="97" spans="1:29" ht="12.75">
      <c r="A97" t="s">
        <v>1919</v>
      </c>
      <c r="B97" t="s">
        <v>4050</v>
      </c>
      <c r="C97" s="8">
        <v>30093</v>
      </c>
      <c r="D97" s="9" t="s">
        <v>1531</v>
      </c>
      <c r="E97" s="9" t="s">
        <v>1528</v>
      </c>
      <c r="F97" s="9" t="s">
        <v>1905</v>
      </c>
      <c r="G97" s="9" t="s">
        <v>4327</v>
      </c>
      <c r="H97" t="s">
        <v>1919</v>
      </c>
      <c r="I97" s="9" t="s">
        <v>1905</v>
      </c>
      <c r="J97" s="9" t="s">
        <v>2801</v>
      </c>
      <c r="K97" t="s">
        <v>1919</v>
      </c>
      <c r="L97" s="9" t="s">
        <v>1905</v>
      </c>
      <c r="M97" s="9" t="s">
        <v>3291</v>
      </c>
      <c r="N97" t="s">
        <v>1919</v>
      </c>
      <c r="O97" s="9" t="s">
        <v>1905</v>
      </c>
      <c r="P97" s="9" t="s">
        <v>2038</v>
      </c>
      <c r="R97" s="9"/>
      <c r="V97" s="5"/>
      <c r="W97" s="5"/>
      <c r="X97" s="5"/>
      <c r="Y97" s="5"/>
      <c r="AC97" s="11"/>
    </row>
    <row r="99" spans="1:28" ht="12.75">
      <c r="A99" t="s">
        <v>523</v>
      </c>
      <c r="B99" t="s">
        <v>4134</v>
      </c>
      <c r="C99" s="8">
        <v>30636</v>
      </c>
      <c r="D99" s="9" t="s">
        <v>92</v>
      </c>
      <c r="E99" s="9" t="s">
        <v>3096</v>
      </c>
      <c r="F99" s="9" t="s">
        <v>549</v>
      </c>
      <c r="G99" s="9" t="s">
        <v>3813</v>
      </c>
      <c r="H99" t="s">
        <v>523</v>
      </c>
      <c r="I99" s="9" t="s">
        <v>549</v>
      </c>
      <c r="J99" s="9" t="s">
        <v>5179</v>
      </c>
      <c r="K99" t="s">
        <v>523</v>
      </c>
      <c r="L99" s="9" t="s">
        <v>549</v>
      </c>
      <c r="M99" s="9" t="s">
        <v>541</v>
      </c>
      <c r="O99" s="9"/>
      <c r="P99" s="9"/>
      <c r="R99" s="9"/>
      <c r="S99" s="9"/>
      <c r="U99" s="8"/>
      <c r="V99" s="9"/>
      <c r="W99" s="6"/>
      <c r="Y99" s="5"/>
      <c r="Z99" s="6"/>
      <c r="AB99" s="12"/>
    </row>
    <row r="100" spans="1:29" ht="12.75">
      <c r="A100" t="s">
        <v>3712</v>
      </c>
      <c r="B100" t="s">
        <v>2732</v>
      </c>
      <c r="C100" s="8">
        <v>31094</v>
      </c>
      <c r="D100" s="9" t="s">
        <v>4606</v>
      </c>
      <c r="E100" s="9" t="s">
        <v>4606</v>
      </c>
      <c r="F100" s="9" t="s">
        <v>2226</v>
      </c>
      <c r="G100" s="9" t="s">
        <v>3718</v>
      </c>
      <c r="H100"/>
      <c r="I100" s="9"/>
      <c r="J100" s="9"/>
      <c r="L100" s="9"/>
      <c r="M100" s="9"/>
      <c r="O100" s="9"/>
      <c r="P100" s="9"/>
      <c r="R100" s="9"/>
      <c r="V100" s="5"/>
      <c r="W100" s="5"/>
      <c r="X100" s="5"/>
      <c r="Y100" s="5"/>
      <c r="AC100" s="11"/>
    </row>
    <row r="101" spans="1:28" ht="12.75">
      <c r="A101" t="s">
        <v>3185</v>
      </c>
      <c r="B101" t="s">
        <v>3433</v>
      </c>
      <c r="C101" s="8">
        <v>29349</v>
      </c>
      <c r="D101" s="9" t="s">
        <v>18</v>
      </c>
      <c r="E101" s="9" t="s">
        <v>3203</v>
      </c>
      <c r="F101" s="9" t="s">
        <v>4819</v>
      </c>
      <c r="G101" s="9" t="s">
        <v>3711</v>
      </c>
      <c r="H101" t="s">
        <v>3185</v>
      </c>
      <c r="I101" s="9" t="s">
        <v>4819</v>
      </c>
      <c r="J101" s="9" t="s">
        <v>3189</v>
      </c>
      <c r="K101" t="s">
        <v>3185</v>
      </c>
      <c r="L101" s="9" t="s">
        <v>4819</v>
      </c>
      <c r="M101" s="9" t="s">
        <v>3814</v>
      </c>
      <c r="N101" t="s">
        <v>3185</v>
      </c>
      <c r="O101" s="9" t="s">
        <v>4819</v>
      </c>
      <c r="P101" s="9" t="s">
        <v>2545</v>
      </c>
      <c r="R101" s="9"/>
      <c r="S101" s="9"/>
      <c r="U101" s="8"/>
      <c r="V101" s="9"/>
      <c r="W101" s="6"/>
      <c r="Y101" s="5"/>
      <c r="Z101" s="6"/>
      <c r="AB101" s="12"/>
    </row>
    <row r="102" spans="1:28" ht="12.75">
      <c r="A102" t="s">
        <v>3712</v>
      </c>
      <c r="B102" t="s">
        <v>389</v>
      </c>
      <c r="C102" s="8">
        <v>29375</v>
      </c>
      <c r="D102" s="9" t="s">
        <v>3262</v>
      </c>
      <c r="E102" s="9" t="s">
        <v>5190</v>
      </c>
      <c r="F102" s="9" t="s">
        <v>1</v>
      </c>
      <c r="G102" s="9" t="s">
        <v>3713</v>
      </c>
      <c r="H102" t="s">
        <v>3712</v>
      </c>
      <c r="I102" s="9" t="s">
        <v>1</v>
      </c>
      <c r="J102" s="9" t="s">
        <v>3814</v>
      </c>
      <c r="K102" t="s">
        <v>3712</v>
      </c>
      <c r="L102" s="9" t="s">
        <v>1</v>
      </c>
      <c r="M102" s="9" t="s">
        <v>3711</v>
      </c>
      <c r="N102" t="s">
        <v>3712</v>
      </c>
      <c r="O102" s="9" t="s">
        <v>1</v>
      </c>
      <c r="P102" s="9" t="s">
        <v>3811</v>
      </c>
      <c r="Q102" t="s">
        <v>3712</v>
      </c>
      <c r="R102" s="9" t="s">
        <v>1</v>
      </c>
      <c r="S102" s="9" t="s">
        <v>543</v>
      </c>
      <c r="U102" s="8"/>
      <c r="V102" s="9"/>
      <c r="W102" s="6"/>
      <c r="Y102" s="5"/>
      <c r="Z102" s="6"/>
      <c r="AB102" s="12"/>
    </row>
    <row r="103" spans="1:28" ht="12.75">
      <c r="A103" t="s">
        <v>3714</v>
      </c>
      <c r="B103" t="s">
        <v>2275</v>
      </c>
      <c r="C103" s="8">
        <v>29436</v>
      </c>
      <c r="D103" s="9" t="s">
        <v>4040</v>
      </c>
      <c r="E103" s="9" t="s">
        <v>3764</v>
      </c>
      <c r="F103" s="9" t="s">
        <v>1480</v>
      </c>
      <c r="G103" s="9" t="s">
        <v>3713</v>
      </c>
      <c r="H103" t="s">
        <v>3714</v>
      </c>
      <c r="I103" s="9" t="s">
        <v>1480</v>
      </c>
      <c r="J103" s="9" t="s">
        <v>5184</v>
      </c>
      <c r="K103" t="s">
        <v>3714</v>
      </c>
      <c r="L103" s="9" t="s">
        <v>5194</v>
      </c>
      <c r="M103" s="9" t="s">
        <v>3711</v>
      </c>
      <c r="N103" t="s">
        <v>3184</v>
      </c>
      <c r="O103" s="9" t="s">
        <v>5194</v>
      </c>
      <c r="P103" s="9" t="s">
        <v>2545</v>
      </c>
      <c r="Q103" t="s">
        <v>3184</v>
      </c>
      <c r="R103" s="9" t="s">
        <v>5194</v>
      </c>
      <c r="S103" s="9" t="s">
        <v>3811</v>
      </c>
      <c r="U103" s="8"/>
      <c r="V103" s="9"/>
      <c r="W103" s="6"/>
      <c r="Y103" s="5"/>
      <c r="Z103" s="6"/>
      <c r="AB103" s="12"/>
    </row>
    <row r="104" spans="1:28" ht="12.75">
      <c r="A104" t="s">
        <v>3298</v>
      </c>
      <c r="B104" t="s">
        <v>5101</v>
      </c>
      <c r="C104" s="8">
        <v>30304</v>
      </c>
      <c r="D104" s="9" t="s">
        <v>93</v>
      </c>
      <c r="E104" s="9" t="s">
        <v>94</v>
      </c>
      <c r="F104" s="9" t="s">
        <v>2706</v>
      </c>
      <c r="G104" s="9" t="s">
        <v>3495</v>
      </c>
      <c r="H104" t="s">
        <v>3301</v>
      </c>
      <c r="I104" s="9" t="s">
        <v>2706</v>
      </c>
      <c r="J104" s="9" t="s">
        <v>2539</v>
      </c>
      <c r="K104" t="s">
        <v>3301</v>
      </c>
      <c r="L104" s="9" t="s">
        <v>2706</v>
      </c>
      <c r="M104" s="9" t="s">
        <v>2539</v>
      </c>
      <c r="O104" s="9"/>
      <c r="P104" s="9"/>
      <c r="R104" s="9"/>
      <c r="S104" s="9"/>
      <c r="U104" s="8"/>
      <c r="V104" s="9"/>
      <c r="W104" s="6"/>
      <c r="Y104" s="5"/>
      <c r="Z104" s="6"/>
      <c r="AB104" s="12"/>
    </row>
    <row r="105" spans="1:29" ht="12.75">
      <c r="A105" t="s">
        <v>5135</v>
      </c>
      <c r="B105" t="s">
        <v>4377</v>
      </c>
      <c r="C105" s="8">
        <v>30320</v>
      </c>
      <c r="D105" s="9" t="s">
        <v>3206</v>
      </c>
      <c r="E105" s="9" t="s">
        <v>3206</v>
      </c>
      <c r="F105" s="9" t="s">
        <v>4166</v>
      </c>
      <c r="G105" s="9" t="s">
        <v>3814</v>
      </c>
      <c r="H105" t="s">
        <v>2277</v>
      </c>
      <c r="I105" s="9" t="s">
        <v>4166</v>
      </c>
      <c r="J105" s="9" t="s">
        <v>3814</v>
      </c>
      <c r="K105" t="s">
        <v>2277</v>
      </c>
      <c r="L105" s="9" t="s">
        <v>4166</v>
      </c>
      <c r="M105" s="9" t="s">
        <v>5197</v>
      </c>
      <c r="N105" t="s">
        <v>2277</v>
      </c>
      <c r="O105" s="9" t="s">
        <v>4166</v>
      </c>
      <c r="P105" s="9" t="s">
        <v>3814</v>
      </c>
      <c r="R105" s="9"/>
      <c r="V105" s="5"/>
      <c r="W105" s="5"/>
      <c r="X105" s="5"/>
      <c r="Y105" s="5"/>
      <c r="AC105" s="11"/>
    </row>
    <row r="106" spans="1:29" ht="12.75">
      <c r="A106" t="s">
        <v>3810</v>
      </c>
      <c r="B106" t="s">
        <v>3925</v>
      </c>
      <c r="C106" s="8">
        <v>31130</v>
      </c>
      <c r="D106" s="9" t="s">
        <v>4603</v>
      </c>
      <c r="E106" s="9" t="s">
        <v>3394</v>
      </c>
      <c r="F106" s="9" t="s">
        <v>2546</v>
      </c>
      <c r="G106" s="9" t="s">
        <v>2545</v>
      </c>
      <c r="H106"/>
      <c r="I106" s="9"/>
      <c r="J106" s="9"/>
      <c r="L106" s="9"/>
      <c r="M106" s="9"/>
      <c r="O106" s="9"/>
      <c r="P106" s="9"/>
      <c r="R106" s="9"/>
      <c r="V106" s="5"/>
      <c r="W106" s="5"/>
      <c r="X106" s="5"/>
      <c r="Y106" s="5"/>
      <c r="AC106" s="11"/>
    </row>
    <row r="107" spans="1:28" ht="12.75">
      <c r="A107" t="s">
        <v>3184</v>
      </c>
      <c r="B107" t="s">
        <v>617</v>
      </c>
      <c r="C107" s="8">
        <v>30795</v>
      </c>
      <c r="D107" s="9" t="s">
        <v>95</v>
      </c>
      <c r="E107" s="9" t="s">
        <v>96</v>
      </c>
      <c r="F107" s="9" t="s">
        <v>3083</v>
      </c>
      <c r="G107" s="9" t="s">
        <v>2545</v>
      </c>
      <c r="H107" t="s">
        <v>523</v>
      </c>
      <c r="I107" s="9" t="s">
        <v>3083</v>
      </c>
      <c r="J107" s="9" t="s">
        <v>5197</v>
      </c>
      <c r="K107" t="s">
        <v>3184</v>
      </c>
      <c r="L107" s="9" t="s">
        <v>3083</v>
      </c>
      <c r="M107" s="9" t="s">
        <v>3814</v>
      </c>
      <c r="O107" s="9"/>
      <c r="P107" s="9"/>
      <c r="R107" s="9"/>
      <c r="S107" s="9"/>
      <c r="U107" s="8"/>
      <c r="V107" s="9"/>
      <c r="W107" s="6"/>
      <c r="Y107" s="5"/>
      <c r="Z107" s="6"/>
      <c r="AB107" s="12"/>
    </row>
    <row r="108" spans="1:29" ht="12.75">
      <c r="A108" t="s">
        <v>3712</v>
      </c>
      <c r="B108" t="s">
        <v>3932</v>
      </c>
      <c r="C108" s="8">
        <v>31486</v>
      </c>
      <c r="D108" s="9" t="s">
        <v>4606</v>
      </c>
      <c r="E108" s="9" t="s">
        <v>4603</v>
      </c>
      <c r="F108" s="9" t="s">
        <v>295</v>
      </c>
      <c r="G108" s="9" t="s">
        <v>2545</v>
      </c>
      <c r="H108"/>
      <c r="I108" s="9"/>
      <c r="J108" s="9"/>
      <c r="L108" s="9"/>
      <c r="M108" s="9"/>
      <c r="O108" s="9"/>
      <c r="P108" s="9"/>
      <c r="R108" s="9"/>
      <c r="V108" s="5"/>
      <c r="W108" s="5"/>
      <c r="X108" s="5"/>
      <c r="Y108" s="5"/>
      <c r="AC108" s="11"/>
    </row>
    <row r="109" spans="3:28" ht="12.75">
      <c r="C109" s="8"/>
      <c r="D109" s="9"/>
      <c r="E109" s="9"/>
      <c r="F109" s="9"/>
      <c r="G109" s="9"/>
      <c r="H109"/>
      <c r="I109" s="9"/>
      <c r="J109" s="9"/>
      <c r="L109" s="9"/>
      <c r="M109" s="9"/>
      <c r="O109" s="9"/>
      <c r="P109" s="9"/>
      <c r="R109" s="9"/>
      <c r="S109" s="9"/>
      <c r="U109" s="8"/>
      <c r="V109" s="9"/>
      <c r="W109" s="6"/>
      <c r="Y109" s="5"/>
      <c r="Z109" s="6"/>
      <c r="AB109" s="12"/>
    </row>
    <row r="110" spans="1:25" ht="12.75">
      <c r="A110" t="s">
        <v>5178</v>
      </c>
      <c r="B110" t="s">
        <v>2848</v>
      </c>
      <c r="C110" s="8">
        <v>28964</v>
      </c>
      <c r="D110" s="9" t="s">
        <v>2188</v>
      </c>
      <c r="E110" s="9" t="s">
        <v>1168</v>
      </c>
      <c r="F110" s="9" t="s">
        <v>4172</v>
      </c>
      <c r="G110" s="9" t="s">
        <v>3711</v>
      </c>
      <c r="H110" t="s">
        <v>5178</v>
      </c>
      <c r="I110" s="9" t="s">
        <v>4172</v>
      </c>
      <c r="J110" s="9" t="s">
        <v>3813</v>
      </c>
      <c r="K110" t="s">
        <v>5178</v>
      </c>
      <c r="L110" s="9" t="s">
        <v>4172</v>
      </c>
      <c r="M110" s="9" t="s">
        <v>2539</v>
      </c>
      <c r="N110" t="s">
        <v>5203</v>
      </c>
      <c r="O110" s="9" t="s">
        <v>4172</v>
      </c>
      <c r="P110" s="9" t="s">
        <v>2282</v>
      </c>
      <c r="Q110" t="s">
        <v>5203</v>
      </c>
      <c r="R110" s="9" t="s">
        <v>4172</v>
      </c>
      <c r="S110" s="9" t="s">
        <v>2539</v>
      </c>
      <c r="T110" t="s">
        <v>5203</v>
      </c>
      <c r="U110" s="8" t="s">
        <v>4172</v>
      </c>
      <c r="V110" s="9" t="s">
        <v>3188</v>
      </c>
      <c r="W110" s="6" t="s">
        <v>5203</v>
      </c>
      <c r="X110" t="s">
        <v>4172</v>
      </c>
      <c r="Y110" s="5" t="s">
        <v>2539</v>
      </c>
    </row>
    <row r="111" spans="1:29" ht="12.75">
      <c r="A111" t="s">
        <v>5185</v>
      </c>
      <c r="B111" t="s">
        <v>2285</v>
      </c>
      <c r="C111" s="8">
        <v>28651</v>
      </c>
      <c r="D111" s="9" t="s">
        <v>2286</v>
      </c>
      <c r="E111" s="9" t="s">
        <v>379</v>
      </c>
      <c r="F111" s="9" t="s">
        <v>2226</v>
      </c>
      <c r="G111" s="9" t="s">
        <v>1040</v>
      </c>
      <c r="H111" t="s">
        <v>3816</v>
      </c>
      <c r="I111" s="9" t="s">
        <v>2226</v>
      </c>
      <c r="J111" s="9" t="s">
        <v>3713</v>
      </c>
      <c r="K111" t="s">
        <v>5178</v>
      </c>
      <c r="L111" s="9" t="s">
        <v>2226</v>
      </c>
      <c r="M111" s="9" t="s">
        <v>5207</v>
      </c>
      <c r="N111" t="s">
        <v>5181</v>
      </c>
      <c r="O111" s="9" t="s">
        <v>2226</v>
      </c>
      <c r="P111" s="9" t="s">
        <v>3718</v>
      </c>
      <c r="Q111" t="s">
        <v>5185</v>
      </c>
      <c r="R111" s="9" t="s">
        <v>2226</v>
      </c>
      <c r="S111" s="5" t="s">
        <v>4782</v>
      </c>
      <c r="T111" t="s">
        <v>5181</v>
      </c>
      <c r="U111" t="s">
        <v>2226</v>
      </c>
      <c r="V111" s="5" t="s">
        <v>543</v>
      </c>
      <c r="W111" s="6" t="s">
        <v>5200</v>
      </c>
      <c r="X111" t="s">
        <v>2226</v>
      </c>
      <c r="Y111" s="5" t="s">
        <v>5197</v>
      </c>
      <c r="AC111" s="11"/>
    </row>
    <row r="112" spans="1:29" ht="12.75">
      <c r="A112" t="s">
        <v>5178</v>
      </c>
      <c r="B112" t="s">
        <v>3148</v>
      </c>
      <c r="C112" s="8">
        <v>31237</v>
      </c>
      <c r="D112" s="9" t="s">
        <v>4618</v>
      </c>
      <c r="E112" s="9" t="s">
        <v>3400</v>
      </c>
      <c r="F112" s="9" t="s">
        <v>374</v>
      </c>
      <c r="G112" s="9" t="s">
        <v>3711</v>
      </c>
      <c r="H112"/>
      <c r="I112" s="9"/>
      <c r="J112" s="9"/>
      <c r="L112" s="9"/>
      <c r="M112" s="9"/>
      <c r="O112" s="9"/>
      <c r="P112" s="9"/>
      <c r="R112" s="9"/>
      <c r="V112" s="5"/>
      <c r="W112" s="5"/>
      <c r="X112" s="5"/>
      <c r="Y112" s="5"/>
      <c r="AC112" s="11"/>
    </row>
    <row r="113" spans="1:29" ht="12.75">
      <c r="A113" t="s">
        <v>5198</v>
      </c>
      <c r="B113" t="s">
        <v>1028</v>
      </c>
      <c r="C113" s="8">
        <v>31197</v>
      </c>
      <c r="D113" s="9" t="s">
        <v>2634</v>
      </c>
      <c r="E113" s="9" t="s">
        <v>2635</v>
      </c>
      <c r="F113" s="9" t="s">
        <v>539</v>
      </c>
      <c r="G113" s="9" t="s">
        <v>3811</v>
      </c>
      <c r="H113" t="s">
        <v>5200</v>
      </c>
      <c r="I113" s="9" t="s">
        <v>539</v>
      </c>
      <c r="J113" s="9" t="s">
        <v>3814</v>
      </c>
      <c r="L113" s="9"/>
      <c r="M113" s="9"/>
      <c r="O113" s="9"/>
      <c r="P113" s="9"/>
      <c r="R113" s="9"/>
      <c r="V113" s="5"/>
      <c r="W113" s="5"/>
      <c r="X113" s="5"/>
      <c r="Y113" s="5"/>
      <c r="AC113" s="11"/>
    </row>
    <row r="114" spans="1:29" ht="12.75">
      <c r="A114" t="s">
        <v>5178</v>
      </c>
      <c r="B114" t="s">
        <v>2610</v>
      </c>
      <c r="C114" s="8">
        <v>31260</v>
      </c>
      <c r="D114" s="9" t="s">
        <v>2735</v>
      </c>
      <c r="E114" s="9" t="s">
        <v>4606</v>
      </c>
      <c r="F114" s="9" t="s">
        <v>539</v>
      </c>
      <c r="G114" s="9" t="s">
        <v>5197</v>
      </c>
      <c r="H114"/>
      <c r="I114" s="9"/>
      <c r="J114" s="9"/>
      <c r="L114" s="9"/>
      <c r="M114" s="9"/>
      <c r="O114" s="9"/>
      <c r="P114" s="9"/>
      <c r="R114" s="9"/>
      <c r="V114" s="5"/>
      <c r="W114" s="5"/>
      <c r="X114" s="5"/>
      <c r="Y114" s="5"/>
      <c r="AC114" s="11"/>
    </row>
    <row r="115" spans="1:28" ht="12.75">
      <c r="A115" t="s">
        <v>5206</v>
      </c>
      <c r="B115" t="s">
        <v>4674</v>
      </c>
      <c r="C115" s="8">
        <v>28189</v>
      </c>
      <c r="D115" s="9" t="s">
        <v>538</v>
      </c>
      <c r="E115" s="9" t="s">
        <v>1167</v>
      </c>
      <c r="F115" s="9" t="s">
        <v>5194</v>
      </c>
      <c r="G115" s="9" t="s">
        <v>2545</v>
      </c>
      <c r="H115" t="s">
        <v>5198</v>
      </c>
      <c r="I115" s="9" t="s">
        <v>295</v>
      </c>
      <c r="J115" s="9" t="s">
        <v>3813</v>
      </c>
      <c r="K115" t="s">
        <v>582</v>
      </c>
      <c r="L115" s="9" t="s">
        <v>295</v>
      </c>
      <c r="M115" s="9" t="s">
        <v>3495</v>
      </c>
      <c r="N115" t="s">
        <v>5198</v>
      </c>
      <c r="O115" s="9" t="s">
        <v>295</v>
      </c>
      <c r="P115" s="9" t="s">
        <v>4784</v>
      </c>
      <c r="Q115" t="s">
        <v>5198</v>
      </c>
      <c r="R115" s="9" t="s">
        <v>5194</v>
      </c>
      <c r="S115" s="9" t="s">
        <v>3711</v>
      </c>
      <c r="T115" t="s">
        <v>5198</v>
      </c>
      <c r="U115" s="8" t="s">
        <v>5194</v>
      </c>
      <c r="V115" s="9" t="s">
        <v>3711</v>
      </c>
      <c r="W115" s="6" t="s">
        <v>5200</v>
      </c>
      <c r="X115" t="s">
        <v>5194</v>
      </c>
      <c r="Y115" s="5" t="s">
        <v>5197</v>
      </c>
      <c r="Z115" s="6" t="s">
        <v>5200</v>
      </c>
      <c r="AA115" s="6" t="s">
        <v>5194</v>
      </c>
      <c r="AB115" s="12" t="s">
        <v>3188</v>
      </c>
    </row>
    <row r="116" spans="1:29" ht="12.75">
      <c r="A116" t="s">
        <v>5203</v>
      </c>
      <c r="B116" t="s">
        <v>3109</v>
      </c>
      <c r="C116" s="8">
        <v>30547</v>
      </c>
      <c r="D116" s="9" t="s">
        <v>2115</v>
      </c>
      <c r="E116" s="9" t="s">
        <v>2638</v>
      </c>
      <c r="F116" s="9" t="s">
        <v>2697</v>
      </c>
      <c r="G116" s="9" t="s">
        <v>2545</v>
      </c>
      <c r="H116" t="s">
        <v>5203</v>
      </c>
      <c r="I116" s="9" t="s">
        <v>2697</v>
      </c>
      <c r="J116" s="9" t="s">
        <v>3188</v>
      </c>
      <c r="L116" s="9"/>
      <c r="M116" s="9"/>
      <c r="O116" s="9"/>
      <c r="P116" s="9"/>
      <c r="R116" s="9"/>
      <c r="V116" s="5"/>
      <c r="W116" s="5"/>
      <c r="X116" s="5"/>
      <c r="Y116" s="5"/>
      <c r="AC116" s="11"/>
    </row>
    <row r="117" spans="1:29" ht="12.75">
      <c r="A117" t="s">
        <v>5203</v>
      </c>
      <c r="B117" t="s">
        <v>2370</v>
      </c>
      <c r="C117" s="8">
        <v>30864</v>
      </c>
      <c r="D117" s="9" t="s">
        <v>2113</v>
      </c>
      <c r="E117" s="9" t="s">
        <v>4615</v>
      </c>
      <c r="F117" s="9" t="s">
        <v>3193</v>
      </c>
      <c r="G117" s="9" t="s">
        <v>2545</v>
      </c>
      <c r="H117"/>
      <c r="I117" s="9"/>
      <c r="J117" s="9"/>
      <c r="L117" s="9"/>
      <c r="M117" s="9"/>
      <c r="O117" s="9"/>
      <c r="P117" s="9"/>
      <c r="R117" s="9"/>
      <c r="V117" s="5"/>
      <c r="W117" s="5"/>
      <c r="X117" s="5"/>
      <c r="Y117" s="5"/>
      <c r="AC117" s="11"/>
    </row>
    <row r="118" spans="1:29" ht="12.75">
      <c r="A118" t="s">
        <v>1328</v>
      </c>
      <c r="B118" t="s">
        <v>4309</v>
      </c>
      <c r="C118" s="8">
        <v>30668</v>
      </c>
      <c r="D118" s="9" t="s">
        <v>2113</v>
      </c>
      <c r="E118" s="9" t="s">
        <v>2635</v>
      </c>
      <c r="F118" s="9"/>
      <c r="G118" s="9"/>
      <c r="H118" t="s">
        <v>5178</v>
      </c>
      <c r="I118" s="9" t="s">
        <v>2226</v>
      </c>
      <c r="J118" s="9" t="s">
        <v>543</v>
      </c>
      <c r="L118" s="9"/>
      <c r="M118" s="9"/>
      <c r="O118" s="9"/>
      <c r="P118" s="9"/>
      <c r="R118" s="9"/>
      <c r="V118" s="5"/>
      <c r="W118" s="5"/>
      <c r="X118" s="5"/>
      <c r="Y118" s="5"/>
      <c r="AC118" s="11"/>
    </row>
    <row r="120" spans="1:28" ht="12.75">
      <c r="A120" t="s">
        <v>1906</v>
      </c>
      <c r="B120" t="s">
        <v>4169</v>
      </c>
      <c r="C120" s="8">
        <v>28355</v>
      </c>
      <c r="D120" s="9" t="s">
        <v>4170</v>
      </c>
      <c r="E120" s="9" t="s">
        <v>4668</v>
      </c>
      <c r="F120" s="9" t="s">
        <v>935</v>
      </c>
      <c r="G120" s="9" t="s">
        <v>5188</v>
      </c>
      <c r="H120" t="s">
        <v>3167</v>
      </c>
      <c r="I120" s="9" t="s">
        <v>935</v>
      </c>
      <c r="J120" s="9" t="s">
        <v>571</v>
      </c>
      <c r="K120" t="s">
        <v>2699</v>
      </c>
      <c r="L120" s="9" t="s">
        <v>5194</v>
      </c>
      <c r="M120" s="9" t="s">
        <v>622</v>
      </c>
      <c r="N120" t="s">
        <v>2699</v>
      </c>
      <c r="O120" s="9" t="s">
        <v>5194</v>
      </c>
      <c r="P120" s="9" t="s">
        <v>4410</v>
      </c>
      <c r="Q120" t="s">
        <v>1906</v>
      </c>
      <c r="R120" s="9" t="s">
        <v>5194</v>
      </c>
      <c r="S120" s="9" t="s">
        <v>4411</v>
      </c>
      <c r="T120" t="s">
        <v>4690</v>
      </c>
      <c r="U120" s="8" t="s">
        <v>5194</v>
      </c>
      <c r="V120" s="9" t="s">
        <v>4412</v>
      </c>
      <c r="W120" s="6" t="s">
        <v>5198</v>
      </c>
      <c r="X120" t="s">
        <v>5194</v>
      </c>
      <c r="Y120" s="5" t="s">
        <v>2547</v>
      </c>
      <c r="Z120" s="6" t="s">
        <v>5200</v>
      </c>
      <c r="AA120" s="6" t="s">
        <v>5194</v>
      </c>
      <c r="AB120" s="12" t="s">
        <v>2547</v>
      </c>
    </row>
    <row r="121" spans="1:26" ht="12.75">
      <c r="A121" t="s">
        <v>1910</v>
      </c>
      <c r="B121" t="s">
        <v>4413</v>
      </c>
      <c r="C121" s="8">
        <v>26908</v>
      </c>
      <c r="D121" s="9"/>
      <c r="E121" s="9" t="s">
        <v>4661</v>
      </c>
      <c r="F121" s="9" t="s">
        <v>524</v>
      </c>
      <c r="G121" s="9" t="s">
        <v>3189</v>
      </c>
      <c r="H121" t="s">
        <v>1328</v>
      </c>
      <c r="I121" s="9"/>
      <c r="J121" s="9"/>
      <c r="K121" t="s">
        <v>4919</v>
      </c>
      <c r="L121" s="9" t="s">
        <v>5183</v>
      </c>
      <c r="M121" s="9" t="s">
        <v>4426</v>
      </c>
      <c r="N121" t="s">
        <v>4919</v>
      </c>
      <c r="O121" s="9" t="s">
        <v>5183</v>
      </c>
      <c r="P121" s="9" t="s">
        <v>4414</v>
      </c>
      <c r="Q121" t="s">
        <v>4919</v>
      </c>
      <c r="R121" s="9" t="s">
        <v>5183</v>
      </c>
      <c r="S121" s="9" t="s">
        <v>4415</v>
      </c>
      <c r="T121" t="s">
        <v>4919</v>
      </c>
      <c r="U121" s="8" t="s">
        <v>5183</v>
      </c>
      <c r="V121" s="9" t="s">
        <v>156</v>
      </c>
      <c r="W121" s="6" t="s">
        <v>4919</v>
      </c>
      <c r="X121" t="s">
        <v>5183</v>
      </c>
      <c r="Y121" s="5" t="s">
        <v>157</v>
      </c>
      <c r="Z121" s="6" t="s">
        <v>4919</v>
      </c>
    </row>
    <row r="122" spans="1:28" ht="12.75">
      <c r="A122" t="s">
        <v>2699</v>
      </c>
      <c r="B122" t="s">
        <v>433</v>
      </c>
      <c r="C122" s="8">
        <v>27846</v>
      </c>
      <c r="D122" s="9" t="s">
        <v>3094</v>
      </c>
      <c r="E122" s="9" t="s">
        <v>4668</v>
      </c>
      <c r="F122" s="9" t="s">
        <v>4511</v>
      </c>
      <c r="G122" s="9" t="s">
        <v>4122</v>
      </c>
      <c r="H122" t="s">
        <v>1328</v>
      </c>
      <c r="I122" s="9"/>
      <c r="J122" s="9"/>
      <c r="K122" t="s">
        <v>5181</v>
      </c>
      <c r="L122" s="9" t="s">
        <v>4511</v>
      </c>
      <c r="M122" s="9" t="s">
        <v>122</v>
      </c>
      <c r="N122" t="s">
        <v>5181</v>
      </c>
      <c r="O122" s="9" t="s">
        <v>4511</v>
      </c>
      <c r="P122" s="9" t="s">
        <v>5199</v>
      </c>
      <c r="Q122" t="s">
        <v>5181</v>
      </c>
      <c r="R122" s="9" t="s">
        <v>4172</v>
      </c>
      <c r="S122" s="9" t="s">
        <v>2284</v>
      </c>
      <c r="T122" t="s">
        <v>5198</v>
      </c>
      <c r="U122" s="8" t="s">
        <v>4172</v>
      </c>
      <c r="V122" s="9" t="s">
        <v>4122</v>
      </c>
      <c r="W122" s="6" t="s">
        <v>5181</v>
      </c>
      <c r="X122" t="s">
        <v>295</v>
      </c>
      <c r="Y122" s="5" t="s">
        <v>5191</v>
      </c>
      <c r="Z122" s="6" t="s">
        <v>5200</v>
      </c>
      <c r="AA122" s="6" t="s">
        <v>295</v>
      </c>
      <c r="AB122" s="12" t="s">
        <v>543</v>
      </c>
    </row>
    <row r="123" spans="1:28" ht="12.75">
      <c r="A123" t="s">
        <v>573</v>
      </c>
      <c r="B123" t="s">
        <v>2877</v>
      </c>
      <c r="C123" s="8">
        <v>29283</v>
      </c>
      <c r="D123" s="9" t="s">
        <v>1912</v>
      </c>
      <c r="E123" s="9" t="s">
        <v>901</v>
      </c>
      <c r="F123" s="9" t="s">
        <v>3717</v>
      </c>
      <c r="G123" s="9" t="s">
        <v>2547</v>
      </c>
      <c r="H123" t="s">
        <v>573</v>
      </c>
      <c r="I123" s="9" t="s">
        <v>2697</v>
      </c>
      <c r="J123" s="9" t="s">
        <v>3188</v>
      </c>
      <c r="K123" t="s">
        <v>573</v>
      </c>
      <c r="L123" s="9" t="s">
        <v>2697</v>
      </c>
      <c r="M123" s="9" t="s">
        <v>2545</v>
      </c>
      <c r="N123" t="s">
        <v>573</v>
      </c>
      <c r="O123" s="9" t="s">
        <v>2697</v>
      </c>
      <c r="P123" s="9" t="s">
        <v>2545</v>
      </c>
      <c r="Q123" t="s">
        <v>573</v>
      </c>
      <c r="R123" s="9" t="s">
        <v>2697</v>
      </c>
      <c r="S123" s="9" t="s">
        <v>2545</v>
      </c>
      <c r="U123" s="8"/>
      <c r="V123" s="9"/>
      <c r="W123" s="6"/>
      <c r="Y123" s="5"/>
      <c r="Z123" s="6"/>
      <c r="AB123" s="12"/>
    </row>
    <row r="124" spans="1:28" ht="12.75">
      <c r="A124" t="s">
        <v>5209</v>
      </c>
      <c r="B124" t="s">
        <v>616</v>
      </c>
      <c r="C124" s="8">
        <v>30441</v>
      </c>
      <c r="D124" s="9" t="s">
        <v>95</v>
      </c>
      <c r="E124" s="9" t="s">
        <v>2654</v>
      </c>
      <c r="F124" s="9" t="s">
        <v>4147</v>
      </c>
      <c r="G124" s="9" t="s">
        <v>2547</v>
      </c>
      <c r="H124" t="s">
        <v>573</v>
      </c>
      <c r="I124" s="9" t="s">
        <v>4511</v>
      </c>
      <c r="J124" s="9" t="s">
        <v>2545</v>
      </c>
      <c r="K124" t="s">
        <v>573</v>
      </c>
      <c r="L124" s="9" t="s">
        <v>4511</v>
      </c>
      <c r="M124" s="9" t="s">
        <v>2545</v>
      </c>
      <c r="O124" s="9"/>
      <c r="P124" s="9"/>
      <c r="R124" s="9"/>
      <c r="S124" s="9"/>
      <c r="U124" s="8"/>
      <c r="V124" s="9"/>
      <c r="W124" s="6"/>
      <c r="Y124" s="5"/>
      <c r="Z124" s="6"/>
      <c r="AB124" s="12"/>
    </row>
    <row r="125" spans="1:29" ht="12.75">
      <c r="A125" t="s">
        <v>5031</v>
      </c>
      <c r="B125" t="s">
        <v>4076</v>
      </c>
      <c r="C125" s="8">
        <v>31365</v>
      </c>
      <c r="D125" s="9" t="s">
        <v>4602</v>
      </c>
      <c r="E125" s="9" t="s">
        <v>4605</v>
      </c>
      <c r="F125" s="9" t="s">
        <v>935</v>
      </c>
      <c r="G125" s="9" t="s">
        <v>2545</v>
      </c>
      <c r="H125"/>
      <c r="I125" s="9"/>
      <c r="J125" s="9"/>
      <c r="L125" s="9"/>
      <c r="M125" s="9"/>
      <c r="O125" s="9"/>
      <c r="P125" s="9"/>
      <c r="R125" s="9"/>
      <c r="V125" s="5"/>
      <c r="W125" s="5"/>
      <c r="X125" s="5"/>
      <c r="Y125" s="5"/>
      <c r="AC125" s="11"/>
    </row>
    <row r="126" spans="1:29" ht="12.75">
      <c r="A126" t="s">
        <v>573</v>
      </c>
      <c r="B126" t="s">
        <v>5253</v>
      </c>
      <c r="C126" s="8">
        <v>30850</v>
      </c>
      <c r="D126" s="9" t="s">
        <v>2113</v>
      </c>
      <c r="E126" s="9" t="s">
        <v>3396</v>
      </c>
      <c r="F126" s="9" t="s">
        <v>2123</v>
      </c>
      <c r="G126" s="9" t="s">
        <v>2545</v>
      </c>
      <c r="H126"/>
      <c r="I126" s="9"/>
      <c r="J126" s="9"/>
      <c r="L126" s="9"/>
      <c r="M126" s="9"/>
      <c r="O126" s="9"/>
      <c r="P126" s="9"/>
      <c r="R126" s="9"/>
      <c r="V126" s="5"/>
      <c r="W126" s="5"/>
      <c r="X126" s="5"/>
      <c r="Y126" s="5"/>
      <c r="AC126" s="11"/>
    </row>
    <row r="127" spans="1:29" ht="12.75">
      <c r="A127" t="s">
        <v>1328</v>
      </c>
      <c r="B127" t="s">
        <v>4373</v>
      </c>
      <c r="C127" s="8">
        <v>30827</v>
      </c>
      <c r="D127" s="9" t="s">
        <v>1527</v>
      </c>
      <c r="E127" s="9" t="s">
        <v>1935</v>
      </c>
      <c r="F127" s="9"/>
      <c r="G127" s="9"/>
      <c r="H127" t="s">
        <v>4690</v>
      </c>
      <c r="I127" s="9" t="s">
        <v>549</v>
      </c>
      <c r="J127" s="9" t="s">
        <v>397</v>
      </c>
      <c r="K127" t="s">
        <v>1906</v>
      </c>
      <c r="L127" s="9" t="s">
        <v>549</v>
      </c>
      <c r="M127" s="9" t="s">
        <v>4135</v>
      </c>
      <c r="N127" t="s">
        <v>4690</v>
      </c>
      <c r="O127" s="9" t="s">
        <v>549</v>
      </c>
      <c r="P127" s="9" t="s">
        <v>581</v>
      </c>
      <c r="R127" s="9"/>
      <c r="V127" s="5"/>
      <c r="W127" s="5"/>
      <c r="X127" s="5"/>
      <c r="Y127" s="5"/>
      <c r="AC127" s="11"/>
    </row>
    <row r="128" ht="12.75">
      <c r="H128"/>
    </row>
    <row r="129" spans="1:29" ht="12.75">
      <c r="A129" t="s">
        <v>4780</v>
      </c>
      <c r="B129" t="s">
        <v>2905</v>
      </c>
      <c r="C129" s="8">
        <v>31242</v>
      </c>
      <c r="D129" s="9" t="s">
        <v>2227</v>
      </c>
      <c r="E129" s="9" t="s">
        <v>3327</v>
      </c>
      <c r="F129" s="9" t="s">
        <v>1</v>
      </c>
      <c r="G129" s="9" t="s">
        <v>1922</v>
      </c>
      <c r="H129" t="s">
        <v>4780</v>
      </c>
      <c r="I129" s="9" t="s">
        <v>1</v>
      </c>
      <c r="J129" s="9" t="s">
        <v>550</v>
      </c>
      <c r="L129" s="9"/>
      <c r="M129" s="9"/>
      <c r="O129" s="9"/>
      <c r="P129" s="9"/>
      <c r="R129" s="9"/>
      <c r="V129" s="5"/>
      <c r="W129" s="5"/>
      <c r="X129" s="5"/>
      <c r="Y129" s="5"/>
      <c r="AC129" s="11"/>
    </row>
    <row r="130" spans="1:29" ht="12.75">
      <c r="A130" t="s">
        <v>375</v>
      </c>
      <c r="B130" t="s">
        <v>4921</v>
      </c>
      <c r="C130" s="8">
        <v>30165</v>
      </c>
      <c r="D130" s="9" t="s">
        <v>1528</v>
      </c>
      <c r="E130" s="9" t="s">
        <v>1514</v>
      </c>
      <c r="F130" s="9" t="s">
        <v>1</v>
      </c>
      <c r="G130" s="9" t="s">
        <v>1922</v>
      </c>
      <c r="H130" t="s">
        <v>370</v>
      </c>
      <c r="I130" s="9" t="s">
        <v>1</v>
      </c>
      <c r="J130" s="9" t="s">
        <v>1922</v>
      </c>
      <c r="K130" t="s">
        <v>375</v>
      </c>
      <c r="L130" s="9" t="s">
        <v>1</v>
      </c>
      <c r="M130" s="9" t="s">
        <v>1922</v>
      </c>
      <c r="N130" t="s">
        <v>370</v>
      </c>
      <c r="O130" s="9" t="s">
        <v>1</v>
      </c>
      <c r="P130" s="9" t="s">
        <v>3134</v>
      </c>
      <c r="R130" s="9"/>
      <c r="V130" s="5"/>
      <c r="W130" s="5"/>
      <c r="X130" s="5"/>
      <c r="Y130" s="5"/>
      <c r="AC130" s="11"/>
    </row>
    <row r="131" spans="1:29" ht="12.75">
      <c r="A131" t="s">
        <v>4780</v>
      </c>
      <c r="B131" t="s">
        <v>2744</v>
      </c>
      <c r="C131" s="8">
        <v>30402</v>
      </c>
      <c r="D131" s="9" t="s">
        <v>1531</v>
      </c>
      <c r="E131" s="9" t="s">
        <v>1530</v>
      </c>
      <c r="F131" s="9" t="s">
        <v>3083</v>
      </c>
      <c r="G131" s="9" t="s">
        <v>550</v>
      </c>
      <c r="H131" t="s">
        <v>367</v>
      </c>
      <c r="I131" s="9" t="s">
        <v>3717</v>
      </c>
      <c r="J131" s="9" t="s">
        <v>3134</v>
      </c>
      <c r="K131" t="s">
        <v>367</v>
      </c>
      <c r="L131" s="9" t="s">
        <v>3717</v>
      </c>
      <c r="M131" s="9" t="s">
        <v>3134</v>
      </c>
      <c r="N131" t="s">
        <v>3133</v>
      </c>
      <c r="O131" s="9" t="s">
        <v>3717</v>
      </c>
      <c r="P131" s="9" t="s">
        <v>3134</v>
      </c>
      <c r="R131" s="9"/>
      <c r="V131" s="5"/>
      <c r="W131" s="5"/>
      <c r="X131" s="5"/>
      <c r="Y131" s="5"/>
      <c r="AC131" s="11"/>
    </row>
    <row r="132" spans="1:29" ht="12.75">
      <c r="A132" t="s">
        <v>3133</v>
      </c>
      <c r="B132" t="s">
        <v>373</v>
      </c>
      <c r="C132" s="8">
        <v>28389</v>
      </c>
      <c r="D132" s="9" t="s">
        <v>538</v>
      </c>
      <c r="E132" s="9" t="s">
        <v>3764</v>
      </c>
      <c r="F132" s="9" t="s">
        <v>2546</v>
      </c>
      <c r="G132" s="9" t="s">
        <v>3134</v>
      </c>
      <c r="H132" t="s">
        <v>3133</v>
      </c>
      <c r="I132" s="9" t="s">
        <v>2546</v>
      </c>
      <c r="J132" s="9" t="s">
        <v>550</v>
      </c>
      <c r="K132" t="s">
        <v>3133</v>
      </c>
      <c r="L132" s="9" t="s">
        <v>2546</v>
      </c>
      <c r="M132" s="9" t="s">
        <v>550</v>
      </c>
      <c r="N132" t="s">
        <v>367</v>
      </c>
      <c r="O132" s="9" t="s">
        <v>374</v>
      </c>
      <c r="P132" s="9" t="s">
        <v>368</v>
      </c>
      <c r="Q132" t="s">
        <v>3133</v>
      </c>
      <c r="R132" s="9" t="s">
        <v>374</v>
      </c>
      <c r="S132" s="5" t="s">
        <v>368</v>
      </c>
      <c r="T132" t="s">
        <v>367</v>
      </c>
      <c r="U132" t="s">
        <v>374</v>
      </c>
      <c r="V132" s="5" t="s">
        <v>368</v>
      </c>
      <c r="W132" s="6" t="s">
        <v>367</v>
      </c>
      <c r="X132" t="s">
        <v>374</v>
      </c>
      <c r="Y132" s="5" t="s">
        <v>368</v>
      </c>
      <c r="AC132" s="11"/>
    </row>
    <row r="133" spans="1:28" ht="12.75">
      <c r="A133" t="s">
        <v>4780</v>
      </c>
      <c r="B133" t="s">
        <v>66</v>
      </c>
      <c r="C133" s="8">
        <v>30076</v>
      </c>
      <c r="D133" s="9" t="s">
        <v>67</v>
      </c>
      <c r="E133" s="9" t="s">
        <v>372</v>
      </c>
      <c r="F133" s="9" t="s">
        <v>374</v>
      </c>
      <c r="G133" s="9" t="s">
        <v>3134</v>
      </c>
      <c r="H133" t="s">
        <v>367</v>
      </c>
      <c r="I133" s="9" t="s">
        <v>935</v>
      </c>
      <c r="J133" s="9" t="s">
        <v>368</v>
      </c>
      <c r="K133" t="s">
        <v>1328</v>
      </c>
      <c r="L133" s="9"/>
      <c r="M133" s="9"/>
      <c r="N133" t="s">
        <v>1328</v>
      </c>
      <c r="O133" s="9"/>
      <c r="P133" s="9"/>
      <c r="Q133" t="s">
        <v>4780</v>
      </c>
      <c r="R133" s="9" t="s">
        <v>935</v>
      </c>
      <c r="S133" s="9" t="s">
        <v>3134</v>
      </c>
      <c r="U133" s="8"/>
      <c r="V133" s="9"/>
      <c r="W133" s="6"/>
      <c r="Y133" s="5"/>
      <c r="Z133" s="6"/>
      <c r="AB133" s="12"/>
    </row>
    <row r="134" spans="1:28" ht="12.75">
      <c r="A134" t="s">
        <v>375</v>
      </c>
      <c r="B134" t="s">
        <v>3034</v>
      </c>
      <c r="C134" s="8">
        <v>30974</v>
      </c>
      <c r="D134" s="9" t="s">
        <v>97</v>
      </c>
      <c r="E134" s="9" t="s">
        <v>93</v>
      </c>
      <c r="F134" s="9" t="s">
        <v>539</v>
      </c>
      <c r="G134" s="9" t="s">
        <v>3134</v>
      </c>
      <c r="H134" t="s">
        <v>375</v>
      </c>
      <c r="I134" s="9" t="s">
        <v>539</v>
      </c>
      <c r="J134" s="9" t="s">
        <v>3134</v>
      </c>
      <c r="K134" t="s">
        <v>367</v>
      </c>
      <c r="L134" s="9" t="s">
        <v>539</v>
      </c>
      <c r="M134" s="9" t="s">
        <v>3134</v>
      </c>
      <c r="O134" s="9"/>
      <c r="P134" s="9"/>
      <c r="R134" s="9"/>
      <c r="S134" s="9"/>
      <c r="U134" s="8"/>
      <c r="V134" s="9"/>
      <c r="W134" s="6"/>
      <c r="Y134" s="5"/>
      <c r="Z134" s="6"/>
      <c r="AB134" s="12"/>
    </row>
    <row r="135" spans="1:28" ht="12.75">
      <c r="A135" t="s">
        <v>375</v>
      </c>
      <c r="B135" t="s">
        <v>275</v>
      </c>
      <c r="C135" s="8">
        <v>30301</v>
      </c>
      <c r="D135" s="9" t="s">
        <v>2325</v>
      </c>
      <c r="E135" s="9" t="s">
        <v>95</v>
      </c>
      <c r="F135" s="9" t="s">
        <v>4511</v>
      </c>
      <c r="G135" s="9" t="s">
        <v>3134</v>
      </c>
      <c r="H135" t="s">
        <v>1276</v>
      </c>
      <c r="I135" s="9" t="s">
        <v>4511</v>
      </c>
      <c r="J135" s="9" t="s">
        <v>3134</v>
      </c>
      <c r="K135" t="s">
        <v>4780</v>
      </c>
      <c r="L135" s="9" t="s">
        <v>4511</v>
      </c>
      <c r="M135" s="9" t="s">
        <v>368</v>
      </c>
      <c r="O135" s="9"/>
      <c r="P135" s="9"/>
      <c r="R135" s="9"/>
      <c r="S135" s="9"/>
      <c r="U135" s="8"/>
      <c r="V135" s="9"/>
      <c r="W135" s="6"/>
      <c r="Y135" s="5"/>
      <c r="Z135" s="6"/>
      <c r="AB135" s="12"/>
    </row>
    <row r="136" spans="1:29" ht="12.75">
      <c r="A136" t="s">
        <v>367</v>
      </c>
      <c r="B136" t="s">
        <v>3949</v>
      </c>
      <c r="C136" s="8">
        <v>31607</v>
      </c>
      <c r="D136" s="9" t="s">
        <v>4602</v>
      </c>
      <c r="E136" s="9" t="s">
        <v>3394</v>
      </c>
      <c r="F136" s="9" t="s">
        <v>1905</v>
      </c>
      <c r="G136" s="9" t="s">
        <v>368</v>
      </c>
      <c r="H136"/>
      <c r="I136" s="9"/>
      <c r="J136" s="9"/>
      <c r="L136" s="9"/>
      <c r="M136" s="9"/>
      <c r="O136" s="9"/>
      <c r="P136" s="9"/>
      <c r="R136" s="9"/>
      <c r="V136" s="5"/>
      <c r="W136" s="5"/>
      <c r="X136" s="5"/>
      <c r="Y136" s="5"/>
      <c r="AC136" s="11"/>
    </row>
    <row r="137" spans="1:28" ht="12.75">
      <c r="A137" t="s">
        <v>367</v>
      </c>
      <c r="B137" t="s">
        <v>44</v>
      </c>
      <c r="C137" s="8">
        <v>29606</v>
      </c>
      <c r="D137" s="9" t="s">
        <v>67</v>
      </c>
      <c r="E137" s="9" t="s">
        <v>3323</v>
      </c>
      <c r="F137" s="9" t="s">
        <v>2123</v>
      </c>
      <c r="G137" s="9" t="s">
        <v>368</v>
      </c>
      <c r="H137" t="s">
        <v>1275</v>
      </c>
      <c r="I137" s="9" t="s">
        <v>539</v>
      </c>
      <c r="J137" s="9" t="s">
        <v>4158</v>
      </c>
      <c r="K137" t="s">
        <v>367</v>
      </c>
      <c r="L137" s="9" t="s">
        <v>539</v>
      </c>
      <c r="M137" s="9" t="s">
        <v>368</v>
      </c>
      <c r="N137" t="s">
        <v>367</v>
      </c>
      <c r="O137" s="9" t="s">
        <v>539</v>
      </c>
      <c r="P137" s="9" t="s">
        <v>368</v>
      </c>
      <c r="Q137" t="s">
        <v>367</v>
      </c>
      <c r="R137" s="9" t="s">
        <v>539</v>
      </c>
      <c r="S137" s="9" t="s">
        <v>368</v>
      </c>
      <c r="U137" s="8"/>
      <c r="V137" s="9"/>
      <c r="W137" s="6"/>
      <c r="Y137" s="5"/>
      <c r="Z137" s="6"/>
      <c r="AB137" s="12"/>
    </row>
    <row r="138" spans="3:25" ht="12.75">
      <c r="C138" s="8"/>
      <c r="D138" s="9"/>
      <c r="E138" s="9"/>
      <c r="F138" s="9"/>
      <c r="G138" s="9"/>
      <c r="H138"/>
      <c r="I138" s="9"/>
      <c r="J138" s="9"/>
      <c r="L138" s="9"/>
      <c r="M138" s="9"/>
      <c r="O138" s="9"/>
      <c r="P138" s="9"/>
      <c r="R138" s="9"/>
      <c r="S138" s="9"/>
      <c r="U138" s="8"/>
      <c r="V138" s="9"/>
      <c r="W138" s="6"/>
      <c r="Y138" s="5"/>
    </row>
    <row r="139" spans="1:29" ht="12.75">
      <c r="A139" t="s">
        <v>20</v>
      </c>
      <c r="B139" t="s">
        <v>332</v>
      </c>
      <c r="C139" s="8">
        <v>31286</v>
      </c>
      <c r="D139" s="9" t="s">
        <v>1285</v>
      </c>
      <c r="E139" s="9" t="s">
        <v>3323</v>
      </c>
      <c r="F139" s="9" t="s">
        <v>2546</v>
      </c>
      <c r="G139" s="9" t="s">
        <v>5218</v>
      </c>
      <c r="H139" t="s">
        <v>380</v>
      </c>
      <c r="I139" s="9" t="s">
        <v>2546</v>
      </c>
      <c r="J139" s="9" t="s">
        <v>333</v>
      </c>
      <c r="L139" s="9"/>
      <c r="M139" s="9"/>
      <c r="O139" s="9"/>
      <c r="P139" s="9"/>
      <c r="R139" s="9"/>
      <c r="V139" s="5"/>
      <c r="W139" s="5"/>
      <c r="X139" s="5"/>
      <c r="Y139" s="5"/>
      <c r="AC139" s="11"/>
    </row>
    <row r="140" spans="1:29" ht="12.75">
      <c r="A140" t="s">
        <v>1715</v>
      </c>
      <c r="B140" t="s">
        <v>3796</v>
      </c>
      <c r="C140" s="8">
        <v>24864</v>
      </c>
      <c r="D140" s="9"/>
      <c r="E140" s="9" t="s">
        <v>2537</v>
      </c>
      <c r="F140" s="9" t="s">
        <v>5194</v>
      </c>
      <c r="G140" s="9" t="s">
        <v>3389</v>
      </c>
      <c r="H140" t="s">
        <v>1715</v>
      </c>
      <c r="I140" s="9" t="s">
        <v>5194</v>
      </c>
      <c r="J140" s="9" t="s">
        <v>3729</v>
      </c>
      <c r="K140" t="s">
        <v>1715</v>
      </c>
      <c r="L140" s="9" t="s">
        <v>5194</v>
      </c>
      <c r="M140" s="9" t="s">
        <v>4175</v>
      </c>
      <c r="N140" t="s">
        <v>1715</v>
      </c>
      <c r="O140" s="9" t="s">
        <v>5194</v>
      </c>
      <c r="P140" s="9" t="s">
        <v>2727</v>
      </c>
      <c r="Q140" t="s">
        <v>1715</v>
      </c>
      <c r="R140" s="9" t="s">
        <v>5194</v>
      </c>
      <c r="S140" s="5" t="s">
        <v>3797</v>
      </c>
      <c r="T140" t="s">
        <v>1715</v>
      </c>
      <c r="U140" t="s">
        <v>5194</v>
      </c>
      <c r="V140" s="5" t="s">
        <v>3798</v>
      </c>
      <c r="W140" s="6" t="s">
        <v>1715</v>
      </c>
      <c r="X140" t="s">
        <v>5194</v>
      </c>
      <c r="Y140" s="5" t="s">
        <v>161</v>
      </c>
      <c r="Z140" t="s">
        <v>1715</v>
      </c>
      <c r="AA140" s="6" t="s">
        <v>5194</v>
      </c>
      <c r="AB140" s="6" t="s">
        <v>162</v>
      </c>
      <c r="AC140" s="11"/>
    </row>
    <row r="141" spans="1:29" ht="12.75">
      <c r="A141" t="s">
        <v>3311</v>
      </c>
      <c r="B141" t="s">
        <v>163</v>
      </c>
      <c r="C141" s="8">
        <v>28789</v>
      </c>
      <c r="D141" s="9" t="s">
        <v>548</v>
      </c>
      <c r="E141" s="9" t="s">
        <v>2543</v>
      </c>
      <c r="F141" s="9" t="s">
        <v>2544</v>
      </c>
      <c r="G141" s="9" t="s">
        <v>836</v>
      </c>
      <c r="H141" t="s">
        <v>3311</v>
      </c>
      <c r="I141" s="9" t="s">
        <v>2544</v>
      </c>
      <c r="J141" s="9" t="s">
        <v>1957</v>
      </c>
      <c r="K141" t="s">
        <v>3311</v>
      </c>
      <c r="L141" s="9" t="s">
        <v>2544</v>
      </c>
      <c r="M141" s="9" t="s">
        <v>2329</v>
      </c>
      <c r="N141" t="s">
        <v>3311</v>
      </c>
      <c r="O141" s="9" t="s">
        <v>5194</v>
      </c>
      <c r="P141" s="9" t="s">
        <v>2728</v>
      </c>
      <c r="Q141" t="s">
        <v>3311</v>
      </c>
      <c r="R141" s="9" t="s">
        <v>5194</v>
      </c>
      <c r="S141" s="5" t="s">
        <v>164</v>
      </c>
      <c r="T141" t="s">
        <v>3311</v>
      </c>
      <c r="U141" t="s">
        <v>5194</v>
      </c>
      <c r="V141" s="5" t="s">
        <v>165</v>
      </c>
      <c r="W141" s="6" t="s">
        <v>3311</v>
      </c>
      <c r="X141" t="s">
        <v>5194</v>
      </c>
      <c r="Y141" s="5" t="s">
        <v>1145</v>
      </c>
      <c r="AA141" s="16"/>
      <c r="AB141" s="16"/>
      <c r="AC141" s="11"/>
    </row>
    <row r="142" spans="4:28" ht="12.75">
      <c r="D142"/>
      <c r="E142"/>
      <c r="F142"/>
      <c r="G142"/>
      <c r="H142"/>
      <c r="I142"/>
      <c r="J142"/>
      <c r="L142"/>
      <c r="M142"/>
      <c r="O142"/>
      <c r="P142"/>
      <c r="R142"/>
      <c r="AA142"/>
      <c r="AB142"/>
    </row>
    <row r="143" spans="4:28" ht="12.75">
      <c r="D143"/>
      <c r="E143"/>
      <c r="F143"/>
      <c r="G143"/>
      <c r="H143" t="s">
        <v>3336</v>
      </c>
      <c r="I143"/>
      <c r="J143"/>
      <c r="K143" t="s">
        <v>1481</v>
      </c>
      <c r="L143"/>
      <c r="M143"/>
      <c r="N143" t="s">
        <v>3120</v>
      </c>
      <c r="O143"/>
      <c r="P143"/>
      <c r="Q143" t="s">
        <v>1555</v>
      </c>
      <c r="R143"/>
      <c r="T143" t="s">
        <v>1556</v>
      </c>
      <c r="AA143"/>
      <c r="AB143"/>
    </row>
    <row r="147" spans="1:28" ht="18">
      <c r="A147" s="7" t="s">
        <v>4465</v>
      </c>
      <c r="D147"/>
      <c r="E147"/>
      <c r="F147"/>
      <c r="G147"/>
      <c r="H147"/>
      <c r="I147"/>
      <c r="J147"/>
      <c r="K147" s="7"/>
      <c r="L147"/>
      <c r="M147"/>
      <c r="O147"/>
      <c r="P147"/>
      <c r="R147"/>
      <c r="AA147"/>
      <c r="AB147"/>
    </row>
    <row r="148" spans="1:28" ht="12.75">
      <c r="A148" t="s">
        <v>908</v>
      </c>
      <c r="D148"/>
      <c r="E148"/>
      <c r="F148"/>
      <c r="G148"/>
      <c r="H148"/>
      <c r="I148"/>
      <c r="J148"/>
      <c r="L148"/>
      <c r="M148"/>
      <c r="O148"/>
      <c r="P148"/>
      <c r="R148"/>
      <c r="AA148"/>
      <c r="AB148"/>
    </row>
    <row r="149" spans="1:28" ht="12.75">
      <c r="A149" t="s">
        <v>629</v>
      </c>
      <c r="D149"/>
      <c r="E149"/>
      <c r="F149"/>
      <c r="G149"/>
      <c r="H149"/>
      <c r="I149"/>
      <c r="J149"/>
      <c r="L149"/>
      <c r="M149"/>
      <c r="O149"/>
      <c r="P149"/>
      <c r="R149"/>
      <c r="AA149"/>
      <c r="AB149"/>
    </row>
    <row r="150" spans="1:28" ht="12.75">
      <c r="A150" t="s">
        <v>3002</v>
      </c>
      <c r="B150" t="s">
        <v>1357</v>
      </c>
      <c r="C150" s="8">
        <v>30435</v>
      </c>
      <c r="D150" s="9" t="s">
        <v>1374</v>
      </c>
      <c r="E150" s="9" t="s">
        <v>3097</v>
      </c>
      <c r="F150" s="9" t="s">
        <v>3717</v>
      </c>
      <c r="G150" s="9" t="s">
        <v>3695</v>
      </c>
      <c r="H150" t="s">
        <v>3002</v>
      </c>
      <c r="I150" s="9" t="s">
        <v>3717</v>
      </c>
      <c r="J150" s="9" t="s">
        <v>1120</v>
      </c>
      <c r="K150" t="s">
        <v>3002</v>
      </c>
      <c r="L150" s="9" t="s">
        <v>3717</v>
      </c>
      <c r="M150" s="9" t="s">
        <v>416</v>
      </c>
      <c r="O150" s="9"/>
      <c r="P150" s="9"/>
      <c r="R150" s="9"/>
      <c r="S150" s="9"/>
      <c r="U150" s="8"/>
      <c r="V150" s="9"/>
      <c r="W150" s="6"/>
      <c r="Y150" s="5"/>
      <c r="Z150" s="6"/>
      <c r="AB150" s="12"/>
    </row>
    <row r="151" spans="1:28" ht="12.75">
      <c r="A151" t="s">
        <v>3002</v>
      </c>
      <c r="B151" t="s">
        <v>2104</v>
      </c>
      <c r="C151" s="8">
        <v>26563</v>
      </c>
      <c r="D151" s="9"/>
      <c r="E151" s="9" t="s">
        <v>1387</v>
      </c>
      <c r="F151" s="9" t="s">
        <v>377</v>
      </c>
      <c r="G151" s="9" t="s">
        <v>5131</v>
      </c>
      <c r="H151" t="s">
        <v>3002</v>
      </c>
      <c r="I151" s="9" t="s">
        <v>377</v>
      </c>
      <c r="J151" s="9" t="s">
        <v>1098</v>
      </c>
      <c r="K151" t="s">
        <v>3002</v>
      </c>
      <c r="L151" s="9" t="s">
        <v>377</v>
      </c>
      <c r="M151" s="9" t="s">
        <v>1711</v>
      </c>
      <c r="N151" t="s">
        <v>3002</v>
      </c>
      <c r="O151" s="9" t="s">
        <v>4147</v>
      </c>
      <c r="P151" s="9" t="s">
        <v>3098</v>
      </c>
      <c r="Q151" t="s">
        <v>3002</v>
      </c>
      <c r="R151" s="9" t="s">
        <v>4147</v>
      </c>
      <c r="S151" s="9" t="s">
        <v>2105</v>
      </c>
      <c r="T151" t="s">
        <v>3002</v>
      </c>
      <c r="U151" s="8" t="s">
        <v>4147</v>
      </c>
      <c r="V151" s="9" t="s">
        <v>2106</v>
      </c>
      <c r="W151" t="s">
        <v>3002</v>
      </c>
      <c r="X151" t="s">
        <v>4147</v>
      </c>
      <c r="Y151" s="5" t="s">
        <v>2107</v>
      </c>
      <c r="Z151" t="s">
        <v>3002</v>
      </c>
      <c r="AA151" s="6" t="s">
        <v>4147</v>
      </c>
      <c r="AB151" s="6" t="s">
        <v>2108</v>
      </c>
    </row>
    <row r="152" ht="12.75">
      <c r="H152"/>
    </row>
    <row r="153" spans="1:29" ht="12.75">
      <c r="A153" t="s">
        <v>2535</v>
      </c>
      <c r="B153" t="s">
        <v>1550</v>
      </c>
      <c r="C153" s="8">
        <v>31127</v>
      </c>
      <c r="D153" s="9" t="s">
        <v>1284</v>
      </c>
      <c r="E153" s="9" t="s">
        <v>3328</v>
      </c>
      <c r="F153" s="9" t="s">
        <v>2123</v>
      </c>
      <c r="G153" s="9" t="s">
        <v>5062</v>
      </c>
      <c r="H153" t="s">
        <v>2535</v>
      </c>
      <c r="I153" s="9" t="s">
        <v>2123</v>
      </c>
      <c r="J153" s="9" t="s">
        <v>4467</v>
      </c>
      <c r="L153" s="9"/>
      <c r="M153" s="9"/>
      <c r="O153" s="9"/>
      <c r="P153" s="9"/>
      <c r="R153" s="9"/>
      <c r="V153" s="5"/>
      <c r="W153" s="5"/>
      <c r="X153" s="5"/>
      <c r="Y153" s="5"/>
      <c r="AC153" s="11"/>
    </row>
    <row r="154" spans="1:29" ht="12.75">
      <c r="A154" t="s">
        <v>2535</v>
      </c>
      <c r="B154" t="s">
        <v>4087</v>
      </c>
      <c r="C154" s="8">
        <v>32016</v>
      </c>
      <c r="D154" s="9" t="s">
        <v>2364</v>
      </c>
      <c r="E154" s="9" t="s">
        <v>3401</v>
      </c>
      <c r="F154" s="9" t="s">
        <v>3548</v>
      </c>
      <c r="G154" s="9" t="s">
        <v>2082</v>
      </c>
      <c r="H154"/>
      <c r="I154" s="9"/>
      <c r="J154" s="9"/>
      <c r="L154" s="9"/>
      <c r="M154" s="9"/>
      <c r="O154" s="9"/>
      <c r="P154" s="9"/>
      <c r="R154" s="9"/>
      <c r="V154" s="5"/>
      <c r="W154" s="5"/>
      <c r="X154" s="5"/>
      <c r="Y154" s="5"/>
      <c r="AC154" s="11"/>
    </row>
    <row r="155" spans="1:29" ht="12.75">
      <c r="A155" t="s">
        <v>294</v>
      </c>
      <c r="B155" t="s">
        <v>4085</v>
      </c>
      <c r="C155" s="8">
        <v>29459</v>
      </c>
      <c r="D155" s="9" t="s">
        <v>67</v>
      </c>
      <c r="E155" s="9" t="s">
        <v>793</v>
      </c>
      <c r="F155" s="9" t="s">
        <v>3548</v>
      </c>
      <c r="G155" s="9" t="s">
        <v>3888</v>
      </c>
      <c r="H155"/>
      <c r="I155" s="9"/>
      <c r="J155" s="9"/>
      <c r="L155" s="9"/>
      <c r="M155" s="9"/>
      <c r="O155" s="9"/>
      <c r="P155" s="9"/>
      <c r="R155" s="9"/>
      <c r="V155" s="5"/>
      <c r="W155" s="5"/>
      <c r="X155" s="5"/>
      <c r="Y155" s="5"/>
      <c r="AC155" s="11"/>
    </row>
    <row r="156" spans="1:29" ht="12.75">
      <c r="A156" t="s">
        <v>296</v>
      </c>
      <c r="B156" t="s">
        <v>1550</v>
      </c>
      <c r="C156" s="8">
        <v>29037</v>
      </c>
      <c r="D156" s="9" t="s">
        <v>2730</v>
      </c>
      <c r="E156" s="9" t="s">
        <v>1528</v>
      </c>
      <c r="F156" s="9" t="s">
        <v>4041</v>
      </c>
      <c r="G156" s="9" t="s">
        <v>4854</v>
      </c>
      <c r="H156" t="s">
        <v>296</v>
      </c>
      <c r="I156" s="9" t="s">
        <v>4041</v>
      </c>
      <c r="J156" s="9" t="s">
        <v>1121</v>
      </c>
      <c r="K156" t="s">
        <v>2535</v>
      </c>
      <c r="L156" s="9" t="s">
        <v>4041</v>
      </c>
      <c r="M156" s="9" t="s">
        <v>2785</v>
      </c>
      <c r="N156" t="s">
        <v>2535</v>
      </c>
      <c r="O156" s="9" t="s">
        <v>4041</v>
      </c>
      <c r="P156" s="9" t="s">
        <v>4574</v>
      </c>
      <c r="R156" s="9"/>
      <c r="V156" s="5"/>
      <c r="W156" s="5"/>
      <c r="X156" s="5"/>
      <c r="Y156" s="5"/>
      <c r="AC156" s="11"/>
    </row>
    <row r="157" spans="1:29" ht="12.75">
      <c r="A157" t="s">
        <v>2535</v>
      </c>
      <c r="B157" t="s">
        <v>5151</v>
      </c>
      <c r="C157" s="8">
        <v>30598</v>
      </c>
      <c r="D157" s="9" t="s">
        <v>1285</v>
      </c>
      <c r="E157" s="9" t="s">
        <v>3325</v>
      </c>
      <c r="F157" s="9" t="s">
        <v>2706</v>
      </c>
      <c r="G157" s="9" t="s">
        <v>1399</v>
      </c>
      <c r="H157" t="s">
        <v>296</v>
      </c>
      <c r="I157" s="9" t="s">
        <v>2706</v>
      </c>
      <c r="J157" s="9" t="s">
        <v>1685</v>
      </c>
      <c r="L157" s="9"/>
      <c r="M157" s="9"/>
      <c r="O157" s="9"/>
      <c r="P157" s="9"/>
      <c r="R157" s="9"/>
      <c r="V157" s="5"/>
      <c r="W157" s="5"/>
      <c r="X157" s="5"/>
      <c r="Y157" s="5"/>
      <c r="AC157" s="11"/>
    </row>
    <row r="158" spans="1:29" ht="12.75">
      <c r="A158" t="s">
        <v>1328</v>
      </c>
      <c r="B158" t="s">
        <v>2150</v>
      </c>
      <c r="C158" s="8">
        <v>30895</v>
      </c>
      <c r="D158" s="9" t="s">
        <v>2113</v>
      </c>
      <c r="E158" s="9" t="s">
        <v>1285</v>
      </c>
      <c r="F158" s="9"/>
      <c r="G158" s="9"/>
      <c r="H158" t="s">
        <v>2535</v>
      </c>
      <c r="I158" s="9" t="s">
        <v>4147</v>
      </c>
      <c r="J158" s="9" t="s">
        <v>1482</v>
      </c>
      <c r="L158" s="9"/>
      <c r="M158" s="9"/>
      <c r="O158" s="9"/>
      <c r="P158" s="9"/>
      <c r="R158" s="9"/>
      <c r="V158" s="5"/>
      <c r="W158" s="5"/>
      <c r="X158" s="5"/>
      <c r="Y158" s="5"/>
      <c r="AC158" s="11"/>
    </row>
    <row r="160" spans="1:28" ht="12.75">
      <c r="A160" t="s">
        <v>2704</v>
      </c>
      <c r="B160" t="s">
        <v>3283</v>
      </c>
      <c r="C160" s="8">
        <v>30559</v>
      </c>
      <c r="D160" s="9" t="s">
        <v>3284</v>
      </c>
      <c r="E160" s="9" t="s">
        <v>709</v>
      </c>
      <c r="F160" s="9" t="s">
        <v>4511</v>
      </c>
      <c r="G160" s="9" t="s">
        <v>626</v>
      </c>
      <c r="H160" t="s">
        <v>2704</v>
      </c>
      <c r="I160" s="9" t="s">
        <v>4511</v>
      </c>
      <c r="J160" s="9" t="s">
        <v>534</v>
      </c>
      <c r="K160" t="s">
        <v>71</v>
      </c>
      <c r="L160" s="9" t="s">
        <v>4511</v>
      </c>
      <c r="M160" s="9" t="s">
        <v>151</v>
      </c>
      <c r="N160" t="s">
        <v>71</v>
      </c>
      <c r="O160" s="9" t="s">
        <v>4511</v>
      </c>
      <c r="P160" s="9" t="s">
        <v>1763</v>
      </c>
      <c r="Q160" t="s">
        <v>71</v>
      </c>
      <c r="R160" s="9" t="s">
        <v>4511</v>
      </c>
      <c r="S160" s="9" t="s">
        <v>3285</v>
      </c>
      <c r="U160" s="8"/>
      <c r="V160" s="9"/>
      <c r="W160" s="6"/>
      <c r="Y160" s="5"/>
      <c r="Z160" s="6"/>
      <c r="AB160" s="12"/>
    </row>
    <row r="161" spans="1:28" ht="12.75">
      <c r="A161" t="s">
        <v>2704</v>
      </c>
      <c r="B161" t="s">
        <v>1265</v>
      </c>
      <c r="C161" s="8">
        <v>28349</v>
      </c>
      <c r="D161" s="9" t="s">
        <v>1266</v>
      </c>
      <c r="E161" s="9" t="s">
        <v>4666</v>
      </c>
      <c r="F161" s="9" t="s">
        <v>5180</v>
      </c>
      <c r="G161" s="9" t="s">
        <v>752</v>
      </c>
      <c r="H161" t="s">
        <v>2704</v>
      </c>
      <c r="I161" s="9" t="s">
        <v>5180</v>
      </c>
      <c r="J161" s="9" t="s">
        <v>5005</v>
      </c>
      <c r="K161" t="s">
        <v>2704</v>
      </c>
      <c r="L161" s="9" t="s">
        <v>5180</v>
      </c>
      <c r="M161" s="9" t="s">
        <v>3057</v>
      </c>
      <c r="N161" t="s">
        <v>2704</v>
      </c>
      <c r="O161" s="9" t="s">
        <v>5180</v>
      </c>
      <c r="P161" s="9" t="s">
        <v>4653</v>
      </c>
      <c r="Q161" t="s">
        <v>2704</v>
      </c>
      <c r="R161" s="9" t="s">
        <v>4166</v>
      </c>
      <c r="S161" s="9" t="s">
        <v>3279</v>
      </c>
      <c r="T161" t="s">
        <v>2704</v>
      </c>
      <c r="U161" s="8" t="s">
        <v>4166</v>
      </c>
      <c r="V161" s="9" t="s">
        <v>3280</v>
      </c>
      <c r="W161" s="6" t="s">
        <v>2704</v>
      </c>
      <c r="X161" t="s">
        <v>4166</v>
      </c>
      <c r="Y161" s="5" t="s">
        <v>3281</v>
      </c>
      <c r="Z161" t="s">
        <v>2704</v>
      </c>
      <c r="AA161" s="6" t="s">
        <v>4166</v>
      </c>
      <c r="AB161" s="12" t="s">
        <v>3282</v>
      </c>
    </row>
    <row r="162" spans="1:28" ht="12.75">
      <c r="A162" t="s">
        <v>2291</v>
      </c>
      <c r="B162" t="s">
        <v>3286</v>
      </c>
      <c r="C162" s="8">
        <v>28952</v>
      </c>
      <c r="D162" s="9" t="s">
        <v>2708</v>
      </c>
      <c r="E162" s="9" t="s">
        <v>3767</v>
      </c>
      <c r="F162" s="9" t="s">
        <v>524</v>
      </c>
      <c r="G162" s="9" t="s">
        <v>4863</v>
      </c>
      <c r="H162" t="s">
        <v>2124</v>
      </c>
      <c r="I162" s="9" t="s">
        <v>524</v>
      </c>
      <c r="J162" s="9" t="s">
        <v>1214</v>
      </c>
      <c r="K162" t="s">
        <v>2291</v>
      </c>
      <c r="L162" s="9" t="s">
        <v>524</v>
      </c>
      <c r="M162" s="9" t="s">
        <v>3056</v>
      </c>
      <c r="N162" t="s">
        <v>2291</v>
      </c>
      <c r="O162" s="9" t="s">
        <v>524</v>
      </c>
      <c r="P162" s="9" t="s">
        <v>3902</v>
      </c>
      <c r="Q162" t="s">
        <v>3674</v>
      </c>
      <c r="R162" s="9" t="s">
        <v>524</v>
      </c>
      <c r="S162" s="9" t="s">
        <v>3287</v>
      </c>
      <c r="U162" s="8"/>
      <c r="V162" s="9"/>
      <c r="W162" s="6"/>
      <c r="Y162" s="5"/>
      <c r="Z162" s="6"/>
      <c r="AB162" s="12"/>
    </row>
    <row r="163" spans="1:29" ht="12.75">
      <c r="A163" t="s">
        <v>3674</v>
      </c>
      <c r="B163" t="s">
        <v>3587</v>
      </c>
      <c r="C163" s="8">
        <v>27885</v>
      </c>
      <c r="D163" s="9" t="s">
        <v>3187</v>
      </c>
      <c r="E163" s="9" t="s">
        <v>794</v>
      </c>
      <c r="F163" s="9" t="s">
        <v>2546</v>
      </c>
      <c r="G163" s="9" t="s">
        <v>5225</v>
      </c>
      <c r="H163"/>
      <c r="I163" s="9"/>
      <c r="J163" s="9"/>
      <c r="L163" s="9"/>
      <c r="M163" s="9"/>
      <c r="N163" t="s">
        <v>4816</v>
      </c>
      <c r="O163" s="9" t="s">
        <v>2546</v>
      </c>
      <c r="P163" s="9" t="s">
        <v>3512</v>
      </c>
      <c r="Q163" t="s">
        <v>3674</v>
      </c>
      <c r="R163" s="9" t="s">
        <v>2546</v>
      </c>
      <c r="S163" s="5" t="s">
        <v>3588</v>
      </c>
      <c r="T163" t="s">
        <v>3674</v>
      </c>
      <c r="U163" t="s">
        <v>2546</v>
      </c>
      <c r="V163" s="5" t="s">
        <v>3589</v>
      </c>
      <c r="W163" s="5"/>
      <c r="X163" s="5"/>
      <c r="Y163" s="5"/>
      <c r="AC163" s="11"/>
    </row>
    <row r="164" spans="1:25" ht="12.75">
      <c r="A164" t="s">
        <v>1919</v>
      </c>
      <c r="B164" t="s">
        <v>1451</v>
      </c>
      <c r="C164" s="8">
        <v>28239</v>
      </c>
      <c r="D164" s="9" t="s">
        <v>3497</v>
      </c>
      <c r="E164" s="9" t="s">
        <v>4615</v>
      </c>
      <c r="F164" s="9" t="s">
        <v>374</v>
      </c>
      <c r="G164" s="9" t="s">
        <v>1428</v>
      </c>
      <c r="H164" t="s">
        <v>1919</v>
      </c>
      <c r="I164" s="9" t="s">
        <v>374</v>
      </c>
      <c r="J164" s="9" t="s">
        <v>985</v>
      </c>
      <c r="K164" t="s">
        <v>1919</v>
      </c>
      <c r="L164" s="9" t="s">
        <v>374</v>
      </c>
      <c r="M164" s="9" t="s">
        <v>1452</v>
      </c>
      <c r="O164" s="9"/>
      <c r="P164" s="9"/>
      <c r="Q164" t="s">
        <v>1919</v>
      </c>
      <c r="R164" s="9" t="s">
        <v>3193</v>
      </c>
      <c r="S164" s="9" t="s">
        <v>1453</v>
      </c>
      <c r="T164" t="s">
        <v>1919</v>
      </c>
      <c r="U164" s="8" t="s">
        <v>3193</v>
      </c>
      <c r="V164" s="9" t="s">
        <v>1454</v>
      </c>
      <c r="W164" s="6" t="s">
        <v>1919</v>
      </c>
      <c r="X164" t="s">
        <v>3193</v>
      </c>
      <c r="Y164" s="5" t="s">
        <v>1455</v>
      </c>
    </row>
    <row r="165" spans="1:28" ht="12.75">
      <c r="A165" t="s">
        <v>1919</v>
      </c>
      <c r="B165" t="s">
        <v>4897</v>
      </c>
      <c r="C165" s="8">
        <v>28810</v>
      </c>
      <c r="D165" s="9" t="s">
        <v>4898</v>
      </c>
      <c r="E165" s="9" t="s">
        <v>4665</v>
      </c>
      <c r="F165" s="9" t="s">
        <v>3717</v>
      </c>
      <c r="G165" s="9" t="s">
        <v>4286</v>
      </c>
      <c r="H165" t="s">
        <v>1919</v>
      </c>
      <c r="I165" s="9" t="s">
        <v>3717</v>
      </c>
      <c r="J165" s="9" t="s">
        <v>2183</v>
      </c>
      <c r="K165" t="s">
        <v>1919</v>
      </c>
      <c r="L165" s="9" t="s">
        <v>935</v>
      </c>
      <c r="M165" s="9" t="s">
        <v>3659</v>
      </c>
      <c r="N165" t="s">
        <v>1919</v>
      </c>
      <c r="O165" s="9" t="s">
        <v>935</v>
      </c>
      <c r="P165" s="9" t="s">
        <v>2902</v>
      </c>
      <c r="Q165" t="s">
        <v>1919</v>
      </c>
      <c r="R165" s="9" t="s">
        <v>935</v>
      </c>
      <c r="S165" s="9" t="s">
        <v>4899</v>
      </c>
      <c r="T165" t="s">
        <v>1919</v>
      </c>
      <c r="U165" s="8" t="s">
        <v>935</v>
      </c>
      <c r="V165" s="9" t="s">
        <v>4900</v>
      </c>
      <c r="W165" s="6" t="s">
        <v>1919</v>
      </c>
      <c r="X165" t="s">
        <v>935</v>
      </c>
      <c r="Y165" s="5" t="s">
        <v>1526</v>
      </c>
      <c r="Z165" s="6"/>
      <c r="AB165" s="12"/>
    </row>
    <row r="166" spans="1:29" ht="12.75">
      <c r="A166" t="s">
        <v>1919</v>
      </c>
      <c r="B166" t="s">
        <v>685</v>
      </c>
      <c r="C166" s="8">
        <v>29573</v>
      </c>
      <c r="D166" s="9" t="s">
        <v>1521</v>
      </c>
      <c r="E166" s="9" t="s">
        <v>1529</v>
      </c>
      <c r="F166" s="9" t="s">
        <v>935</v>
      </c>
      <c r="G166" s="9" t="s">
        <v>3870</v>
      </c>
      <c r="H166" t="s">
        <v>1919</v>
      </c>
      <c r="I166" s="9" t="s">
        <v>935</v>
      </c>
      <c r="J166" s="9" t="s">
        <v>4237</v>
      </c>
      <c r="K166" t="s">
        <v>4095</v>
      </c>
      <c r="L166" s="9" t="s">
        <v>935</v>
      </c>
      <c r="M166" s="9" t="s">
        <v>5259</v>
      </c>
      <c r="N166" t="s">
        <v>1919</v>
      </c>
      <c r="O166" s="9" t="s">
        <v>935</v>
      </c>
      <c r="P166" s="9" t="s">
        <v>5136</v>
      </c>
      <c r="R166" s="9"/>
      <c r="V166" s="5"/>
      <c r="W166" s="5"/>
      <c r="X166" s="5"/>
      <c r="Y166" s="5"/>
      <c r="AC166" s="11"/>
    </row>
    <row r="168" spans="1:28" ht="12.75">
      <c r="A168" t="s">
        <v>3185</v>
      </c>
      <c r="B168" t="s">
        <v>3341</v>
      </c>
      <c r="C168" s="8">
        <v>27964</v>
      </c>
      <c r="D168" s="9" t="s">
        <v>4981</v>
      </c>
      <c r="E168" s="9" t="s">
        <v>4662</v>
      </c>
      <c r="F168" s="9" t="s">
        <v>2123</v>
      </c>
      <c r="G168" s="9" t="s">
        <v>2279</v>
      </c>
      <c r="H168" t="s">
        <v>3185</v>
      </c>
      <c r="I168" s="9" t="s">
        <v>2123</v>
      </c>
      <c r="J168" s="9" t="s">
        <v>5187</v>
      </c>
      <c r="K168" t="s">
        <v>3185</v>
      </c>
      <c r="L168" s="9" t="s">
        <v>2123</v>
      </c>
      <c r="M168" s="9" t="s">
        <v>5187</v>
      </c>
      <c r="N168" t="s">
        <v>1328</v>
      </c>
      <c r="O168" s="9"/>
      <c r="P168" s="9"/>
      <c r="Q168" t="s">
        <v>3185</v>
      </c>
      <c r="R168" s="9" t="s">
        <v>2123</v>
      </c>
      <c r="S168" s="9" t="s">
        <v>4144</v>
      </c>
      <c r="T168" t="s">
        <v>3185</v>
      </c>
      <c r="U168" s="8" t="s">
        <v>2123</v>
      </c>
      <c r="V168" s="9" t="s">
        <v>3710</v>
      </c>
      <c r="W168" s="6" t="s">
        <v>3185</v>
      </c>
      <c r="X168" t="s">
        <v>2123</v>
      </c>
      <c r="Y168" s="13" t="s">
        <v>2279</v>
      </c>
      <c r="Z168" s="6" t="s">
        <v>3185</v>
      </c>
      <c r="AA168" s="6" t="s">
        <v>2123</v>
      </c>
      <c r="AB168" s="12" t="s">
        <v>5187</v>
      </c>
    </row>
    <row r="169" spans="1:29" ht="12.75">
      <c r="A169" t="s">
        <v>523</v>
      </c>
      <c r="B169" t="s">
        <v>4650</v>
      </c>
      <c r="C169" s="8">
        <v>29479</v>
      </c>
      <c r="D169" s="9" t="s">
        <v>4040</v>
      </c>
      <c r="E169" s="9" t="s">
        <v>379</v>
      </c>
      <c r="F169" s="9" t="s">
        <v>5180</v>
      </c>
      <c r="G169" s="9" t="s">
        <v>2279</v>
      </c>
      <c r="H169" t="s">
        <v>523</v>
      </c>
      <c r="I169" s="9" t="s">
        <v>5180</v>
      </c>
      <c r="J169" s="9" t="s">
        <v>5187</v>
      </c>
      <c r="K169" t="s">
        <v>5135</v>
      </c>
      <c r="L169" s="9" t="s">
        <v>5180</v>
      </c>
      <c r="M169" s="9" t="s">
        <v>541</v>
      </c>
      <c r="N169" t="s">
        <v>3808</v>
      </c>
      <c r="O169" s="9" t="s">
        <v>5180</v>
      </c>
      <c r="P169" s="9" t="s">
        <v>134</v>
      </c>
      <c r="Q169" t="s">
        <v>3714</v>
      </c>
      <c r="R169" s="9" t="s">
        <v>5180</v>
      </c>
      <c r="S169" s="5" t="s">
        <v>2545</v>
      </c>
      <c r="T169" t="s">
        <v>3712</v>
      </c>
      <c r="U169" t="s">
        <v>5180</v>
      </c>
      <c r="V169" s="5" t="s">
        <v>5197</v>
      </c>
      <c r="W169" s="5"/>
      <c r="X169" s="5"/>
      <c r="Y169" s="5"/>
      <c r="AC169" s="11"/>
    </row>
    <row r="170" spans="1:28" ht="12.75">
      <c r="A170" t="s">
        <v>3714</v>
      </c>
      <c r="B170" t="s">
        <v>879</v>
      </c>
      <c r="C170" s="8">
        <v>26995</v>
      </c>
      <c r="D170" s="9"/>
      <c r="E170" s="9" t="s">
        <v>1386</v>
      </c>
      <c r="F170" s="9" t="s">
        <v>4819</v>
      </c>
      <c r="G170" s="9" t="s">
        <v>5184</v>
      </c>
      <c r="H170" t="s">
        <v>3714</v>
      </c>
      <c r="I170" s="9" t="s">
        <v>4819</v>
      </c>
      <c r="J170" s="9" t="s">
        <v>3189</v>
      </c>
      <c r="K170" t="s">
        <v>3714</v>
      </c>
      <c r="L170" s="9" t="s">
        <v>4819</v>
      </c>
      <c r="M170" s="9" t="s">
        <v>2279</v>
      </c>
      <c r="N170" t="s">
        <v>3714</v>
      </c>
      <c r="O170" s="9" t="s">
        <v>4819</v>
      </c>
      <c r="P170" s="9" t="s">
        <v>541</v>
      </c>
      <c r="Q170" t="s">
        <v>3714</v>
      </c>
      <c r="R170" s="9" t="s">
        <v>4819</v>
      </c>
      <c r="S170" s="9" t="s">
        <v>3813</v>
      </c>
      <c r="T170" t="s">
        <v>3714</v>
      </c>
      <c r="U170" s="8" t="s">
        <v>4819</v>
      </c>
      <c r="V170" s="9" t="s">
        <v>3189</v>
      </c>
      <c r="W170" s="6" t="s">
        <v>3714</v>
      </c>
      <c r="X170" t="s">
        <v>4819</v>
      </c>
      <c r="Y170" s="5" t="s">
        <v>3189</v>
      </c>
      <c r="Z170" s="6" t="s">
        <v>3714</v>
      </c>
      <c r="AA170" s="6" t="s">
        <v>4819</v>
      </c>
      <c r="AB170" s="12" t="s">
        <v>3813</v>
      </c>
    </row>
    <row r="171" spans="1:29" ht="12.75">
      <c r="A171" t="s">
        <v>5135</v>
      </c>
      <c r="B171" t="s">
        <v>4317</v>
      </c>
      <c r="C171" s="8">
        <v>30751</v>
      </c>
      <c r="D171" s="9" t="s">
        <v>2630</v>
      </c>
      <c r="E171" s="9" t="s">
        <v>2634</v>
      </c>
      <c r="F171" s="9" t="s">
        <v>5194</v>
      </c>
      <c r="G171" s="9" t="s">
        <v>541</v>
      </c>
      <c r="H171" t="s">
        <v>3712</v>
      </c>
      <c r="I171" s="9" t="s">
        <v>5194</v>
      </c>
      <c r="J171" s="9" t="s">
        <v>3189</v>
      </c>
      <c r="L171" s="9"/>
      <c r="M171" s="9"/>
      <c r="O171" s="9"/>
      <c r="P171" s="9"/>
      <c r="R171" s="9"/>
      <c r="V171" s="5"/>
      <c r="W171" s="5"/>
      <c r="X171" s="5"/>
      <c r="Y171" s="5"/>
      <c r="AC171" s="11"/>
    </row>
    <row r="172" spans="1:28" ht="12.75">
      <c r="A172" t="s">
        <v>523</v>
      </c>
      <c r="B172" t="s">
        <v>76</v>
      </c>
      <c r="C172" s="8">
        <v>30660</v>
      </c>
      <c r="D172" s="9" t="s">
        <v>1371</v>
      </c>
      <c r="E172" s="9" t="s">
        <v>4826</v>
      </c>
      <c r="F172" s="9" t="s">
        <v>1</v>
      </c>
      <c r="G172" s="9" t="s">
        <v>3711</v>
      </c>
      <c r="H172" t="s">
        <v>523</v>
      </c>
      <c r="I172" s="9" t="s">
        <v>1</v>
      </c>
      <c r="J172" s="9" t="s">
        <v>3713</v>
      </c>
      <c r="K172" t="s">
        <v>523</v>
      </c>
      <c r="L172" s="9" t="s">
        <v>1</v>
      </c>
      <c r="M172" s="9" t="s">
        <v>2547</v>
      </c>
      <c r="O172" s="9"/>
      <c r="P172" s="9"/>
      <c r="R172" s="9"/>
      <c r="S172" s="9"/>
      <c r="U172" s="8"/>
      <c r="V172" s="9"/>
      <c r="W172" s="6"/>
      <c r="Y172" s="5"/>
      <c r="Z172" s="6"/>
      <c r="AB172" s="12"/>
    </row>
    <row r="173" spans="1:29" ht="12.75">
      <c r="A173" t="s">
        <v>3712</v>
      </c>
      <c r="B173" t="s">
        <v>1192</v>
      </c>
      <c r="C173" s="8">
        <v>28348</v>
      </c>
      <c r="D173" s="9" t="s">
        <v>2776</v>
      </c>
      <c r="E173" s="9" t="s">
        <v>2992</v>
      </c>
      <c r="F173" s="9" t="s">
        <v>3548</v>
      </c>
      <c r="G173" s="9" t="s">
        <v>3713</v>
      </c>
      <c r="H173" t="s">
        <v>3712</v>
      </c>
      <c r="I173" s="9" t="s">
        <v>3548</v>
      </c>
      <c r="J173" s="9" t="s">
        <v>3813</v>
      </c>
      <c r="K173" t="s">
        <v>3712</v>
      </c>
      <c r="L173" s="9" t="s">
        <v>3717</v>
      </c>
      <c r="M173" s="9" t="s">
        <v>541</v>
      </c>
      <c r="N173" t="s">
        <v>3712</v>
      </c>
      <c r="O173" s="9" t="s">
        <v>3717</v>
      </c>
      <c r="P173" s="9" t="s">
        <v>3813</v>
      </c>
      <c r="Q173" t="s">
        <v>3810</v>
      </c>
      <c r="R173" s="9" t="s">
        <v>3717</v>
      </c>
      <c r="S173" s="9" t="s">
        <v>4179</v>
      </c>
      <c r="T173" t="s">
        <v>2277</v>
      </c>
      <c r="U173" s="8" t="s">
        <v>3717</v>
      </c>
      <c r="V173" s="9" t="s">
        <v>5197</v>
      </c>
      <c r="W173" s="6" t="s">
        <v>3184</v>
      </c>
      <c r="X173" t="s">
        <v>3717</v>
      </c>
      <c r="Y173" s="5" t="s">
        <v>3188</v>
      </c>
      <c r="Z173" s="6" t="s">
        <v>3184</v>
      </c>
      <c r="AA173" s="6" t="s">
        <v>3717</v>
      </c>
      <c r="AB173" s="12" t="s">
        <v>5197</v>
      </c>
      <c r="AC173" s="11"/>
    </row>
    <row r="174" spans="1:25" ht="12.75">
      <c r="A174" t="s">
        <v>2274</v>
      </c>
      <c r="B174" t="s">
        <v>3677</v>
      </c>
      <c r="C174" s="8">
        <v>29018</v>
      </c>
      <c r="D174" s="9" t="s">
        <v>2253</v>
      </c>
      <c r="E174" s="9" t="s">
        <v>1168</v>
      </c>
      <c r="F174" s="9" t="s">
        <v>2544</v>
      </c>
      <c r="G174" s="9" t="s">
        <v>3188</v>
      </c>
      <c r="H174" t="s">
        <v>3712</v>
      </c>
      <c r="I174" s="9" t="s">
        <v>2544</v>
      </c>
      <c r="J174" s="9" t="s">
        <v>3713</v>
      </c>
      <c r="K174" t="s">
        <v>1328</v>
      </c>
      <c r="L174" s="9"/>
      <c r="M174" s="9"/>
      <c r="N174" t="s">
        <v>3185</v>
      </c>
      <c r="O174" s="9" t="s">
        <v>5183</v>
      </c>
      <c r="P174" s="9" t="s">
        <v>2539</v>
      </c>
      <c r="Q174" t="s">
        <v>3185</v>
      </c>
      <c r="R174" s="9" t="s">
        <v>5183</v>
      </c>
      <c r="S174" s="9" t="s">
        <v>2545</v>
      </c>
      <c r="T174" t="s">
        <v>2274</v>
      </c>
      <c r="U174" s="8" t="s">
        <v>5183</v>
      </c>
      <c r="V174" s="9" t="s">
        <v>3188</v>
      </c>
      <c r="W174" s="6" t="s">
        <v>2274</v>
      </c>
      <c r="X174" t="s">
        <v>5183</v>
      </c>
      <c r="Y174" s="5" t="s">
        <v>543</v>
      </c>
    </row>
    <row r="175" spans="1:29" ht="12.75">
      <c r="A175" t="s">
        <v>3185</v>
      </c>
      <c r="B175" t="s">
        <v>3933</v>
      </c>
      <c r="C175" s="8">
        <v>31012</v>
      </c>
      <c r="D175" s="9" t="s">
        <v>4605</v>
      </c>
      <c r="E175" s="9" t="s">
        <v>4610</v>
      </c>
      <c r="F175" s="9" t="s">
        <v>295</v>
      </c>
      <c r="G175" s="9" t="s">
        <v>2545</v>
      </c>
      <c r="H175"/>
      <c r="I175" s="9"/>
      <c r="J175" s="9"/>
      <c r="L175" s="9"/>
      <c r="M175" s="9"/>
      <c r="O175" s="9"/>
      <c r="P175" s="9"/>
      <c r="R175" s="9"/>
      <c r="V175" s="5"/>
      <c r="W175" s="5"/>
      <c r="X175" s="5"/>
      <c r="Y175" s="5"/>
      <c r="AC175" s="11"/>
    </row>
    <row r="176" spans="1:28" ht="12.75">
      <c r="A176" t="s">
        <v>1328</v>
      </c>
      <c r="B176" t="s">
        <v>3181</v>
      </c>
      <c r="C176" s="8">
        <v>30074</v>
      </c>
      <c r="D176" s="9" t="s">
        <v>2708</v>
      </c>
      <c r="E176" s="9" t="s">
        <v>709</v>
      </c>
      <c r="F176" s="9"/>
      <c r="G176" s="9"/>
      <c r="H176" t="s">
        <v>3184</v>
      </c>
      <c r="I176" s="9" t="s">
        <v>549</v>
      </c>
      <c r="J176" s="9" t="s">
        <v>5197</v>
      </c>
      <c r="K176" t="s">
        <v>3714</v>
      </c>
      <c r="L176" s="9" t="s">
        <v>549</v>
      </c>
      <c r="M176" s="9" t="s">
        <v>3711</v>
      </c>
      <c r="N176" t="s">
        <v>3714</v>
      </c>
      <c r="O176" s="9" t="s">
        <v>549</v>
      </c>
      <c r="P176" s="9" t="s">
        <v>3711</v>
      </c>
      <c r="Q176" t="s">
        <v>3714</v>
      </c>
      <c r="R176" s="9" t="s">
        <v>549</v>
      </c>
      <c r="S176" s="9" t="s">
        <v>5184</v>
      </c>
      <c r="U176" s="8"/>
      <c r="V176" s="9"/>
      <c r="W176" s="6"/>
      <c r="Y176" s="5"/>
      <c r="Z176" s="6"/>
      <c r="AB176" s="12"/>
    </row>
    <row r="177" spans="3:28" ht="12.75">
      <c r="C177" s="8"/>
      <c r="D177" s="9"/>
      <c r="E177" s="9"/>
      <c r="F177" s="9"/>
      <c r="G177" s="9"/>
      <c r="H177"/>
      <c r="I177" s="9"/>
      <c r="J177" s="9"/>
      <c r="L177" s="9"/>
      <c r="M177" s="9"/>
      <c r="O177" s="9"/>
      <c r="P177" s="9"/>
      <c r="R177" s="9"/>
      <c r="S177" s="9"/>
      <c r="U177" s="8"/>
      <c r="V177" s="9"/>
      <c r="W177" s="6"/>
      <c r="Y177" s="5"/>
      <c r="Z177" s="6"/>
      <c r="AB177" s="12"/>
    </row>
    <row r="178" spans="1:28" ht="12.75">
      <c r="A178" t="s">
        <v>5198</v>
      </c>
      <c r="B178" t="s">
        <v>4729</v>
      </c>
      <c r="C178" s="8">
        <v>30044</v>
      </c>
      <c r="D178" s="9" t="s">
        <v>372</v>
      </c>
      <c r="E178" s="9" t="s">
        <v>372</v>
      </c>
      <c r="F178" s="9" t="s">
        <v>2123</v>
      </c>
      <c r="G178" s="9" t="s">
        <v>622</v>
      </c>
      <c r="H178" t="s">
        <v>5198</v>
      </c>
      <c r="I178" s="9" t="s">
        <v>539</v>
      </c>
      <c r="J178" s="9" t="s">
        <v>1027</v>
      </c>
      <c r="K178" t="s">
        <v>5198</v>
      </c>
      <c r="L178" s="9" t="s">
        <v>539</v>
      </c>
      <c r="M178" s="9" t="s">
        <v>2698</v>
      </c>
      <c r="N178" t="s">
        <v>5198</v>
      </c>
      <c r="O178" s="9" t="s">
        <v>539</v>
      </c>
      <c r="P178" s="9" t="s">
        <v>4235</v>
      </c>
      <c r="Q178" t="s">
        <v>5198</v>
      </c>
      <c r="R178" s="9" t="s">
        <v>539</v>
      </c>
      <c r="S178" s="9" t="s">
        <v>3526</v>
      </c>
      <c r="U178" s="8"/>
      <c r="V178" s="9"/>
      <c r="W178" s="6"/>
      <c r="Y178" s="5"/>
      <c r="Z178" s="6"/>
      <c r="AB178" s="12"/>
    </row>
    <row r="179" spans="1:28" ht="12.75">
      <c r="A179" t="s">
        <v>3816</v>
      </c>
      <c r="B179" t="s">
        <v>492</v>
      </c>
      <c r="C179" s="8">
        <v>26685</v>
      </c>
      <c r="D179" s="9"/>
      <c r="E179" s="9" t="s">
        <v>1168</v>
      </c>
      <c r="F179" s="9" t="s">
        <v>3083</v>
      </c>
      <c r="G179" s="9" t="s">
        <v>3189</v>
      </c>
      <c r="H179" t="s">
        <v>5203</v>
      </c>
      <c r="I179" s="9" t="s">
        <v>1480</v>
      </c>
      <c r="J179" s="9" t="s">
        <v>2836</v>
      </c>
      <c r="K179" t="s">
        <v>3816</v>
      </c>
      <c r="L179" s="9" t="s">
        <v>3083</v>
      </c>
      <c r="M179" s="9" t="s">
        <v>3295</v>
      </c>
      <c r="N179" t="s">
        <v>3816</v>
      </c>
      <c r="O179" s="9" t="s">
        <v>2706</v>
      </c>
      <c r="P179" s="9" t="s">
        <v>572</v>
      </c>
      <c r="Q179" t="s">
        <v>3816</v>
      </c>
      <c r="R179" s="9" t="s">
        <v>2706</v>
      </c>
      <c r="S179" s="9" t="s">
        <v>2836</v>
      </c>
      <c r="T179" t="s">
        <v>3816</v>
      </c>
      <c r="U179" s="8" t="s">
        <v>2706</v>
      </c>
      <c r="V179" s="9" t="s">
        <v>541</v>
      </c>
      <c r="W179" s="6" t="s">
        <v>5178</v>
      </c>
      <c r="X179" t="s">
        <v>374</v>
      </c>
      <c r="Y179" s="5" t="s">
        <v>5191</v>
      </c>
      <c r="Z179" s="6" t="s">
        <v>3816</v>
      </c>
      <c r="AA179" s="6" t="s">
        <v>3548</v>
      </c>
      <c r="AB179" s="12" t="s">
        <v>5187</v>
      </c>
    </row>
    <row r="180" spans="1:25" ht="12.75">
      <c r="A180" t="s">
        <v>5198</v>
      </c>
      <c r="B180" t="s">
        <v>2506</v>
      </c>
      <c r="C180" s="8">
        <v>28752</v>
      </c>
      <c r="D180" s="9" t="s">
        <v>2286</v>
      </c>
      <c r="E180" s="9" t="s">
        <v>1531</v>
      </c>
      <c r="F180" s="9" t="s">
        <v>4166</v>
      </c>
      <c r="G180" s="9" t="s">
        <v>4167</v>
      </c>
      <c r="H180" t="s">
        <v>5198</v>
      </c>
      <c r="I180" s="9" t="s">
        <v>4166</v>
      </c>
      <c r="J180" s="9" t="s">
        <v>2836</v>
      </c>
      <c r="K180" t="s">
        <v>5198</v>
      </c>
      <c r="L180" s="9" t="s">
        <v>4166</v>
      </c>
      <c r="M180" s="9" t="s">
        <v>541</v>
      </c>
      <c r="N180" t="s">
        <v>5200</v>
      </c>
      <c r="O180" s="9" t="s">
        <v>4166</v>
      </c>
      <c r="P180" s="9" t="s">
        <v>543</v>
      </c>
      <c r="Q180" t="s">
        <v>5200</v>
      </c>
      <c r="R180" s="9" t="s">
        <v>4166</v>
      </c>
      <c r="S180" s="9" t="s">
        <v>2545</v>
      </c>
      <c r="U180" s="8"/>
      <c r="V180" s="9"/>
      <c r="W180" s="6" t="s">
        <v>5200</v>
      </c>
      <c r="X180" t="s">
        <v>4166</v>
      </c>
      <c r="Y180" s="5" t="s">
        <v>2545</v>
      </c>
    </row>
    <row r="181" spans="1:29" ht="12.75">
      <c r="A181" t="s">
        <v>5178</v>
      </c>
      <c r="B181" t="s">
        <v>4032</v>
      </c>
      <c r="C181" s="8">
        <v>29648</v>
      </c>
      <c r="D181" s="9" t="s">
        <v>93</v>
      </c>
      <c r="E181" s="9" t="s">
        <v>1285</v>
      </c>
      <c r="F181" s="9" t="s">
        <v>4041</v>
      </c>
      <c r="G181" s="9" t="s">
        <v>3807</v>
      </c>
      <c r="H181" t="s">
        <v>5206</v>
      </c>
      <c r="I181" s="9" t="s">
        <v>4041</v>
      </c>
      <c r="J181" s="9" t="s">
        <v>2545</v>
      </c>
      <c r="L181" s="9"/>
      <c r="M181" s="9"/>
      <c r="O181" s="9"/>
      <c r="P181" s="9"/>
      <c r="R181" s="9"/>
      <c r="V181" s="5"/>
      <c r="W181" s="5"/>
      <c r="X181" s="5"/>
      <c r="Y181" s="5"/>
      <c r="AC181" s="11"/>
    </row>
    <row r="182" spans="1:28" ht="12.75">
      <c r="A182" t="s">
        <v>3816</v>
      </c>
      <c r="B182" t="s">
        <v>1274</v>
      </c>
      <c r="C182" s="8">
        <v>29136</v>
      </c>
      <c r="D182" s="9" t="s">
        <v>4728</v>
      </c>
      <c r="E182" s="9" t="s">
        <v>4668</v>
      </c>
      <c r="F182" s="9" t="s">
        <v>2706</v>
      </c>
      <c r="G182" s="9" t="s">
        <v>3814</v>
      </c>
      <c r="H182" t="s">
        <v>3816</v>
      </c>
      <c r="I182" s="9" t="s">
        <v>2706</v>
      </c>
      <c r="J182" s="9" t="s">
        <v>4167</v>
      </c>
      <c r="K182" t="s">
        <v>5178</v>
      </c>
      <c r="L182" s="9" t="s">
        <v>2706</v>
      </c>
      <c r="M182" s="9" t="s">
        <v>3807</v>
      </c>
      <c r="N182" t="s">
        <v>3816</v>
      </c>
      <c r="O182" s="9" t="s">
        <v>2546</v>
      </c>
      <c r="P182" s="9" t="s">
        <v>543</v>
      </c>
      <c r="Q182" t="s">
        <v>5178</v>
      </c>
      <c r="R182" s="9" t="s">
        <v>2546</v>
      </c>
      <c r="S182" s="9" t="s">
        <v>3713</v>
      </c>
      <c r="T182" t="s">
        <v>5178</v>
      </c>
      <c r="U182" s="8" t="s">
        <v>2546</v>
      </c>
      <c r="V182" s="9" t="s">
        <v>3814</v>
      </c>
      <c r="W182" s="6" t="s">
        <v>3816</v>
      </c>
      <c r="X182" t="s">
        <v>2546</v>
      </c>
      <c r="Y182" s="5" t="s">
        <v>3814</v>
      </c>
      <c r="Z182" s="6" t="s">
        <v>5203</v>
      </c>
      <c r="AA182" s="6" t="s">
        <v>2546</v>
      </c>
      <c r="AB182" s="12" t="s">
        <v>5197</v>
      </c>
    </row>
    <row r="183" spans="1:28" ht="12.75">
      <c r="A183" t="s">
        <v>5203</v>
      </c>
      <c r="B183" t="s">
        <v>358</v>
      </c>
      <c r="C183" s="8">
        <v>30626</v>
      </c>
      <c r="D183" s="9" t="s">
        <v>97</v>
      </c>
      <c r="E183" s="9" t="s">
        <v>884</v>
      </c>
      <c r="F183" s="9" t="s">
        <v>2123</v>
      </c>
      <c r="G183" s="9" t="s">
        <v>3811</v>
      </c>
      <c r="H183" t="s">
        <v>5203</v>
      </c>
      <c r="I183" s="9" t="s">
        <v>2123</v>
      </c>
      <c r="J183" s="9" t="s">
        <v>5197</v>
      </c>
      <c r="K183" t="s">
        <v>5203</v>
      </c>
      <c r="L183" s="9" t="s">
        <v>5183</v>
      </c>
      <c r="M183" s="9" t="s">
        <v>2545</v>
      </c>
      <c r="O183" s="9"/>
      <c r="P183" s="9"/>
      <c r="R183" s="9"/>
      <c r="S183" s="9"/>
      <c r="U183" s="8"/>
      <c r="V183" s="9"/>
      <c r="W183" s="6"/>
      <c r="Y183" s="5"/>
      <c r="Z183" s="6"/>
      <c r="AB183" s="12"/>
    </row>
    <row r="184" spans="1:28" ht="12.75">
      <c r="A184" t="s">
        <v>5200</v>
      </c>
      <c r="B184" t="s">
        <v>3458</v>
      </c>
      <c r="C184" s="8">
        <v>29862</v>
      </c>
      <c r="D184" s="9" t="s">
        <v>18</v>
      </c>
      <c r="E184" s="9" t="s">
        <v>2636</v>
      </c>
      <c r="F184" s="9" t="s">
        <v>4819</v>
      </c>
      <c r="G184" s="9" t="s">
        <v>2539</v>
      </c>
      <c r="H184" t="s">
        <v>5200</v>
      </c>
      <c r="I184" s="9" t="s">
        <v>3548</v>
      </c>
      <c r="J184" s="9" t="s">
        <v>3526</v>
      </c>
      <c r="L184" s="9"/>
      <c r="M184" s="9"/>
      <c r="N184" t="s">
        <v>573</v>
      </c>
      <c r="O184" s="9" t="s">
        <v>5177</v>
      </c>
      <c r="P184" s="9" t="s">
        <v>2547</v>
      </c>
      <c r="Q184" t="s">
        <v>573</v>
      </c>
      <c r="R184" s="9" t="s">
        <v>5177</v>
      </c>
      <c r="S184" s="9" t="s">
        <v>5191</v>
      </c>
      <c r="U184" s="8"/>
      <c r="V184" s="9"/>
      <c r="W184" s="6"/>
      <c r="Y184" s="5"/>
      <c r="Z184" s="6"/>
      <c r="AB184" s="12"/>
    </row>
    <row r="185" spans="1:29" ht="12.75">
      <c r="A185" t="s">
        <v>5200</v>
      </c>
      <c r="B185" t="s">
        <v>1658</v>
      </c>
      <c r="C185" s="8">
        <v>30897</v>
      </c>
      <c r="D185" s="9" t="s">
        <v>2230</v>
      </c>
      <c r="E185" s="9" t="s">
        <v>2635</v>
      </c>
      <c r="F185" s="9" t="s">
        <v>3717</v>
      </c>
      <c r="G185" s="9" t="s">
        <v>2547</v>
      </c>
      <c r="H185" t="s">
        <v>5200</v>
      </c>
      <c r="I185" s="9" t="s">
        <v>3717</v>
      </c>
      <c r="J185" s="9" t="s">
        <v>5197</v>
      </c>
      <c r="L185" s="9"/>
      <c r="M185" s="9"/>
      <c r="O185" s="9"/>
      <c r="P185" s="9"/>
      <c r="R185" s="9"/>
      <c r="V185" s="5"/>
      <c r="W185" s="5"/>
      <c r="X185" s="5"/>
      <c r="Y185" s="5"/>
      <c r="AC185" s="11"/>
    </row>
    <row r="186" spans="1:28" ht="12.75">
      <c r="A186" t="s">
        <v>5203</v>
      </c>
      <c r="B186" t="s">
        <v>1823</v>
      </c>
      <c r="C186" s="8">
        <v>31067</v>
      </c>
      <c r="D186" s="9" t="s">
        <v>98</v>
      </c>
      <c r="E186" s="9" t="s">
        <v>901</v>
      </c>
      <c r="F186" s="9" t="s">
        <v>1480</v>
      </c>
      <c r="G186" s="9" t="s">
        <v>5197</v>
      </c>
      <c r="H186" t="s">
        <v>1328</v>
      </c>
      <c r="I186" s="9"/>
      <c r="J186" s="9"/>
      <c r="K186" t="s">
        <v>5203</v>
      </c>
      <c r="L186" s="9" t="s">
        <v>1480</v>
      </c>
      <c r="M186" s="9" t="s">
        <v>5197</v>
      </c>
      <c r="O186" s="9"/>
      <c r="P186" s="9"/>
      <c r="R186" s="9"/>
      <c r="S186" s="9"/>
      <c r="U186" s="8"/>
      <c r="V186" s="9"/>
      <c r="W186" s="6"/>
      <c r="Y186" s="5"/>
      <c r="Z186" s="6"/>
      <c r="AB186" s="12"/>
    </row>
    <row r="187" spans="1:29" ht="12.75">
      <c r="A187" t="s">
        <v>5200</v>
      </c>
      <c r="B187" t="s">
        <v>4069</v>
      </c>
      <c r="C187" s="8">
        <v>31156</v>
      </c>
      <c r="D187" s="9" t="s">
        <v>4606</v>
      </c>
      <c r="E187" s="9" t="s">
        <v>4615</v>
      </c>
      <c r="F187" s="9" t="s">
        <v>5183</v>
      </c>
      <c r="G187" s="9" t="s">
        <v>5197</v>
      </c>
      <c r="H187"/>
      <c r="I187" s="9"/>
      <c r="J187" s="9"/>
      <c r="L187" s="9"/>
      <c r="M187" s="9"/>
      <c r="O187" s="9"/>
      <c r="P187" s="9"/>
      <c r="R187" s="9"/>
      <c r="V187" s="5"/>
      <c r="W187" s="5"/>
      <c r="X187" s="5"/>
      <c r="Y187" s="5"/>
      <c r="AC187" s="11"/>
    </row>
    <row r="188" spans="1:29" ht="12.75">
      <c r="A188" t="s">
        <v>5203</v>
      </c>
      <c r="B188" t="s">
        <v>771</v>
      </c>
      <c r="C188" s="8">
        <v>31045</v>
      </c>
      <c r="D188" s="9" t="s">
        <v>2634</v>
      </c>
      <c r="E188" s="9" t="s">
        <v>3323</v>
      </c>
      <c r="F188" s="9" t="s">
        <v>4511</v>
      </c>
      <c r="G188" s="9" t="s">
        <v>2545</v>
      </c>
      <c r="H188" t="s">
        <v>5203</v>
      </c>
      <c r="I188" s="9" t="s">
        <v>4511</v>
      </c>
      <c r="J188" s="9" t="s">
        <v>2545</v>
      </c>
      <c r="L188" s="9"/>
      <c r="M188" s="9"/>
      <c r="O188" s="9"/>
      <c r="P188" s="9"/>
      <c r="R188" s="9"/>
      <c r="V188" s="5"/>
      <c r="W188" s="5"/>
      <c r="X188" s="5"/>
      <c r="Y188" s="5"/>
      <c r="AC188" s="11"/>
    </row>
    <row r="189" spans="1:29" ht="12.75">
      <c r="A189" t="s">
        <v>5200</v>
      </c>
      <c r="B189" t="s">
        <v>3608</v>
      </c>
      <c r="C189" s="8">
        <v>31089</v>
      </c>
      <c r="D189" s="9" t="s">
        <v>4603</v>
      </c>
      <c r="E189" s="9" t="s">
        <v>3394</v>
      </c>
      <c r="F189" s="9" t="s">
        <v>2697</v>
      </c>
      <c r="G189" s="9" t="s">
        <v>2545</v>
      </c>
      <c r="H189"/>
      <c r="I189" s="9"/>
      <c r="J189" s="9"/>
      <c r="L189" s="9"/>
      <c r="M189" s="9"/>
      <c r="O189" s="9"/>
      <c r="P189" s="9"/>
      <c r="R189" s="9"/>
      <c r="V189" s="5"/>
      <c r="W189" s="5"/>
      <c r="X189" s="5"/>
      <c r="Y189" s="5"/>
      <c r="AC189" s="11"/>
    </row>
    <row r="190" spans="1:28" ht="12.75">
      <c r="A190" t="s">
        <v>1328</v>
      </c>
      <c r="B190" t="s">
        <v>4676</v>
      </c>
      <c r="C190" s="8">
        <v>29722</v>
      </c>
      <c r="D190" s="9" t="s">
        <v>709</v>
      </c>
      <c r="E190" s="9" t="s">
        <v>882</v>
      </c>
      <c r="F190" s="9"/>
      <c r="G190" s="9"/>
      <c r="H190" t="s">
        <v>5185</v>
      </c>
      <c r="I190" s="9" t="s">
        <v>5194</v>
      </c>
      <c r="J190" s="9" t="s">
        <v>4167</v>
      </c>
      <c r="K190" t="s">
        <v>5206</v>
      </c>
      <c r="L190" s="9" t="s">
        <v>5194</v>
      </c>
      <c r="M190" s="9" t="s">
        <v>2545</v>
      </c>
      <c r="N190" t="s">
        <v>5203</v>
      </c>
      <c r="O190" s="9" t="s">
        <v>5194</v>
      </c>
      <c r="P190" s="9" t="s">
        <v>2545</v>
      </c>
      <c r="Q190" t="s">
        <v>5200</v>
      </c>
      <c r="R190" s="9" t="s">
        <v>5194</v>
      </c>
      <c r="S190" s="9" t="s">
        <v>2545</v>
      </c>
      <c r="U190" s="8"/>
      <c r="V190" s="9"/>
      <c r="W190" s="6"/>
      <c r="Y190" s="5"/>
      <c r="Z190" s="6"/>
      <c r="AB190" s="12"/>
    </row>
    <row r="191" ht="12.75">
      <c r="H191"/>
    </row>
    <row r="192" spans="1:29" ht="12.75">
      <c r="A192" t="s">
        <v>1906</v>
      </c>
      <c r="B192" t="s">
        <v>3251</v>
      </c>
      <c r="C192" s="8">
        <v>30163</v>
      </c>
      <c r="D192" s="9" t="s">
        <v>3208</v>
      </c>
      <c r="E192" s="9" t="s">
        <v>1506</v>
      </c>
      <c r="F192" s="9" t="s">
        <v>524</v>
      </c>
      <c r="G192" s="9" t="s">
        <v>4541</v>
      </c>
      <c r="H192" t="s">
        <v>1906</v>
      </c>
      <c r="I192" s="9" t="s">
        <v>524</v>
      </c>
      <c r="J192" s="9" t="s">
        <v>397</v>
      </c>
      <c r="K192" t="s">
        <v>1906</v>
      </c>
      <c r="L192" s="9" t="s">
        <v>524</v>
      </c>
      <c r="M192" s="9" t="s">
        <v>5094</v>
      </c>
      <c r="N192" t="s">
        <v>1906</v>
      </c>
      <c r="O192" s="9" t="s">
        <v>524</v>
      </c>
      <c r="P192" s="9" t="s">
        <v>144</v>
      </c>
      <c r="R192" s="9"/>
      <c r="V192" s="5"/>
      <c r="W192" s="5"/>
      <c r="X192" s="5"/>
      <c r="Y192" s="5"/>
      <c r="AC192" s="11"/>
    </row>
    <row r="193" spans="1:28" ht="12.75">
      <c r="A193" t="s">
        <v>1906</v>
      </c>
      <c r="B193" t="s">
        <v>4734</v>
      </c>
      <c r="C193" s="8">
        <v>28614</v>
      </c>
      <c r="D193" s="9" t="s">
        <v>3262</v>
      </c>
      <c r="E193" s="9" t="s">
        <v>2708</v>
      </c>
      <c r="F193" s="9" t="s">
        <v>4166</v>
      </c>
      <c r="G193" s="9" t="s">
        <v>4960</v>
      </c>
      <c r="H193" t="s">
        <v>1906</v>
      </c>
      <c r="I193" s="9" t="s">
        <v>4166</v>
      </c>
      <c r="J193" s="9" t="s">
        <v>5019</v>
      </c>
      <c r="K193" t="s">
        <v>1908</v>
      </c>
      <c r="L193" s="9" t="s">
        <v>4166</v>
      </c>
      <c r="M193" s="9" t="s">
        <v>3811</v>
      </c>
      <c r="N193" t="s">
        <v>573</v>
      </c>
      <c r="O193" s="9" t="s">
        <v>4166</v>
      </c>
      <c r="P193" s="9" t="s">
        <v>3711</v>
      </c>
      <c r="Q193" t="s">
        <v>1908</v>
      </c>
      <c r="R193" s="9" t="s">
        <v>4166</v>
      </c>
      <c r="S193" s="9" t="s">
        <v>3188</v>
      </c>
      <c r="U193" s="8"/>
      <c r="V193" s="9"/>
      <c r="W193" s="6"/>
      <c r="Y193" s="5"/>
      <c r="Z193" s="6"/>
      <c r="AB193" s="12"/>
    </row>
    <row r="194" spans="1:29" ht="12.75">
      <c r="A194" t="s">
        <v>3167</v>
      </c>
      <c r="B194" t="s">
        <v>1802</v>
      </c>
      <c r="C194" s="8">
        <v>31072</v>
      </c>
      <c r="D194" s="9" t="s">
        <v>1294</v>
      </c>
      <c r="E194" s="9" t="s">
        <v>1750</v>
      </c>
      <c r="F194" s="9" t="s">
        <v>295</v>
      </c>
      <c r="G194" s="9" t="s">
        <v>572</v>
      </c>
      <c r="H194" t="s">
        <v>1910</v>
      </c>
      <c r="I194" s="9" t="s">
        <v>295</v>
      </c>
      <c r="J194" s="9" t="s">
        <v>5179</v>
      </c>
      <c r="L194" s="9"/>
      <c r="M194" s="9"/>
      <c r="O194" s="9"/>
      <c r="P194" s="9"/>
      <c r="R194" s="9"/>
      <c r="V194" s="5"/>
      <c r="W194" s="5"/>
      <c r="X194" s="5"/>
      <c r="Y194" s="5"/>
      <c r="AC194" s="11"/>
    </row>
    <row r="195" spans="1:28" ht="12.75">
      <c r="A195" t="s">
        <v>5209</v>
      </c>
      <c r="B195" t="s">
        <v>4733</v>
      </c>
      <c r="C195" s="8">
        <v>28688</v>
      </c>
      <c r="D195" s="9" t="s">
        <v>934</v>
      </c>
      <c r="E195" s="9" t="s">
        <v>4745</v>
      </c>
      <c r="F195" s="9" t="s">
        <v>3193</v>
      </c>
      <c r="G195" s="9" t="s">
        <v>3811</v>
      </c>
      <c r="H195" t="s">
        <v>5209</v>
      </c>
      <c r="I195" s="9" t="s">
        <v>3193</v>
      </c>
      <c r="J195" s="9" t="s">
        <v>543</v>
      </c>
      <c r="K195" t="s">
        <v>5209</v>
      </c>
      <c r="L195" s="9" t="s">
        <v>3193</v>
      </c>
      <c r="M195" s="9" t="s">
        <v>543</v>
      </c>
      <c r="N195" t="s">
        <v>1910</v>
      </c>
      <c r="O195" s="9" t="s">
        <v>3193</v>
      </c>
      <c r="P195" s="9" t="s">
        <v>5191</v>
      </c>
      <c r="Q195" t="s">
        <v>2699</v>
      </c>
      <c r="R195" s="9" t="s">
        <v>5183</v>
      </c>
      <c r="S195" s="9" t="s">
        <v>3807</v>
      </c>
      <c r="T195" t="s">
        <v>2699</v>
      </c>
      <c r="U195" s="8" t="s">
        <v>5183</v>
      </c>
      <c r="V195" s="9" t="s">
        <v>3814</v>
      </c>
      <c r="W195" s="6" t="s">
        <v>2699</v>
      </c>
      <c r="X195" t="s">
        <v>5183</v>
      </c>
      <c r="Y195" s="5" t="s">
        <v>543</v>
      </c>
      <c r="Z195" s="6" t="s">
        <v>2699</v>
      </c>
      <c r="AA195" s="6" t="s">
        <v>5183</v>
      </c>
      <c r="AB195" s="12" t="s">
        <v>3711</v>
      </c>
    </row>
    <row r="196" spans="1:28" ht="12.75">
      <c r="A196" t="s">
        <v>5031</v>
      </c>
      <c r="B196" t="s">
        <v>5095</v>
      </c>
      <c r="C196" s="8">
        <v>30529</v>
      </c>
      <c r="D196" s="9" t="s">
        <v>1372</v>
      </c>
      <c r="E196" s="9" t="s">
        <v>93</v>
      </c>
      <c r="F196" s="9" t="s">
        <v>524</v>
      </c>
      <c r="G196" s="9" t="s">
        <v>2545</v>
      </c>
      <c r="H196" t="s">
        <v>5031</v>
      </c>
      <c r="I196" s="9" t="s">
        <v>524</v>
      </c>
      <c r="J196" s="9" t="s">
        <v>2545</v>
      </c>
      <c r="K196" t="s">
        <v>5031</v>
      </c>
      <c r="L196" s="9" t="s">
        <v>524</v>
      </c>
      <c r="M196" s="9" t="s">
        <v>2547</v>
      </c>
      <c r="O196" s="9"/>
      <c r="P196" s="9"/>
      <c r="R196" s="9"/>
      <c r="S196" s="9"/>
      <c r="U196" s="8"/>
      <c r="V196" s="9"/>
      <c r="W196" s="6"/>
      <c r="Y196" s="5"/>
      <c r="Z196" s="6"/>
      <c r="AB196" s="12"/>
    </row>
    <row r="197" spans="1:28" ht="12.75">
      <c r="A197" t="s">
        <v>5209</v>
      </c>
      <c r="B197" t="s">
        <v>4625</v>
      </c>
      <c r="C197" s="8">
        <v>30718</v>
      </c>
      <c r="D197" s="9" t="s">
        <v>96</v>
      </c>
      <c r="E197" s="9" t="s">
        <v>95</v>
      </c>
      <c r="F197" s="9" t="s">
        <v>2697</v>
      </c>
      <c r="G197" s="9" t="s">
        <v>2545</v>
      </c>
      <c r="H197" t="s">
        <v>5209</v>
      </c>
      <c r="I197" s="9" t="s">
        <v>2697</v>
      </c>
      <c r="J197" s="9" t="s">
        <v>3188</v>
      </c>
      <c r="K197" t="s">
        <v>573</v>
      </c>
      <c r="L197" s="9" t="s">
        <v>2697</v>
      </c>
      <c r="M197" s="9" t="s">
        <v>2547</v>
      </c>
      <c r="O197" s="9"/>
      <c r="P197" s="9"/>
      <c r="R197" s="9"/>
      <c r="S197" s="9"/>
      <c r="U197" s="8"/>
      <c r="V197" s="9"/>
      <c r="W197" s="6"/>
      <c r="Y197" s="5"/>
      <c r="Z197" s="6"/>
      <c r="AB197" s="12"/>
    </row>
    <row r="198" spans="1:28" ht="12.75">
      <c r="A198" t="s">
        <v>5031</v>
      </c>
      <c r="B198" t="s">
        <v>3033</v>
      </c>
      <c r="C198" s="8">
        <v>29975</v>
      </c>
      <c r="D198" s="9" t="s">
        <v>5190</v>
      </c>
      <c r="E198" s="9" t="s">
        <v>4868</v>
      </c>
      <c r="F198" s="9" t="s">
        <v>4166</v>
      </c>
      <c r="G198" s="9" t="s">
        <v>2545</v>
      </c>
      <c r="H198" t="s">
        <v>573</v>
      </c>
      <c r="I198" s="9" t="s">
        <v>539</v>
      </c>
      <c r="J198" s="9" t="s">
        <v>2545</v>
      </c>
      <c r="K198" t="s">
        <v>573</v>
      </c>
      <c r="L198" s="9" t="s">
        <v>539</v>
      </c>
      <c r="M198" s="9" t="s">
        <v>2547</v>
      </c>
      <c r="O198" s="9"/>
      <c r="P198" s="9"/>
      <c r="R198" s="9"/>
      <c r="S198" s="9"/>
      <c r="U198" s="8"/>
      <c r="V198" s="9"/>
      <c r="W198" s="6"/>
      <c r="Y198" s="5"/>
      <c r="Z198" s="6"/>
      <c r="AB198" s="12"/>
    </row>
    <row r="199" ht="12.75">
      <c r="H199"/>
    </row>
    <row r="200" spans="1:28" ht="12.75">
      <c r="A200" t="s">
        <v>370</v>
      </c>
      <c r="B200" t="s">
        <v>2186</v>
      </c>
      <c r="C200" s="8">
        <v>28928</v>
      </c>
      <c r="D200" s="9" t="s">
        <v>5176</v>
      </c>
      <c r="E200" s="9" t="s">
        <v>1168</v>
      </c>
      <c r="F200" s="9" t="s">
        <v>4172</v>
      </c>
      <c r="G200" s="9" t="s">
        <v>550</v>
      </c>
      <c r="H200" t="s">
        <v>370</v>
      </c>
      <c r="I200" s="9" t="s">
        <v>4172</v>
      </c>
      <c r="J200" s="9" t="s">
        <v>550</v>
      </c>
      <c r="K200" t="s">
        <v>375</v>
      </c>
      <c r="L200" s="9" t="s">
        <v>1480</v>
      </c>
      <c r="M200" s="9" t="s">
        <v>550</v>
      </c>
      <c r="N200" t="s">
        <v>375</v>
      </c>
      <c r="O200" s="9" t="s">
        <v>1480</v>
      </c>
      <c r="P200" s="9" t="s">
        <v>3134</v>
      </c>
      <c r="Q200" t="s">
        <v>375</v>
      </c>
      <c r="R200" s="9" t="s">
        <v>1480</v>
      </c>
      <c r="S200" s="9" t="s">
        <v>3134</v>
      </c>
      <c r="T200" t="s">
        <v>375</v>
      </c>
      <c r="U200" s="8" t="s">
        <v>4940</v>
      </c>
      <c r="V200" s="9" t="s">
        <v>368</v>
      </c>
      <c r="W200" s="6" t="s">
        <v>375</v>
      </c>
      <c r="X200" t="s">
        <v>4940</v>
      </c>
      <c r="Y200" s="5" t="s">
        <v>368</v>
      </c>
      <c r="Z200" s="6" t="s">
        <v>375</v>
      </c>
      <c r="AA200" s="6" t="s">
        <v>4940</v>
      </c>
      <c r="AB200" s="12" t="s">
        <v>368</v>
      </c>
    </row>
    <row r="201" spans="1:28" ht="12.75">
      <c r="A201" t="s">
        <v>3133</v>
      </c>
      <c r="B201" t="s">
        <v>1250</v>
      </c>
      <c r="C201" s="8">
        <v>30052</v>
      </c>
      <c r="D201" s="9" t="s">
        <v>1251</v>
      </c>
      <c r="E201" s="9" t="s">
        <v>1606</v>
      </c>
      <c r="F201" s="9" t="s">
        <v>3193</v>
      </c>
      <c r="G201" s="9" t="s">
        <v>550</v>
      </c>
      <c r="H201" t="s">
        <v>4780</v>
      </c>
      <c r="I201" s="9" t="s">
        <v>3193</v>
      </c>
      <c r="J201" s="9" t="s">
        <v>550</v>
      </c>
      <c r="K201" t="s">
        <v>4780</v>
      </c>
      <c r="L201" s="9" t="s">
        <v>3193</v>
      </c>
      <c r="M201" s="9" t="s">
        <v>3134</v>
      </c>
      <c r="N201" t="s">
        <v>3133</v>
      </c>
      <c r="O201" s="9" t="s">
        <v>3193</v>
      </c>
      <c r="P201" s="9" t="s">
        <v>3134</v>
      </c>
      <c r="Q201" t="s">
        <v>3133</v>
      </c>
      <c r="R201" s="9" t="s">
        <v>3193</v>
      </c>
      <c r="S201" s="9" t="s">
        <v>550</v>
      </c>
      <c r="U201" s="8"/>
      <c r="V201" s="9"/>
      <c r="W201" s="6"/>
      <c r="Y201" s="5"/>
      <c r="Z201" s="6"/>
      <c r="AB201" s="12"/>
    </row>
    <row r="202" spans="1:29" ht="12.75">
      <c r="A202" t="s">
        <v>4780</v>
      </c>
      <c r="B202" t="s">
        <v>1253</v>
      </c>
      <c r="C202" s="8">
        <v>29580</v>
      </c>
      <c r="D202" s="9" t="s">
        <v>1254</v>
      </c>
      <c r="E202" s="9" t="s">
        <v>2451</v>
      </c>
      <c r="F202" s="9" t="s">
        <v>4172</v>
      </c>
      <c r="G202" s="9" t="s">
        <v>550</v>
      </c>
      <c r="H202" t="s">
        <v>4780</v>
      </c>
      <c r="I202" s="9" t="s">
        <v>4172</v>
      </c>
      <c r="J202" s="9" t="s">
        <v>1922</v>
      </c>
      <c r="K202" t="s">
        <v>3133</v>
      </c>
      <c r="L202" s="9" t="s">
        <v>4172</v>
      </c>
      <c r="M202" s="9" t="s">
        <v>550</v>
      </c>
      <c r="N202" t="s">
        <v>3133</v>
      </c>
      <c r="O202" s="9" t="s">
        <v>4172</v>
      </c>
      <c r="P202" s="9" t="s">
        <v>3134</v>
      </c>
      <c r="Q202" t="s">
        <v>4780</v>
      </c>
      <c r="R202" s="9" t="s">
        <v>4172</v>
      </c>
      <c r="S202" s="5" t="s">
        <v>3134</v>
      </c>
      <c r="T202" t="s">
        <v>3133</v>
      </c>
      <c r="U202" t="s">
        <v>4172</v>
      </c>
      <c r="V202" s="5" t="s">
        <v>550</v>
      </c>
      <c r="W202" s="5"/>
      <c r="X202" s="5"/>
      <c r="Y202" s="5"/>
      <c r="AC202" s="11"/>
    </row>
    <row r="203" spans="1:28" ht="12.75">
      <c r="A203" t="s">
        <v>370</v>
      </c>
      <c r="B203" t="s">
        <v>1255</v>
      </c>
      <c r="C203" s="8">
        <v>29911</v>
      </c>
      <c r="D203" s="9" t="s">
        <v>3303</v>
      </c>
      <c r="E203" s="9" t="s">
        <v>5190</v>
      </c>
      <c r="F203" s="9" t="s">
        <v>3548</v>
      </c>
      <c r="G203" s="9" t="s">
        <v>550</v>
      </c>
      <c r="H203" t="s">
        <v>375</v>
      </c>
      <c r="I203" s="9" t="s">
        <v>5180</v>
      </c>
      <c r="J203" s="9" t="s">
        <v>550</v>
      </c>
      <c r="K203" t="s">
        <v>370</v>
      </c>
      <c r="L203" s="9" t="s">
        <v>5180</v>
      </c>
      <c r="M203" s="9" t="s">
        <v>550</v>
      </c>
      <c r="N203" t="s">
        <v>370</v>
      </c>
      <c r="O203" s="9" t="s">
        <v>5180</v>
      </c>
      <c r="P203" s="9" t="s">
        <v>550</v>
      </c>
      <c r="Q203" t="s">
        <v>370</v>
      </c>
      <c r="R203" s="9" t="s">
        <v>5180</v>
      </c>
      <c r="S203" s="9" t="s">
        <v>3134</v>
      </c>
      <c r="U203" s="8"/>
      <c r="V203" s="9"/>
      <c r="W203" s="6"/>
      <c r="Y203" s="5"/>
      <c r="Z203" s="6"/>
      <c r="AB203" s="12"/>
    </row>
    <row r="204" spans="1:28" ht="12.75">
      <c r="A204" t="s">
        <v>3133</v>
      </c>
      <c r="B204" t="s">
        <v>2554</v>
      </c>
      <c r="C204" s="8">
        <v>29984</v>
      </c>
      <c r="D204" s="9" t="s">
        <v>67</v>
      </c>
      <c r="E204" s="9" t="s">
        <v>5172</v>
      </c>
      <c r="F204" s="9" t="s">
        <v>2697</v>
      </c>
      <c r="G204" s="9" t="s">
        <v>3134</v>
      </c>
      <c r="H204" t="s">
        <v>4780</v>
      </c>
      <c r="I204" s="9" t="s">
        <v>2697</v>
      </c>
      <c r="J204" s="9" t="s">
        <v>368</v>
      </c>
      <c r="K204" t="s">
        <v>367</v>
      </c>
      <c r="L204" s="9" t="s">
        <v>2697</v>
      </c>
      <c r="M204" s="9" t="s">
        <v>368</v>
      </c>
      <c r="N204" t="s">
        <v>367</v>
      </c>
      <c r="O204" s="9" t="s">
        <v>2697</v>
      </c>
      <c r="P204" s="9" t="s">
        <v>368</v>
      </c>
      <c r="Q204" t="s">
        <v>367</v>
      </c>
      <c r="R204" s="9" t="s">
        <v>2697</v>
      </c>
      <c r="S204" s="9" t="s">
        <v>368</v>
      </c>
      <c r="U204" s="8"/>
      <c r="V204" s="9"/>
      <c r="W204" s="6"/>
      <c r="Y204" s="5"/>
      <c r="Z204" s="6"/>
      <c r="AB204" s="12"/>
    </row>
    <row r="205" spans="1:28" ht="12.75">
      <c r="A205" t="s">
        <v>375</v>
      </c>
      <c r="B205" t="s">
        <v>1252</v>
      </c>
      <c r="C205" s="8">
        <v>30077</v>
      </c>
      <c r="D205" s="9" t="s">
        <v>3303</v>
      </c>
      <c r="E205" s="9" t="s">
        <v>5190</v>
      </c>
      <c r="F205" s="9" t="s">
        <v>3083</v>
      </c>
      <c r="G205" s="9" t="s">
        <v>368</v>
      </c>
      <c r="H205" t="s">
        <v>367</v>
      </c>
      <c r="I205" s="9" t="s">
        <v>5180</v>
      </c>
      <c r="J205" s="9" t="s">
        <v>368</v>
      </c>
      <c r="K205" t="s">
        <v>370</v>
      </c>
      <c r="L205" s="9" t="s">
        <v>1</v>
      </c>
      <c r="M205" s="9" t="s">
        <v>3134</v>
      </c>
      <c r="N205" t="s">
        <v>375</v>
      </c>
      <c r="O205" s="9" t="s">
        <v>1</v>
      </c>
      <c r="P205" s="9" t="s">
        <v>3134</v>
      </c>
      <c r="Q205" t="s">
        <v>375</v>
      </c>
      <c r="R205" s="9" t="s">
        <v>1</v>
      </c>
      <c r="S205" s="9" t="s">
        <v>3134</v>
      </c>
      <c r="U205" s="8"/>
      <c r="V205" s="9"/>
      <c r="W205" s="6"/>
      <c r="Y205" s="5"/>
      <c r="Z205" s="6"/>
      <c r="AB205" s="12"/>
    </row>
    <row r="206" spans="1:29" ht="12.75">
      <c r="A206" t="s">
        <v>367</v>
      </c>
      <c r="B206" t="s">
        <v>3649</v>
      </c>
      <c r="C206" s="8">
        <v>31070</v>
      </c>
      <c r="D206" s="9" t="s">
        <v>4603</v>
      </c>
      <c r="E206" s="9" t="s">
        <v>3395</v>
      </c>
      <c r="F206" s="9" t="s">
        <v>3193</v>
      </c>
      <c r="G206" s="9" t="s">
        <v>368</v>
      </c>
      <c r="H206"/>
      <c r="I206" s="9"/>
      <c r="J206" s="9"/>
      <c r="L206" s="9"/>
      <c r="M206" s="9"/>
      <c r="O206" s="9"/>
      <c r="P206" s="9"/>
      <c r="R206" s="9"/>
      <c r="V206" s="5"/>
      <c r="W206" s="5"/>
      <c r="X206" s="5"/>
      <c r="Y206" s="5"/>
      <c r="AC206" s="11"/>
    </row>
    <row r="207" spans="1:29" ht="12.75">
      <c r="A207" t="s">
        <v>367</v>
      </c>
      <c r="B207" t="s">
        <v>2616</v>
      </c>
      <c r="C207" s="8">
        <v>31341</v>
      </c>
      <c r="D207" s="9" t="s">
        <v>4603</v>
      </c>
      <c r="E207" s="9" t="s">
        <v>3396</v>
      </c>
      <c r="F207" s="9" t="s">
        <v>539</v>
      </c>
      <c r="G207" s="9" t="s">
        <v>368</v>
      </c>
      <c r="H207"/>
      <c r="I207" s="9"/>
      <c r="J207" s="9"/>
      <c r="L207" s="9"/>
      <c r="M207" s="9"/>
      <c r="O207" s="9"/>
      <c r="P207" s="9"/>
      <c r="R207" s="9"/>
      <c r="V207" s="5"/>
      <c r="W207" s="5"/>
      <c r="X207" s="5"/>
      <c r="Y207" s="5"/>
      <c r="AC207" s="11"/>
    </row>
    <row r="208" spans="3:28" ht="12.75">
      <c r="C208" s="8"/>
      <c r="D208" s="9"/>
      <c r="E208" s="9"/>
      <c r="F208" s="9"/>
      <c r="G208" s="9"/>
      <c r="H208"/>
      <c r="I208" s="9"/>
      <c r="J208" s="9"/>
      <c r="L208" s="9"/>
      <c r="M208" s="9"/>
      <c r="O208" s="9"/>
      <c r="P208" s="9"/>
      <c r="R208" s="9"/>
      <c r="S208" s="9"/>
      <c r="U208" s="8"/>
      <c r="V208" s="9"/>
      <c r="W208" s="6"/>
      <c r="Y208" s="5"/>
      <c r="Z208" s="6"/>
      <c r="AB208" s="12"/>
    </row>
    <row r="209" spans="1:29" ht="12.75">
      <c r="A209" t="s">
        <v>20</v>
      </c>
      <c r="B209" t="s">
        <v>2561</v>
      </c>
      <c r="C209" s="8">
        <v>31141</v>
      </c>
      <c r="D209" s="9" t="s">
        <v>4602</v>
      </c>
      <c r="E209" s="9" t="s">
        <v>4606</v>
      </c>
      <c r="F209" s="9" t="s">
        <v>1905</v>
      </c>
      <c r="G209" s="9" t="s">
        <v>4360</v>
      </c>
      <c r="H209"/>
      <c r="I209" s="9"/>
      <c r="J209" s="9"/>
      <c r="L209" s="9"/>
      <c r="M209" s="9"/>
      <c r="O209" s="9"/>
      <c r="P209" s="9"/>
      <c r="R209" s="9"/>
      <c r="V209" s="5"/>
      <c r="W209" s="5"/>
      <c r="X209" s="5"/>
      <c r="Y209" s="5"/>
      <c r="AC209" s="11"/>
    </row>
    <row r="210" spans="1:28" ht="12.75">
      <c r="A210" t="s">
        <v>380</v>
      </c>
      <c r="B210" t="s">
        <v>4879</v>
      </c>
      <c r="C210" s="8">
        <v>30894</v>
      </c>
      <c r="D210" s="9" t="s">
        <v>98</v>
      </c>
      <c r="E210" s="9" t="s">
        <v>97</v>
      </c>
      <c r="F210" s="9" t="s">
        <v>4147</v>
      </c>
      <c r="G210" s="9" t="s">
        <v>823</v>
      </c>
      <c r="H210" t="s">
        <v>981</v>
      </c>
      <c r="I210" s="9" t="s">
        <v>4147</v>
      </c>
      <c r="J210" s="9" t="s">
        <v>3719</v>
      </c>
      <c r="K210" t="s">
        <v>380</v>
      </c>
      <c r="L210" s="9" t="s">
        <v>4147</v>
      </c>
      <c r="M210" s="9" t="s">
        <v>4880</v>
      </c>
      <c r="O210" s="9"/>
      <c r="P210" s="9"/>
      <c r="R210" s="9"/>
      <c r="S210" s="9"/>
      <c r="U210" s="8"/>
      <c r="V210" s="9"/>
      <c r="W210" s="6"/>
      <c r="Y210" s="5"/>
      <c r="Z210" s="6"/>
      <c r="AB210" s="12"/>
    </row>
    <row r="211" spans="1:29" ht="12.75">
      <c r="A211" t="s">
        <v>1715</v>
      </c>
      <c r="B211" t="s">
        <v>1822</v>
      </c>
      <c r="C211" s="8">
        <v>27543</v>
      </c>
      <c r="D211" s="9"/>
      <c r="E211" s="9" t="s">
        <v>2543</v>
      </c>
      <c r="F211" s="9" t="s">
        <v>1905</v>
      </c>
      <c r="G211" s="9" t="s">
        <v>4362</v>
      </c>
      <c r="H211" t="s">
        <v>1715</v>
      </c>
      <c r="I211" s="9" t="s">
        <v>1905</v>
      </c>
      <c r="J211" s="9" t="s">
        <v>410</v>
      </c>
      <c r="K211" t="s">
        <v>1715</v>
      </c>
      <c r="L211" s="9" t="s">
        <v>1905</v>
      </c>
      <c r="M211" s="9" t="s">
        <v>3439</v>
      </c>
      <c r="N211" t="s">
        <v>1715</v>
      </c>
      <c r="O211" s="9" t="s">
        <v>1905</v>
      </c>
      <c r="P211" s="9" t="s">
        <v>553</v>
      </c>
      <c r="R211" s="9"/>
      <c r="T211" t="s">
        <v>1715</v>
      </c>
      <c r="U211" t="s">
        <v>5180</v>
      </c>
      <c r="V211" s="5" t="s">
        <v>613</v>
      </c>
      <c r="W211" s="6" t="s">
        <v>1715</v>
      </c>
      <c r="X211" t="s">
        <v>5180</v>
      </c>
      <c r="Y211" s="5" t="s">
        <v>614</v>
      </c>
      <c r="AC211" s="11"/>
    </row>
    <row r="212" spans="1:29" ht="12.75">
      <c r="A212" t="s">
        <v>3311</v>
      </c>
      <c r="B212" t="s">
        <v>3121</v>
      </c>
      <c r="C212" s="8">
        <v>24326</v>
      </c>
      <c r="D212" s="9"/>
      <c r="E212" s="9" t="s">
        <v>4040</v>
      </c>
      <c r="F212" s="9" t="s">
        <v>5180</v>
      </c>
      <c r="G212" s="9" t="s">
        <v>2328</v>
      </c>
      <c r="H212" t="s">
        <v>3311</v>
      </c>
      <c r="I212" s="9" t="s">
        <v>5180</v>
      </c>
      <c r="J212" s="9" t="s">
        <v>3544</v>
      </c>
      <c r="K212" t="s">
        <v>3311</v>
      </c>
      <c r="L212" s="9" t="s">
        <v>5180</v>
      </c>
      <c r="M212" s="9" t="s">
        <v>4440</v>
      </c>
      <c r="N212" t="s">
        <v>3311</v>
      </c>
      <c r="O212" s="9" t="s">
        <v>5180</v>
      </c>
      <c r="P212" s="9" t="s">
        <v>3566</v>
      </c>
      <c r="Q212" t="s">
        <v>3311</v>
      </c>
      <c r="R212" s="9" t="s">
        <v>5180</v>
      </c>
      <c r="S212" s="5" t="s">
        <v>3122</v>
      </c>
      <c r="T212" t="s">
        <v>3311</v>
      </c>
      <c r="U212" t="s">
        <v>5180</v>
      </c>
      <c r="V212" s="5" t="s">
        <v>3123</v>
      </c>
      <c r="W212" s="6" t="s">
        <v>3311</v>
      </c>
      <c r="X212" t="s">
        <v>4172</v>
      </c>
      <c r="Y212" s="5" t="s">
        <v>3124</v>
      </c>
      <c r="Z212" t="s">
        <v>3311</v>
      </c>
      <c r="AA212" s="6" t="s">
        <v>4172</v>
      </c>
      <c r="AB212" s="6" t="s">
        <v>3125</v>
      </c>
      <c r="AC212" s="11"/>
    </row>
    <row r="214" spans="3:29" ht="12.75">
      <c r="C214" s="8"/>
      <c r="D214" s="9"/>
      <c r="E214" s="9"/>
      <c r="F214" s="9"/>
      <c r="G214" s="9"/>
      <c r="H214" t="s">
        <v>2140</v>
      </c>
      <c r="I214" s="9"/>
      <c r="J214" s="9"/>
      <c r="K214" t="s">
        <v>4398</v>
      </c>
      <c r="L214" s="9"/>
      <c r="M214" s="9"/>
      <c r="N214" t="s">
        <v>1125</v>
      </c>
      <c r="O214" s="9"/>
      <c r="P214" s="9"/>
      <c r="Q214" t="s">
        <v>113</v>
      </c>
      <c r="R214" s="9"/>
      <c r="T214" t="s">
        <v>114</v>
      </c>
      <c r="V214" s="5"/>
      <c r="W214" s="6"/>
      <c r="Y214" s="5"/>
      <c r="AC214" s="11"/>
    </row>
    <row r="215" spans="3:29" ht="12.75">
      <c r="C215" s="8"/>
      <c r="D215" s="9"/>
      <c r="E215" s="9"/>
      <c r="F215" s="9"/>
      <c r="G215" s="9"/>
      <c r="H215" s="9"/>
      <c r="I215" s="9"/>
      <c r="J215" s="9"/>
      <c r="L215" s="9"/>
      <c r="M215" s="9"/>
      <c r="O215" s="9"/>
      <c r="P215" s="9"/>
      <c r="R215" s="9"/>
      <c r="V215" s="5"/>
      <c r="W215" s="6"/>
      <c r="Y215" s="5"/>
      <c r="AC215" s="11"/>
    </row>
    <row r="216" ht="12.75">
      <c r="V216" s="5"/>
    </row>
    <row r="217" ht="12.75">
      <c r="V217" s="5"/>
    </row>
    <row r="218" spans="1:22" ht="18">
      <c r="A218" s="7" t="s">
        <v>1557</v>
      </c>
      <c r="K218" s="7"/>
      <c r="V218" s="5"/>
    </row>
    <row r="219" spans="1:22" ht="12.75">
      <c r="A219" t="s">
        <v>2270</v>
      </c>
      <c r="V219" s="5"/>
    </row>
    <row r="220" ht="12.75">
      <c r="A220" t="s">
        <v>1847</v>
      </c>
    </row>
    <row r="221" spans="1:29" ht="12.75">
      <c r="A221" t="s">
        <v>3002</v>
      </c>
      <c r="B221" t="s">
        <v>3058</v>
      </c>
      <c r="C221" s="8">
        <v>31184</v>
      </c>
      <c r="D221" s="9" t="s">
        <v>335</v>
      </c>
      <c r="E221" s="9" t="s">
        <v>3402</v>
      </c>
      <c r="F221" s="9" t="s">
        <v>3083</v>
      </c>
      <c r="G221" s="9" t="s">
        <v>847</v>
      </c>
      <c r="H221"/>
      <c r="I221" s="9"/>
      <c r="J221" s="9"/>
      <c r="L221" s="9"/>
      <c r="M221" s="9"/>
      <c r="O221" s="9"/>
      <c r="P221" s="9"/>
      <c r="R221" s="9"/>
      <c r="V221" s="5"/>
      <c r="W221" s="5"/>
      <c r="X221" s="5"/>
      <c r="Y221" s="5"/>
      <c r="AC221" s="11"/>
    </row>
    <row r="222" spans="1:28" ht="12.75">
      <c r="A222" t="s">
        <v>3002</v>
      </c>
      <c r="B222" t="s">
        <v>1324</v>
      </c>
      <c r="C222" s="8">
        <v>27471</v>
      </c>
      <c r="D222" s="9"/>
      <c r="E222" s="9" t="s">
        <v>4867</v>
      </c>
      <c r="F222" s="9" t="s">
        <v>1905</v>
      </c>
      <c r="G222" s="9" t="s">
        <v>860</v>
      </c>
      <c r="H222" t="s">
        <v>3002</v>
      </c>
      <c r="I222" s="9" t="s">
        <v>4041</v>
      </c>
      <c r="J222" s="9" t="s">
        <v>2258</v>
      </c>
      <c r="K222" t="s">
        <v>3002</v>
      </c>
      <c r="L222" s="9" t="s">
        <v>4041</v>
      </c>
      <c r="M222" s="9" t="s">
        <v>1362</v>
      </c>
      <c r="N222" t="s">
        <v>3002</v>
      </c>
      <c r="O222" s="9" t="s">
        <v>1905</v>
      </c>
      <c r="P222" s="9" t="s">
        <v>3331</v>
      </c>
      <c r="Q222" t="s">
        <v>3002</v>
      </c>
      <c r="R222" s="9" t="s">
        <v>1905</v>
      </c>
      <c r="S222" s="9" t="s">
        <v>1325</v>
      </c>
      <c r="T222" t="s">
        <v>3002</v>
      </c>
      <c r="U222" s="8" t="s">
        <v>5183</v>
      </c>
      <c r="V222" s="9" t="s">
        <v>1326</v>
      </c>
      <c r="W222" t="s">
        <v>3002</v>
      </c>
      <c r="X222" t="s">
        <v>3717</v>
      </c>
      <c r="Y222" s="5" t="s">
        <v>1327</v>
      </c>
      <c r="Z222" t="s">
        <v>3002</v>
      </c>
      <c r="AA222" s="6" t="s">
        <v>3717</v>
      </c>
      <c r="AB222" s="6" t="s">
        <v>3131</v>
      </c>
    </row>
    <row r="223" spans="1:29" ht="12.75">
      <c r="A223" t="s">
        <v>3002</v>
      </c>
      <c r="B223" t="s">
        <v>2167</v>
      </c>
      <c r="C223" s="8">
        <v>29657</v>
      </c>
      <c r="D223" s="9" t="s">
        <v>2168</v>
      </c>
      <c r="E223" s="9" t="s">
        <v>3762</v>
      </c>
      <c r="F223" s="9" t="s">
        <v>2697</v>
      </c>
      <c r="G223" s="9" t="s">
        <v>5132</v>
      </c>
      <c r="H223" t="s">
        <v>3002</v>
      </c>
      <c r="I223" s="9" t="s">
        <v>2697</v>
      </c>
      <c r="J223" s="9" t="s">
        <v>2580</v>
      </c>
      <c r="K223" t="s">
        <v>3002</v>
      </c>
      <c r="L223" s="9" t="s">
        <v>2697</v>
      </c>
      <c r="M223" s="9" t="s">
        <v>4308</v>
      </c>
      <c r="N223" t="s">
        <v>3002</v>
      </c>
      <c r="O223" s="9" t="s">
        <v>2697</v>
      </c>
      <c r="P223" s="9" t="s">
        <v>4191</v>
      </c>
      <c r="Q223" t="s">
        <v>3002</v>
      </c>
      <c r="R223" s="9" t="s">
        <v>2697</v>
      </c>
      <c r="S223" s="5" t="s">
        <v>2169</v>
      </c>
      <c r="V223" s="5"/>
      <c r="W223" s="5"/>
      <c r="X223" s="5"/>
      <c r="Y223" s="5"/>
      <c r="AC223" s="11"/>
    </row>
    <row r="225" spans="1:29" ht="12.75">
      <c r="A225" t="s">
        <v>296</v>
      </c>
      <c r="B225" t="s">
        <v>3039</v>
      </c>
      <c r="C225" s="8">
        <v>31043</v>
      </c>
      <c r="D225" s="9" t="s">
        <v>2636</v>
      </c>
      <c r="E225" s="9" t="s">
        <v>2111</v>
      </c>
      <c r="F225" s="9" t="s">
        <v>5194</v>
      </c>
      <c r="G225" s="9" t="s">
        <v>2897</v>
      </c>
      <c r="H225" t="s">
        <v>294</v>
      </c>
      <c r="I225" s="9" t="s">
        <v>5194</v>
      </c>
      <c r="J225" s="9" t="s">
        <v>4015</v>
      </c>
      <c r="L225" s="9"/>
      <c r="M225" s="9"/>
      <c r="O225" s="9"/>
      <c r="P225" s="9"/>
      <c r="R225" s="9"/>
      <c r="V225" s="5"/>
      <c r="W225" s="5"/>
      <c r="X225" s="5"/>
      <c r="Y225" s="5"/>
      <c r="AC225" s="11"/>
    </row>
    <row r="226" spans="1:29" ht="12.75">
      <c r="A226" t="s">
        <v>2535</v>
      </c>
      <c r="B226" t="s">
        <v>341</v>
      </c>
      <c r="C226" s="8">
        <v>30313</v>
      </c>
      <c r="D226" s="9" t="s">
        <v>3205</v>
      </c>
      <c r="E226" s="9" t="s">
        <v>256</v>
      </c>
      <c r="F226" s="9" t="s">
        <v>4147</v>
      </c>
      <c r="G226" s="9" t="s">
        <v>209</v>
      </c>
      <c r="H226" t="s">
        <v>2535</v>
      </c>
      <c r="I226" s="9" t="s">
        <v>4041</v>
      </c>
      <c r="J226" s="9" t="s">
        <v>2257</v>
      </c>
      <c r="K226" t="s">
        <v>296</v>
      </c>
      <c r="L226" s="9" t="s">
        <v>4041</v>
      </c>
      <c r="M226" s="9" t="s">
        <v>4567</v>
      </c>
      <c r="N226" t="s">
        <v>2535</v>
      </c>
      <c r="O226" s="9" t="s">
        <v>4041</v>
      </c>
      <c r="P226" s="9" t="s">
        <v>4575</v>
      </c>
      <c r="R226" s="9"/>
      <c r="V226" s="5"/>
      <c r="W226" s="5"/>
      <c r="X226" s="5"/>
      <c r="Y226" s="5"/>
      <c r="AC226" s="11"/>
    </row>
    <row r="227" spans="1:29" ht="12.75">
      <c r="A227" t="s">
        <v>2967</v>
      </c>
      <c r="B227" t="s">
        <v>2907</v>
      </c>
      <c r="C227" s="8">
        <v>31490</v>
      </c>
      <c r="D227" s="9" t="s">
        <v>1285</v>
      </c>
      <c r="E227" s="9" t="s">
        <v>2634</v>
      </c>
      <c r="F227" s="9" t="s">
        <v>5180</v>
      </c>
      <c r="G227" s="9" t="s">
        <v>3799</v>
      </c>
      <c r="H227" t="s">
        <v>2967</v>
      </c>
      <c r="I227" s="9" t="s">
        <v>5180</v>
      </c>
      <c r="J227" s="9" t="s">
        <v>1218</v>
      </c>
      <c r="L227" s="9"/>
      <c r="M227" s="9"/>
      <c r="O227" s="9"/>
      <c r="P227" s="9"/>
      <c r="R227" s="9"/>
      <c r="V227" s="5"/>
      <c r="W227" s="5"/>
      <c r="X227" s="5"/>
      <c r="Y227" s="5"/>
      <c r="AC227" s="11"/>
    </row>
    <row r="228" spans="1:28" ht="12.75">
      <c r="A228" t="s">
        <v>2535</v>
      </c>
      <c r="B228" t="s">
        <v>4266</v>
      </c>
      <c r="C228" s="8">
        <v>30373</v>
      </c>
      <c r="D228" s="9" t="s">
        <v>95</v>
      </c>
      <c r="E228" s="9" t="s">
        <v>2654</v>
      </c>
      <c r="F228" s="9" t="s">
        <v>2544</v>
      </c>
      <c r="G228" s="9" t="s">
        <v>837</v>
      </c>
      <c r="H228" t="s">
        <v>2535</v>
      </c>
      <c r="I228" s="9" t="s">
        <v>2544</v>
      </c>
      <c r="J228" s="9" t="s">
        <v>1484</v>
      </c>
      <c r="K228" t="s">
        <v>2535</v>
      </c>
      <c r="L228" s="9" t="s">
        <v>2544</v>
      </c>
      <c r="M228" s="9" t="s">
        <v>4849</v>
      </c>
      <c r="O228" s="9"/>
      <c r="P228" s="9"/>
      <c r="R228" s="9"/>
      <c r="S228" s="9"/>
      <c r="U228" s="8"/>
      <c r="V228" s="9"/>
      <c r="W228" s="6"/>
      <c r="Y228" s="5"/>
      <c r="Z228" s="6"/>
      <c r="AB228" s="12"/>
    </row>
    <row r="229" spans="1:29" ht="12.75">
      <c r="A229" t="s">
        <v>294</v>
      </c>
      <c r="B229" t="s">
        <v>4540</v>
      </c>
      <c r="C229" s="8">
        <v>30343</v>
      </c>
      <c r="D229" s="9" t="s">
        <v>2111</v>
      </c>
      <c r="E229" s="9" t="s">
        <v>4610</v>
      </c>
      <c r="F229" s="9" t="s">
        <v>524</v>
      </c>
      <c r="G229" s="9" t="s">
        <v>2666</v>
      </c>
      <c r="H229"/>
      <c r="I229" s="9"/>
      <c r="J229" s="9"/>
      <c r="L229" s="9"/>
      <c r="M229" s="9"/>
      <c r="O229" s="9"/>
      <c r="P229" s="9"/>
      <c r="R229" s="9"/>
      <c r="V229" s="5"/>
      <c r="W229" s="5"/>
      <c r="X229" s="5"/>
      <c r="Y229" s="5"/>
      <c r="AC229" s="11"/>
    </row>
    <row r="231" spans="1:28" ht="12.75">
      <c r="A231" t="s">
        <v>71</v>
      </c>
      <c r="B231" t="s">
        <v>447</v>
      </c>
      <c r="C231" s="8">
        <v>26613</v>
      </c>
      <c r="D231" s="9"/>
      <c r="E231" s="9" t="s">
        <v>1387</v>
      </c>
      <c r="F231" s="9" t="s">
        <v>295</v>
      </c>
      <c r="G231" s="9" t="s">
        <v>348</v>
      </c>
      <c r="H231" t="s">
        <v>2704</v>
      </c>
      <c r="I231" s="9" t="s">
        <v>2546</v>
      </c>
      <c r="J231" s="9" t="s">
        <v>5246</v>
      </c>
      <c r="K231" t="s">
        <v>71</v>
      </c>
      <c r="L231" s="9" t="s">
        <v>2546</v>
      </c>
      <c r="M231" s="9" t="s">
        <v>2916</v>
      </c>
      <c r="N231" t="s">
        <v>71</v>
      </c>
      <c r="O231" s="9" t="s">
        <v>2546</v>
      </c>
      <c r="P231" s="9" t="s">
        <v>4103</v>
      </c>
      <c r="Q231" t="s">
        <v>71</v>
      </c>
      <c r="R231" s="9" t="s">
        <v>2546</v>
      </c>
      <c r="S231" s="9" t="s">
        <v>448</v>
      </c>
      <c r="T231" t="s">
        <v>71</v>
      </c>
      <c r="U231" s="8" t="s">
        <v>2546</v>
      </c>
      <c r="V231" s="9" t="s">
        <v>449</v>
      </c>
      <c r="W231" s="6" t="s">
        <v>71</v>
      </c>
      <c r="X231" t="s">
        <v>2546</v>
      </c>
      <c r="Y231" s="5" t="s">
        <v>450</v>
      </c>
      <c r="Z231" t="s">
        <v>71</v>
      </c>
      <c r="AA231" s="6" t="s">
        <v>2546</v>
      </c>
      <c r="AB231" s="12" t="s">
        <v>451</v>
      </c>
    </row>
    <row r="232" spans="1:29" ht="12.75">
      <c r="A232" t="s">
        <v>71</v>
      </c>
      <c r="B232" t="s">
        <v>3171</v>
      </c>
      <c r="C232" s="8">
        <v>30559</v>
      </c>
      <c r="D232" s="9" t="s">
        <v>98</v>
      </c>
      <c r="E232" s="9" t="s">
        <v>2638</v>
      </c>
      <c r="F232" s="9" t="s">
        <v>374</v>
      </c>
      <c r="G232" s="9" t="s">
        <v>1425</v>
      </c>
      <c r="H232" t="s">
        <v>654</v>
      </c>
      <c r="I232" s="9" t="s">
        <v>374</v>
      </c>
      <c r="J232" s="9" t="s">
        <v>3918</v>
      </c>
      <c r="L232" s="9"/>
      <c r="M232" s="9"/>
      <c r="O232" s="9"/>
      <c r="P232" s="9"/>
      <c r="R232" s="9"/>
      <c r="V232" s="5"/>
      <c r="W232" s="5"/>
      <c r="X232" s="5"/>
      <c r="Y232" s="5"/>
      <c r="AC232" s="11"/>
    </row>
    <row r="233" spans="1:28" ht="12.75">
      <c r="A233" t="s">
        <v>71</v>
      </c>
      <c r="B233" t="s">
        <v>4553</v>
      </c>
      <c r="C233" s="8">
        <v>30118</v>
      </c>
      <c r="D233" s="9" t="s">
        <v>372</v>
      </c>
      <c r="E233" s="9" t="s">
        <v>2992</v>
      </c>
      <c r="F233" s="9" t="s">
        <v>1</v>
      </c>
      <c r="G233" s="9" t="s">
        <v>3877</v>
      </c>
      <c r="H233" t="s">
        <v>71</v>
      </c>
      <c r="I233" s="9" t="s">
        <v>1</v>
      </c>
      <c r="J233" s="9" t="s">
        <v>4238</v>
      </c>
      <c r="K233" t="s">
        <v>71</v>
      </c>
      <c r="L233" s="9" t="s">
        <v>1</v>
      </c>
      <c r="M233" s="9" t="s">
        <v>669</v>
      </c>
      <c r="N233" t="s">
        <v>2291</v>
      </c>
      <c r="O233" s="9" t="s">
        <v>1</v>
      </c>
      <c r="P233" s="9" t="s">
        <v>1536</v>
      </c>
      <c r="Q233" t="s">
        <v>1623</v>
      </c>
      <c r="R233" s="9" t="s">
        <v>1</v>
      </c>
      <c r="S233" s="9" t="s">
        <v>167</v>
      </c>
      <c r="U233" s="8"/>
      <c r="V233" s="9"/>
      <c r="W233" s="6"/>
      <c r="Y233" s="5"/>
      <c r="Z233" s="6"/>
      <c r="AB233" s="12"/>
    </row>
    <row r="234" spans="1:29" ht="12.75">
      <c r="A234" t="s">
        <v>71</v>
      </c>
      <c r="B234" t="s">
        <v>1549</v>
      </c>
      <c r="C234" s="8">
        <v>29980</v>
      </c>
      <c r="D234" s="9" t="s">
        <v>1529</v>
      </c>
      <c r="E234" s="9" t="s">
        <v>3206</v>
      </c>
      <c r="F234" s="9" t="s">
        <v>539</v>
      </c>
      <c r="G234" s="9" t="s">
        <v>1669</v>
      </c>
      <c r="H234" t="s">
        <v>1328</v>
      </c>
      <c r="I234" s="9"/>
      <c r="J234" s="9"/>
      <c r="K234" t="s">
        <v>3674</v>
      </c>
      <c r="L234" s="9" t="s">
        <v>4041</v>
      </c>
      <c r="M234" s="9" t="s">
        <v>2383</v>
      </c>
      <c r="N234" t="s">
        <v>3674</v>
      </c>
      <c r="O234" s="9" t="s">
        <v>4041</v>
      </c>
      <c r="P234" s="9" t="s">
        <v>949</v>
      </c>
      <c r="R234" s="9"/>
      <c r="V234" s="5"/>
      <c r="W234" s="5"/>
      <c r="X234" s="5"/>
      <c r="Y234" s="5"/>
      <c r="AC234" s="11"/>
    </row>
    <row r="235" spans="1:28" ht="12.75">
      <c r="A235" t="s">
        <v>71</v>
      </c>
      <c r="B235" t="s">
        <v>168</v>
      </c>
      <c r="C235" s="8">
        <v>29342</v>
      </c>
      <c r="D235" s="9" t="s">
        <v>3192</v>
      </c>
      <c r="E235" s="9" t="s">
        <v>1388</v>
      </c>
      <c r="F235" s="9" t="s">
        <v>2697</v>
      </c>
      <c r="G235" s="9" t="s">
        <v>815</v>
      </c>
      <c r="H235" t="s">
        <v>71</v>
      </c>
      <c r="I235" s="9" t="s">
        <v>2697</v>
      </c>
      <c r="J235" s="9" t="s">
        <v>4904</v>
      </c>
      <c r="K235" t="s">
        <v>3674</v>
      </c>
      <c r="L235" s="9" t="s">
        <v>2697</v>
      </c>
      <c r="M235" s="9" t="s">
        <v>2431</v>
      </c>
      <c r="N235" t="s">
        <v>3674</v>
      </c>
      <c r="O235" s="9" t="s">
        <v>2697</v>
      </c>
      <c r="P235" s="9" t="s">
        <v>63</v>
      </c>
      <c r="Q235" t="s">
        <v>3674</v>
      </c>
      <c r="R235" s="9" t="s">
        <v>2697</v>
      </c>
      <c r="S235" s="9" t="s">
        <v>169</v>
      </c>
      <c r="T235" t="s">
        <v>71</v>
      </c>
      <c r="U235" s="8" t="s">
        <v>2697</v>
      </c>
      <c r="V235" s="9" t="s">
        <v>170</v>
      </c>
      <c r="W235" s="14" t="s">
        <v>3674</v>
      </c>
      <c r="X235" t="s">
        <v>2697</v>
      </c>
      <c r="Y235" s="5" t="s">
        <v>4094</v>
      </c>
      <c r="Z235" s="6"/>
      <c r="AB235" s="12"/>
    </row>
    <row r="236" spans="1:29" ht="12.75">
      <c r="A236" t="s">
        <v>1919</v>
      </c>
      <c r="B236" t="s">
        <v>4096</v>
      </c>
      <c r="C236" s="8">
        <v>29018</v>
      </c>
      <c r="D236" s="9" t="s">
        <v>4097</v>
      </c>
      <c r="E236" s="9" t="s">
        <v>1950</v>
      </c>
      <c r="F236" s="9" t="s">
        <v>2226</v>
      </c>
      <c r="G236" s="9" t="s">
        <v>1994</v>
      </c>
      <c r="H236" t="s">
        <v>1919</v>
      </c>
      <c r="I236" s="9" t="s">
        <v>2226</v>
      </c>
      <c r="J236" s="9" t="s">
        <v>3966</v>
      </c>
      <c r="K236" t="s">
        <v>1919</v>
      </c>
      <c r="L236" s="9" t="s">
        <v>2226</v>
      </c>
      <c r="M236" s="9" t="s">
        <v>4637</v>
      </c>
      <c r="N236" t="s">
        <v>4095</v>
      </c>
      <c r="O236" s="9" t="s">
        <v>2226</v>
      </c>
      <c r="P236" s="9" t="s">
        <v>2934</v>
      </c>
      <c r="Q236" t="s">
        <v>4095</v>
      </c>
      <c r="R236" s="9" t="s">
        <v>2226</v>
      </c>
      <c r="S236" s="5" t="s">
        <v>2376</v>
      </c>
      <c r="T236" t="s">
        <v>4095</v>
      </c>
      <c r="U236" t="s">
        <v>2226</v>
      </c>
      <c r="V236" s="5" t="s">
        <v>2377</v>
      </c>
      <c r="W236" s="5"/>
      <c r="X236" s="5"/>
      <c r="Y236" s="5"/>
      <c r="AC236" s="11"/>
    </row>
    <row r="237" spans="1:28" ht="12.75" customHeight="1">
      <c r="A237" t="s">
        <v>1919</v>
      </c>
      <c r="B237" t="s">
        <v>880</v>
      </c>
      <c r="C237" s="8">
        <v>28927</v>
      </c>
      <c r="D237" s="9"/>
      <c r="E237" s="9" t="s">
        <v>5171</v>
      </c>
      <c r="F237" s="9" t="s">
        <v>5183</v>
      </c>
      <c r="G237" s="9" t="s">
        <v>1681</v>
      </c>
      <c r="H237" t="s">
        <v>1919</v>
      </c>
      <c r="I237" s="9" t="s">
        <v>5183</v>
      </c>
      <c r="J237" s="9" t="s">
        <v>4910</v>
      </c>
      <c r="K237" t="s">
        <v>1919</v>
      </c>
      <c r="L237" s="9" t="s">
        <v>2706</v>
      </c>
      <c r="M237" s="9" t="s">
        <v>4635</v>
      </c>
      <c r="N237" t="s">
        <v>1919</v>
      </c>
      <c r="O237" s="9" t="s">
        <v>2706</v>
      </c>
      <c r="P237" s="9" t="s">
        <v>4201</v>
      </c>
      <c r="R237" s="9"/>
      <c r="T237" s="6"/>
      <c r="V237" s="5"/>
      <c r="W237" s="5"/>
      <c r="X237" s="5"/>
      <c r="Y237" s="5"/>
      <c r="Z237" t="s">
        <v>1919</v>
      </c>
      <c r="AA237" s="6" t="s">
        <v>2706</v>
      </c>
      <c r="AB237" s="12" t="s">
        <v>881</v>
      </c>
    </row>
    <row r="238" spans="1:29" ht="12.75">
      <c r="A238" t="s">
        <v>4095</v>
      </c>
      <c r="B238" t="s">
        <v>4061</v>
      </c>
      <c r="C238" s="8">
        <v>30967</v>
      </c>
      <c r="D238" s="9" t="s">
        <v>2113</v>
      </c>
      <c r="E238" s="9" t="s">
        <v>4605</v>
      </c>
      <c r="F238" s="9" t="s">
        <v>2226</v>
      </c>
      <c r="G238" s="9" t="s">
        <v>1997</v>
      </c>
      <c r="H238"/>
      <c r="I238" s="9"/>
      <c r="J238" s="9"/>
      <c r="L238" s="9"/>
      <c r="M238" s="9"/>
      <c r="O238" s="9"/>
      <c r="P238" s="9"/>
      <c r="R238" s="9"/>
      <c r="V238" s="5"/>
      <c r="W238" s="5"/>
      <c r="X238" s="5"/>
      <c r="Y238" s="5"/>
      <c r="AC238" s="11"/>
    </row>
    <row r="240" spans="1:29" ht="12.75">
      <c r="A240" t="s">
        <v>3185</v>
      </c>
      <c r="B240" t="s">
        <v>4020</v>
      </c>
      <c r="C240" s="8">
        <v>31135</v>
      </c>
      <c r="D240" s="9" t="s">
        <v>2634</v>
      </c>
      <c r="E240" s="9" t="s">
        <v>2635</v>
      </c>
      <c r="F240" s="9" t="s">
        <v>4940</v>
      </c>
      <c r="G240" s="9" t="s">
        <v>541</v>
      </c>
      <c r="H240" t="s">
        <v>2274</v>
      </c>
      <c r="I240" s="9" t="s">
        <v>4940</v>
      </c>
      <c r="J240" s="9" t="s">
        <v>2545</v>
      </c>
      <c r="L240" s="9"/>
      <c r="M240" s="9"/>
      <c r="O240" s="9"/>
      <c r="P240" s="9"/>
      <c r="R240" s="9"/>
      <c r="V240" s="5"/>
      <c r="W240" s="5"/>
      <c r="X240" s="5"/>
      <c r="Y240" s="5"/>
      <c r="AC240" s="11"/>
    </row>
    <row r="241" spans="1:28" ht="12.75">
      <c r="A241" t="s">
        <v>5135</v>
      </c>
      <c r="B241" t="s">
        <v>3491</v>
      </c>
      <c r="C241" s="8">
        <v>26854</v>
      </c>
      <c r="D241" s="9"/>
      <c r="E241" s="9" t="s">
        <v>1385</v>
      </c>
      <c r="F241" s="9" t="s">
        <v>5177</v>
      </c>
      <c r="G241" s="9" t="s">
        <v>3189</v>
      </c>
      <c r="H241" t="s">
        <v>5135</v>
      </c>
      <c r="I241" s="9" t="s">
        <v>5177</v>
      </c>
      <c r="J241" s="9" t="s">
        <v>3813</v>
      </c>
      <c r="K241" t="s">
        <v>5135</v>
      </c>
      <c r="L241" s="9" t="s">
        <v>1</v>
      </c>
      <c r="M241" s="9" t="s">
        <v>541</v>
      </c>
      <c r="N241" t="s">
        <v>2274</v>
      </c>
      <c r="O241" s="9" t="s">
        <v>1</v>
      </c>
      <c r="P241" s="9" t="s">
        <v>3814</v>
      </c>
      <c r="Q241" t="s">
        <v>5135</v>
      </c>
      <c r="R241" s="9" t="s">
        <v>1</v>
      </c>
      <c r="S241" s="9" t="s">
        <v>3189</v>
      </c>
      <c r="T241" t="s">
        <v>3185</v>
      </c>
      <c r="U241" s="8" t="s">
        <v>4511</v>
      </c>
      <c r="V241" s="9" t="s">
        <v>541</v>
      </c>
      <c r="W241" s="6" t="s">
        <v>5135</v>
      </c>
      <c r="X241" t="s">
        <v>4511</v>
      </c>
      <c r="Y241" s="13" t="s">
        <v>541</v>
      </c>
      <c r="Z241" s="6" t="s">
        <v>5135</v>
      </c>
      <c r="AA241" s="6" t="s">
        <v>4511</v>
      </c>
      <c r="AB241" s="12" t="s">
        <v>5184</v>
      </c>
    </row>
    <row r="242" spans="1:28" ht="12.75">
      <c r="A242" t="s">
        <v>3714</v>
      </c>
      <c r="B242" t="s">
        <v>3489</v>
      </c>
      <c r="C242" s="8">
        <v>29037</v>
      </c>
      <c r="D242" s="9" t="s">
        <v>3490</v>
      </c>
      <c r="E242" s="9" t="s">
        <v>1954</v>
      </c>
      <c r="F242" s="9" t="s">
        <v>2226</v>
      </c>
      <c r="G242" s="9" t="s">
        <v>3718</v>
      </c>
      <c r="H242" t="s">
        <v>3714</v>
      </c>
      <c r="I242" s="9" t="s">
        <v>2226</v>
      </c>
      <c r="J242" s="9" t="s">
        <v>3718</v>
      </c>
      <c r="K242" t="s">
        <v>3714</v>
      </c>
      <c r="L242" s="9" t="s">
        <v>2226</v>
      </c>
      <c r="M242" s="9" t="s">
        <v>3718</v>
      </c>
      <c r="N242" t="s">
        <v>3714</v>
      </c>
      <c r="O242" s="9" t="s">
        <v>2226</v>
      </c>
      <c r="P242" s="9" t="s">
        <v>3713</v>
      </c>
      <c r="Q242" t="s">
        <v>3714</v>
      </c>
      <c r="R242" s="9" t="s">
        <v>2226</v>
      </c>
      <c r="S242" s="9" t="s">
        <v>5184</v>
      </c>
      <c r="T242" t="s">
        <v>3714</v>
      </c>
      <c r="U242" s="8" t="s">
        <v>2226</v>
      </c>
      <c r="V242" s="9" t="s">
        <v>3711</v>
      </c>
      <c r="W242" s="6" t="s">
        <v>3712</v>
      </c>
      <c r="X242" t="s">
        <v>2226</v>
      </c>
      <c r="Y242" s="5" t="s">
        <v>2539</v>
      </c>
      <c r="Z242" s="6" t="s">
        <v>2277</v>
      </c>
      <c r="AA242" s="6" t="s">
        <v>2226</v>
      </c>
      <c r="AB242" s="12" t="s">
        <v>3814</v>
      </c>
    </row>
    <row r="243" spans="1:28" ht="12.75">
      <c r="A243" t="s">
        <v>3714</v>
      </c>
      <c r="B243" t="s">
        <v>4138</v>
      </c>
      <c r="C243" s="8">
        <v>29735</v>
      </c>
      <c r="D243" s="9" t="s">
        <v>5190</v>
      </c>
      <c r="E243" s="9" t="s">
        <v>3764</v>
      </c>
      <c r="F243" s="9" t="s">
        <v>4172</v>
      </c>
      <c r="G243" s="9" t="s">
        <v>3713</v>
      </c>
      <c r="H243" t="s">
        <v>3714</v>
      </c>
      <c r="I243" s="9" t="s">
        <v>4172</v>
      </c>
      <c r="J243" s="9" t="s">
        <v>3713</v>
      </c>
      <c r="K243" t="s">
        <v>3714</v>
      </c>
      <c r="L243" s="9" t="s">
        <v>4172</v>
      </c>
      <c r="M243" s="9" t="s">
        <v>3814</v>
      </c>
      <c r="N243" t="s">
        <v>3714</v>
      </c>
      <c r="O243" s="9" t="s">
        <v>4172</v>
      </c>
      <c r="P243" s="9" t="s">
        <v>3813</v>
      </c>
      <c r="Q243" t="s">
        <v>3810</v>
      </c>
      <c r="R243" s="9" t="s">
        <v>4172</v>
      </c>
      <c r="S243" s="9" t="s">
        <v>5197</v>
      </c>
      <c r="U243" s="8"/>
      <c r="V243" s="9"/>
      <c r="W243" s="6"/>
      <c r="Y243" s="5"/>
      <c r="Z243" s="6"/>
      <c r="AB243" s="12"/>
    </row>
    <row r="244" spans="1:29" ht="12.75">
      <c r="A244" t="s">
        <v>2274</v>
      </c>
      <c r="B244" t="s">
        <v>3182</v>
      </c>
      <c r="C244" s="8">
        <v>30063</v>
      </c>
      <c r="D244" s="9" t="s">
        <v>1530</v>
      </c>
      <c r="E244" s="9" t="s">
        <v>5174</v>
      </c>
      <c r="F244" s="9" t="s">
        <v>4940</v>
      </c>
      <c r="G244" s="9" t="s">
        <v>543</v>
      </c>
      <c r="H244" t="s">
        <v>2274</v>
      </c>
      <c r="I244" s="9" t="s">
        <v>4940</v>
      </c>
      <c r="J244" s="9" t="s">
        <v>2545</v>
      </c>
      <c r="K244" t="s">
        <v>3185</v>
      </c>
      <c r="L244" s="9" t="s">
        <v>4940</v>
      </c>
      <c r="M244" s="9" t="s">
        <v>3713</v>
      </c>
      <c r="N244" t="s">
        <v>3185</v>
      </c>
      <c r="O244" s="9" t="s">
        <v>4940</v>
      </c>
      <c r="P244" s="9" t="s">
        <v>5197</v>
      </c>
      <c r="R244" s="9"/>
      <c r="V244" s="5"/>
      <c r="W244" s="5"/>
      <c r="X244" s="5"/>
      <c r="Y244" s="5"/>
      <c r="AC244" s="11"/>
    </row>
    <row r="245" spans="1:29" ht="12.75">
      <c r="A245" t="s">
        <v>5135</v>
      </c>
      <c r="B245" t="s">
        <v>445</v>
      </c>
      <c r="C245" s="8">
        <v>30237</v>
      </c>
      <c r="D245" s="9" t="s">
        <v>1528</v>
      </c>
      <c r="E245" s="9" t="s">
        <v>1531</v>
      </c>
      <c r="F245" s="9" t="s">
        <v>4819</v>
      </c>
      <c r="G245" s="9" t="s">
        <v>2539</v>
      </c>
      <c r="H245" t="s">
        <v>5135</v>
      </c>
      <c r="I245" s="9" t="s">
        <v>4819</v>
      </c>
      <c r="J245" s="9" t="s">
        <v>543</v>
      </c>
      <c r="K245" t="s">
        <v>5135</v>
      </c>
      <c r="L245" s="9" t="s">
        <v>4819</v>
      </c>
      <c r="M245" s="9" t="s">
        <v>2547</v>
      </c>
      <c r="N245" t="s">
        <v>3184</v>
      </c>
      <c r="O245" s="9" t="s">
        <v>4819</v>
      </c>
      <c r="P245" s="9" t="s">
        <v>2547</v>
      </c>
      <c r="R245" s="9"/>
      <c r="V245" s="5"/>
      <c r="W245" s="5"/>
      <c r="X245" s="5"/>
      <c r="Y245" s="5"/>
      <c r="AC245" s="11"/>
    </row>
    <row r="246" spans="1:29" ht="12.75">
      <c r="A246" t="s">
        <v>3184</v>
      </c>
      <c r="B246" t="s">
        <v>1241</v>
      </c>
      <c r="C246" s="8">
        <v>30697</v>
      </c>
      <c r="D246" s="9" t="s">
        <v>2113</v>
      </c>
      <c r="E246" s="9" t="s">
        <v>2636</v>
      </c>
      <c r="F246" s="9" t="s">
        <v>5177</v>
      </c>
      <c r="G246" s="9" t="s">
        <v>2545</v>
      </c>
      <c r="H246" t="s">
        <v>3714</v>
      </c>
      <c r="I246" s="9" t="s">
        <v>5177</v>
      </c>
      <c r="J246" s="9" t="s">
        <v>2547</v>
      </c>
      <c r="L246" s="9"/>
      <c r="M246" s="9"/>
      <c r="O246" s="9"/>
      <c r="P246" s="9"/>
      <c r="R246" s="9"/>
      <c r="V246" s="5"/>
      <c r="W246" s="5"/>
      <c r="X246" s="5"/>
      <c r="Y246" s="5"/>
      <c r="AC246" s="11"/>
    </row>
    <row r="247" spans="1:29" ht="12.75">
      <c r="A247" t="s">
        <v>3184</v>
      </c>
      <c r="B247" t="s">
        <v>5053</v>
      </c>
      <c r="C247" s="8">
        <v>31285</v>
      </c>
      <c r="D247" s="9" t="s">
        <v>4611</v>
      </c>
      <c r="E247" s="9" t="s">
        <v>4606</v>
      </c>
      <c r="F247" s="9" t="s">
        <v>4041</v>
      </c>
      <c r="G247" s="9" t="s">
        <v>2545</v>
      </c>
      <c r="H247"/>
      <c r="I247" s="9"/>
      <c r="J247" s="9"/>
      <c r="L247" s="9"/>
      <c r="M247" s="9"/>
      <c r="O247" s="9"/>
      <c r="P247" s="9"/>
      <c r="R247" s="9"/>
      <c r="V247" s="5"/>
      <c r="W247" s="5"/>
      <c r="X247" s="5"/>
      <c r="Y247" s="5"/>
      <c r="AC247" s="11"/>
    </row>
    <row r="248" spans="1:28" ht="12.75">
      <c r="A248" t="s">
        <v>1328</v>
      </c>
      <c r="B248" t="s">
        <v>5249</v>
      </c>
      <c r="C248" s="8">
        <v>28708</v>
      </c>
      <c r="D248" s="9" t="s">
        <v>5176</v>
      </c>
      <c r="E248" s="9" t="s">
        <v>4747</v>
      </c>
      <c r="F248" s="9"/>
      <c r="G248" s="9"/>
      <c r="H248" t="s">
        <v>523</v>
      </c>
      <c r="I248" s="9" t="s">
        <v>4166</v>
      </c>
      <c r="J248" s="9" t="s">
        <v>3713</v>
      </c>
      <c r="K248" t="s">
        <v>523</v>
      </c>
      <c r="L248" s="9" t="s">
        <v>4166</v>
      </c>
      <c r="M248" s="9" t="s">
        <v>2836</v>
      </c>
      <c r="N248" t="s">
        <v>523</v>
      </c>
      <c r="O248" s="9" t="s">
        <v>4166</v>
      </c>
      <c r="P248" s="9" t="s">
        <v>541</v>
      </c>
      <c r="Q248" t="s">
        <v>523</v>
      </c>
      <c r="R248" s="9" t="s">
        <v>4166</v>
      </c>
      <c r="S248" s="9" t="s">
        <v>541</v>
      </c>
      <c r="U248" s="8"/>
      <c r="V248" s="9"/>
      <c r="W248" s="6" t="s">
        <v>3714</v>
      </c>
      <c r="X248" t="s">
        <v>4166</v>
      </c>
      <c r="Y248" s="5" t="s">
        <v>5184</v>
      </c>
      <c r="Z248" s="6" t="s">
        <v>3714</v>
      </c>
      <c r="AA248" s="6" t="s">
        <v>4166</v>
      </c>
      <c r="AB248" s="12" t="s">
        <v>3189</v>
      </c>
    </row>
    <row r="250" spans="1:28" ht="12.75">
      <c r="A250" t="s">
        <v>3816</v>
      </c>
      <c r="B250" t="s">
        <v>977</v>
      </c>
      <c r="C250" s="8">
        <v>30760</v>
      </c>
      <c r="D250" s="9" t="s">
        <v>94</v>
      </c>
      <c r="E250" s="9" t="s">
        <v>93</v>
      </c>
      <c r="F250" s="9" t="s">
        <v>5180</v>
      </c>
      <c r="G250" s="9" t="s">
        <v>3813</v>
      </c>
      <c r="H250" t="s">
        <v>3816</v>
      </c>
      <c r="I250" s="9" t="s">
        <v>5180</v>
      </c>
      <c r="J250" s="9" t="s">
        <v>4167</v>
      </c>
      <c r="K250" t="s">
        <v>3816</v>
      </c>
      <c r="L250" s="9" t="s">
        <v>5180</v>
      </c>
      <c r="M250" s="9" t="s">
        <v>3189</v>
      </c>
      <c r="O250" s="9"/>
      <c r="P250" s="9"/>
      <c r="R250" s="9"/>
      <c r="S250" s="9"/>
      <c r="U250" s="8"/>
      <c r="V250" s="9"/>
      <c r="W250" s="6"/>
      <c r="Y250" s="5"/>
      <c r="Z250" s="6"/>
      <c r="AB250" s="12"/>
    </row>
    <row r="251" spans="1:29" ht="12.75">
      <c r="A251" t="s">
        <v>5198</v>
      </c>
      <c r="B251" t="s">
        <v>1231</v>
      </c>
      <c r="C251" s="8">
        <v>30475</v>
      </c>
      <c r="D251" s="9" t="s">
        <v>1288</v>
      </c>
      <c r="E251" s="9" t="s">
        <v>1752</v>
      </c>
      <c r="F251" s="9" t="s">
        <v>1905</v>
      </c>
      <c r="G251" s="9" t="s">
        <v>4122</v>
      </c>
      <c r="H251" t="s">
        <v>5198</v>
      </c>
      <c r="I251" s="9" t="s">
        <v>1905</v>
      </c>
      <c r="J251" s="9" t="s">
        <v>2282</v>
      </c>
      <c r="L251" s="9"/>
      <c r="M251" s="9"/>
      <c r="O251" s="9"/>
      <c r="P251" s="9"/>
      <c r="R251" s="9"/>
      <c r="V251" s="5"/>
      <c r="W251" s="5"/>
      <c r="X251" s="5"/>
      <c r="Y251" s="5"/>
      <c r="AC251" s="11"/>
    </row>
    <row r="252" spans="1:28" ht="12.75">
      <c r="A252" t="s">
        <v>5198</v>
      </c>
      <c r="B252" t="s">
        <v>4119</v>
      </c>
      <c r="C252" s="8">
        <v>28987</v>
      </c>
      <c r="D252" s="9" t="s">
        <v>4120</v>
      </c>
      <c r="E252" s="9" t="s">
        <v>1381</v>
      </c>
      <c r="F252" s="9" t="s">
        <v>5177</v>
      </c>
      <c r="G252" s="9" t="s">
        <v>3711</v>
      </c>
      <c r="H252" t="s">
        <v>5198</v>
      </c>
      <c r="I252" s="9" t="s">
        <v>5177</v>
      </c>
      <c r="J252" s="9" t="s">
        <v>4235</v>
      </c>
      <c r="K252" t="s">
        <v>5198</v>
      </c>
      <c r="L252" s="9" t="s">
        <v>5177</v>
      </c>
      <c r="M252" s="9" t="s">
        <v>5202</v>
      </c>
      <c r="N252" t="s">
        <v>318</v>
      </c>
      <c r="O252" s="9" t="s">
        <v>295</v>
      </c>
      <c r="P252" s="9" t="s">
        <v>5202</v>
      </c>
      <c r="R252" s="9"/>
      <c r="S252" s="9"/>
      <c r="T252" t="s">
        <v>5198</v>
      </c>
      <c r="U252" s="8" t="s">
        <v>295</v>
      </c>
      <c r="V252" s="9" t="s">
        <v>2698</v>
      </c>
      <c r="W252" s="6" t="s">
        <v>5198</v>
      </c>
      <c r="X252" t="s">
        <v>295</v>
      </c>
      <c r="Y252" s="5" t="s">
        <v>4121</v>
      </c>
      <c r="Z252" s="6" t="s">
        <v>5198</v>
      </c>
      <c r="AA252" s="6" t="s">
        <v>295</v>
      </c>
      <c r="AB252" s="12" t="s">
        <v>5184</v>
      </c>
    </row>
    <row r="253" spans="1:28" ht="12.75">
      <c r="A253" t="s">
        <v>5178</v>
      </c>
      <c r="B253" t="s">
        <v>4651</v>
      </c>
      <c r="C253" s="8">
        <v>28550</v>
      </c>
      <c r="D253" s="9" t="s">
        <v>4100</v>
      </c>
      <c r="E253" s="9" t="s">
        <v>4747</v>
      </c>
      <c r="F253" s="9" t="s">
        <v>4940</v>
      </c>
      <c r="G253" s="9" t="s">
        <v>3713</v>
      </c>
      <c r="H253" t="s">
        <v>5203</v>
      </c>
      <c r="I253" s="9" t="s">
        <v>4940</v>
      </c>
      <c r="J253" s="9" t="s">
        <v>2547</v>
      </c>
      <c r="K253" t="s">
        <v>5203</v>
      </c>
      <c r="L253" s="9" t="s">
        <v>4940</v>
      </c>
      <c r="M253" s="9" t="s">
        <v>2539</v>
      </c>
      <c r="N253" t="s">
        <v>5178</v>
      </c>
      <c r="O253" s="9" t="s">
        <v>2546</v>
      </c>
      <c r="P253" s="9" t="s">
        <v>3814</v>
      </c>
      <c r="Q253" t="s">
        <v>3816</v>
      </c>
      <c r="R253" s="9" t="s">
        <v>2546</v>
      </c>
      <c r="S253" s="9" t="s">
        <v>3718</v>
      </c>
      <c r="T253" t="s">
        <v>5203</v>
      </c>
      <c r="U253" s="8" t="s">
        <v>2546</v>
      </c>
      <c r="V253" s="9" t="s">
        <v>5208</v>
      </c>
      <c r="W253" s="6" t="s">
        <v>5203</v>
      </c>
      <c r="X253" t="s">
        <v>2546</v>
      </c>
      <c r="Y253" s="5" t="s">
        <v>5202</v>
      </c>
      <c r="Z253" s="6" t="s">
        <v>5203</v>
      </c>
      <c r="AA253" s="6" t="s">
        <v>2546</v>
      </c>
      <c r="AB253" s="12" t="s">
        <v>2545</v>
      </c>
    </row>
    <row r="254" spans="1:29" ht="12.75">
      <c r="A254" t="s">
        <v>5200</v>
      </c>
      <c r="B254" t="s">
        <v>2057</v>
      </c>
      <c r="C254" s="8">
        <v>31426</v>
      </c>
      <c r="D254" s="9" t="s">
        <v>2634</v>
      </c>
      <c r="E254" s="9" t="s">
        <v>2635</v>
      </c>
      <c r="F254" s="9" t="s">
        <v>4819</v>
      </c>
      <c r="G254" s="9" t="s">
        <v>543</v>
      </c>
      <c r="H254" t="s">
        <v>5200</v>
      </c>
      <c r="I254" s="9" t="s">
        <v>4819</v>
      </c>
      <c r="J254" s="9" t="s">
        <v>2545</v>
      </c>
      <c r="L254" s="9"/>
      <c r="M254" s="9"/>
      <c r="O254" s="9"/>
      <c r="P254" s="9"/>
      <c r="R254" s="9"/>
      <c r="V254" s="5"/>
      <c r="W254" s="5"/>
      <c r="X254" s="5"/>
      <c r="Y254" s="5"/>
      <c r="AC254" s="11"/>
    </row>
    <row r="255" spans="1:28" ht="12.75">
      <c r="A255" t="s">
        <v>5178</v>
      </c>
      <c r="B255" t="s">
        <v>2100</v>
      </c>
      <c r="C255" s="8">
        <v>30368</v>
      </c>
      <c r="D255" s="9" t="s">
        <v>96</v>
      </c>
      <c r="E255" s="9" t="s">
        <v>97</v>
      </c>
      <c r="F255" s="9" t="s">
        <v>2706</v>
      </c>
      <c r="G255" s="9" t="s">
        <v>3811</v>
      </c>
      <c r="H255" t="s">
        <v>5203</v>
      </c>
      <c r="I255" s="9" t="s">
        <v>2706</v>
      </c>
      <c r="J255" s="9" t="s">
        <v>5208</v>
      </c>
      <c r="K255" t="s">
        <v>5203</v>
      </c>
      <c r="L255" s="9" t="s">
        <v>2706</v>
      </c>
      <c r="M255" s="9" t="s">
        <v>2545</v>
      </c>
      <c r="O255" s="9"/>
      <c r="P255" s="9"/>
      <c r="R255" s="9"/>
      <c r="S255" s="9"/>
      <c r="U255" s="8"/>
      <c r="V255" s="9"/>
      <c r="W255" s="6"/>
      <c r="Y255" s="5"/>
      <c r="Z255" s="6"/>
      <c r="AB255" s="12"/>
    </row>
    <row r="256" spans="1:28" ht="12.75">
      <c r="A256" t="s">
        <v>5200</v>
      </c>
      <c r="B256" t="s">
        <v>3781</v>
      </c>
      <c r="C256" s="8">
        <v>27321</v>
      </c>
      <c r="D256" s="9"/>
      <c r="E256" s="9" t="s">
        <v>1382</v>
      </c>
      <c r="F256" s="9" t="s">
        <v>2546</v>
      </c>
      <c r="G256" s="9" t="s">
        <v>3526</v>
      </c>
      <c r="H256" t="s">
        <v>1328</v>
      </c>
      <c r="I256" s="9"/>
      <c r="J256" s="9"/>
      <c r="K256" t="s">
        <v>5181</v>
      </c>
      <c r="L256" s="9" t="s">
        <v>2546</v>
      </c>
      <c r="M256" s="9" t="s">
        <v>4410</v>
      </c>
      <c r="N256" t="s">
        <v>5181</v>
      </c>
      <c r="O256" s="9" t="s">
        <v>2546</v>
      </c>
      <c r="P256" s="9" t="s">
        <v>4235</v>
      </c>
      <c r="Q256" t="s">
        <v>5181</v>
      </c>
      <c r="R256" s="9" t="s">
        <v>2546</v>
      </c>
      <c r="S256" s="9" t="s">
        <v>2283</v>
      </c>
      <c r="T256" t="s">
        <v>5181</v>
      </c>
      <c r="U256" s="8" t="s">
        <v>2546</v>
      </c>
      <c r="V256" s="9" t="s">
        <v>4236</v>
      </c>
      <c r="W256" s="6" t="s">
        <v>5181</v>
      </c>
      <c r="X256" t="s">
        <v>2546</v>
      </c>
      <c r="Y256" s="5" t="s">
        <v>2833</v>
      </c>
      <c r="Z256" s="6" t="s">
        <v>5200</v>
      </c>
      <c r="AA256" s="6" t="s">
        <v>2546</v>
      </c>
      <c r="AB256" s="12" t="s">
        <v>2834</v>
      </c>
    </row>
    <row r="257" spans="1:29" ht="12.75">
      <c r="A257" t="s">
        <v>5198</v>
      </c>
      <c r="B257" t="s">
        <v>3942</v>
      </c>
      <c r="C257" s="8">
        <v>31289</v>
      </c>
      <c r="D257" s="9" t="s">
        <v>3265</v>
      </c>
      <c r="E257" s="9" t="s">
        <v>4603</v>
      </c>
      <c r="F257" s="9" t="s">
        <v>4172</v>
      </c>
      <c r="G257" s="9" t="s">
        <v>3188</v>
      </c>
      <c r="H257"/>
      <c r="I257" s="9"/>
      <c r="J257" s="9"/>
      <c r="L257" s="9"/>
      <c r="M257" s="9"/>
      <c r="O257" s="9"/>
      <c r="P257" s="9"/>
      <c r="R257" s="9"/>
      <c r="V257" s="5"/>
      <c r="W257" s="5"/>
      <c r="X257" s="5"/>
      <c r="Y257" s="5"/>
      <c r="AC257" s="11"/>
    </row>
    <row r="258" spans="1:29" ht="12.75">
      <c r="A258" t="s">
        <v>5203</v>
      </c>
      <c r="B258" t="s">
        <v>5055</v>
      </c>
      <c r="C258" s="8">
        <v>30873</v>
      </c>
      <c r="D258" s="9" t="s">
        <v>4603</v>
      </c>
      <c r="E258" s="9" t="s">
        <v>4605</v>
      </c>
      <c r="F258" s="9" t="s">
        <v>4041</v>
      </c>
      <c r="G258" s="9" t="s">
        <v>5197</v>
      </c>
      <c r="H258"/>
      <c r="I258" s="9"/>
      <c r="J258" s="9"/>
      <c r="L258" s="9"/>
      <c r="M258" s="9"/>
      <c r="O258" s="9"/>
      <c r="P258" s="9"/>
      <c r="R258" s="9"/>
      <c r="V258" s="5"/>
      <c r="W258" s="5"/>
      <c r="X258" s="5"/>
      <c r="Y258" s="5"/>
      <c r="AC258" s="11"/>
    </row>
    <row r="260" spans="1:29" ht="12.75">
      <c r="A260" t="s">
        <v>5209</v>
      </c>
      <c r="B260" t="s">
        <v>4888</v>
      </c>
      <c r="C260" s="8">
        <v>30397</v>
      </c>
      <c r="D260" s="9" t="s">
        <v>3204</v>
      </c>
      <c r="E260" s="9" t="s">
        <v>1529</v>
      </c>
      <c r="F260" s="9" t="s">
        <v>4940</v>
      </c>
      <c r="G260" s="9" t="s">
        <v>4415</v>
      </c>
      <c r="H260" t="s">
        <v>2699</v>
      </c>
      <c r="I260" s="9" t="s">
        <v>4940</v>
      </c>
      <c r="J260" s="9" t="s">
        <v>5191</v>
      </c>
      <c r="K260" t="s">
        <v>2699</v>
      </c>
      <c r="L260" s="9" t="s">
        <v>4940</v>
      </c>
      <c r="M260" s="9" t="s">
        <v>3713</v>
      </c>
      <c r="N260" t="s">
        <v>367</v>
      </c>
      <c r="O260" s="9" t="s">
        <v>4940</v>
      </c>
      <c r="P260" s="9" t="s">
        <v>368</v>
      </c>
      <c r="R260" s="9"/>
      <c r="V260" s="5"/>
      <c r="W260" s="5"/>
      <c r="X260" s="5"/>
      <c r="Y260" s="5"/>
      <c r="AC260" s="11"/>
    </row>
    <row r="261" spans="1:29" ht="12.75">
      <c r="A261" t="s">
        <v>2699</v>
      </c>
      <c r="B261" t="s">
        <v>1949</v>
      </c>
      <c r="C261" s="8">
        <v>29138</v>
      </c>
      <c r="D261" s="9" t="s">
        <v>1950</v>
      </c>
      <c r="E261" s="9" t="s">
        <v>2457</v>
      </c>
      <c r="F261" s="9" t="s">
        <v>2697</v>
      </c>
      <c r="G261" s="9" t="s">
        <v>541</v>
      </c>
      <c r="H261" t="s">
        <v>5209</v>
      </c>
      <c r="I261" s="9" t="s">
        <v>5180</v>
      </c>
      <c r="J261" s="9" t="s">
        <v>4415</v>
      </c>
      <c r="K261" t="s">
        <v>4919</v>
      </c>
      <c r="L261" s="9" t="s">
        <v>539</v>
      </c>
      <c r="M261" s="9" t="s">
        <v>541</v>
      </c>
      <c r="N261" t="s">
        <v>4919</v>
      </c>
      <c r="O261" s="9" t="s">
        <v>539</v>
      </c>
      <c r="P261" s="9" t="s">
        <v>3713</v>
      </c>
      <c r="Q261" t="s">
        <v>4919</v>
      </c>
      <c r="R261" s="9" t="s">
        <v>539</v>
      </c>
      <c r="S261" s="5" t="s">
        <v>3188</v>
      </c>
      <c r="T261" t="s">
        <v>573</v>
      </c>
      <c r="U261" t="s">
        <v>539</v>
      </c>
      <c r="V261" s="5" t="s">
        <v>2545</v>
      </c>
      <c r="W261" s="5"/>
      <c r="X261" s="5"/>
      <c r="Y261" s="5"/>
      <c r="AC261" s="11"/>
    </row>
    <row r="262" spans="1:29" ht="12.75">
      <c r="A262" t="s">
        <v>573</v>
      </c>
      <c r="B262" t="s">
        <v>2068</v>
      </c>
      <c r="C262" s="8">
        <v>31546</v>
      </c>
      <c r="D262" s="9" t="s">
        <v>2228</v>
      </c>
      <c r="E262" s="9" t="s">
        <v>1751</v>
      </c>
      <c r="F262" s="9" t="s">
        <v>4166</v>
      </c>
      <c r="G262" s="9" t="s">
        <v>3718</v>
      </c>
      <c r="H262" t="s">
        <v>573</v>
      </c>
      <c r="I262" s="9" t="s">
        <v>4166</v>
      </c>
      <c r="J262" s="9" t="s">
        <v>2545</v>
      </c>
      <c r="L262" s="9"/>
      <c r="M262" s="9"/>
      <c r="O262" s="9"/>
      <c r="P262" s="9"/>
      <c r="R262" s="9"/>
      <c r="V262" s="5"/>
      <c r="W262" s="5"/>
      <c r="X262" s="5"/>
      <c r="Y262" s="5"/>
      <c r="AC262" s="11"/>
    </row>
    <row r="263" spans="1:28" ht="12.75">
      <c r="A263" t="s">
        <v>172</v>
      </c>
      <c r="B263" t="s">
        <v>180</v>
      </c>
      <c r="C263" s="8">
        <v>30687</v>
      </c>
      <c r="D263" s="9" t="s">
        <v>1369</v>
      </c>
      <c r="E263" s="9" t="s">
        <v>460</v>
      </c>
      <c r="F263" s="9" t="s">
        <v>2706</v>
      </c>
      <c r="G263" s="9" t="s">
        <v>5191</v>
      </c>
      <c r="H263" t="s">
        <v>5209</v>
      </c>
      <c r="I263" s="9" t="s">
        <v>2706</v>
      </c>
      <c r="J263" s="9" t="s">
        <v>3189</v>
      </c>
      <c r="K263" t="s">
        <v>5209</v>
      </c>
      <c r="L263" s="9" t="s">
        <v>2706</v>
      </c>
      <c r="M263" s="9" t="s">
        <v>5184</v>
      </c>
      <c r="O263" s="9"/>
      <c r="P263" s="9"/>
      <c r="R263" s="9"/>
      <c r="S263" s="9"/>
      <c r="U263" s="8"/>
      <c r="V263" s="9"/>
      <c r="W263" s="6"/>
      <c r="Y263" s="5"/>
      <c r="Z263" s="6"/>
      <c r="AB263" s="12"/>
    </row>
    <row r="264" spans="1:28" ht="12.75">
      <c r="A264" t="s">
        <v>1908</v>
      </c>
      <c r="B264" t="s">
        <v>1901</v>
      </c>
      <c r="C264" s="8">
        <v>29957</v>
      </c>
      <c r="D264" s="9" t="s">
        <v>98</v>
      </c>
      <c r="E264" s="9" t="s">
        <v>902</v>
      </c>
      <c r="F264" s="9" t="s">
        <v>935</v>
      </c>
      <c r="G264" s="9" t="s">
        <v>3713</v>
      </c>
      <c r="H264" t="s">
        <v>1908</v>
      </c>
      <c r="I264" s="9" t="s">
        <v>935</v>
      </c>
      <c r="J264" s="9" t="s">
        <v>2545</v>
      </c>
      <c r="K264" t="s">
        <v>1908</v>
      </c>
      <c r="L264" s="9" t="s">
        <v>935</v>
      </c>
      <c r="M264" s="9" t="s">
        <v>2545</v>
      </c>
      <c r="O264" s="9"/>
      <c r="P264" s="9"/>
      <c r="R264" s="9"/>
      <c r="S264" s="9"/>
      <c r="U264" s="8"/>
      <c r="V264" s="9"/>
      <c r="W264" s="6"/>
      <c r="Y264" s="5"/>
      <c r="Z264" s="6"/>
      <c r="AB264" s="12"/>
    </row>
    <row r="265" spans="1:29" ht="12.75">
      <c r="A265" t="s">
        <v>4919</v>
      </c>
      <c r="B265" t="s">
        <v>4705</v>
      </c>
      <c r="C265" s="8">
        <v>29504</v>
      </c>
      <c r="D265" s="9" t="s">
        <v>2537</v>
      </c>
      <c r="E265" s="9" t="s">
        <v>93</v>
      </c>
      <c r="F265" s="9" t="s">
        <v>4511</v>
      </c>
      <c r="G265" s="9" t="s">
        <v>543</v>
      </c>
      <c r="H265" t="s">
        <v>4919</v>
      </c>
      <c r="I265" s="9" t="s">
        <v>4511</v>
      </c>
      <c r="J265" s="9" t="s">
        <v>3718</v>
      </c>
      <c r="K265" t="s">
        <v>4919</v>
      </c>
      <c r="L265" s="9" t="s">
        <v>4511</v>
      </c>
      <c r="M265" s="9" t="s">
        <v>3189</v>
      </c>
      <c r="O265" s="9"/>
      <c r="P265" s="9"/>
      <c r="Q265" t="s">
        <v>573</v>
      </c>
      <c r="R265" s="9" t="s">
        <v>4511</v>
      </c>
      <c r="S265" s="5" t="s">
        <v>2545</v>
      </c>
      <c r="T265" t="s">
        <v>573</v>
      </c>
      <c r="U265" t="s">
        <v>4511</v>
      </c>
      <c r="V265" s="5" t="s">
        <v>2545</v>
      </c>
      <c r="W265" s="5"/>
      <c r="X265" s="5"/>
      <c r="Y265" s="5"/>
      <c r="AC265" s="11"/>
    </row>
    <row r="266" spans="3:28" ht="12.75">
      <c r="C266" s="8"/>
      <c r="D266" s="9"/>
      <c r="E266" s="9"/>
      <c r="F266" s="9"/>
      <c r="G266" s="9"/>
      <c r="H266"/>
      <c r="I266" s="9"/>
      <c r="J266" s="9"/>
      <c r="L266" s="9"/>
      <c r="M266" s="9"/>
      <c r="O266" s="9"/>
      <c r="P266" s="9"/>
      <c r="R266" s="9"/>
      <c r="S266" s="9"/>
      <c r="U266" s="8"/>
      <c r="V266" s="9"/>
      <c r="W266" s="6"/>
      <c r="Y266" s="5"/>
      <c r="Z266" s="6"/>
      <c r="AB266" s="12"/>
    </row>
    <row r="267" spans="1:28" ht="12.75">
      <c r="A267" t="s">
        <v>4780</v>
      </c>
      <c r="B267" t="s">
        <v>1951</v>
      </c>
      <c r="C267" s="8">
        <v>28663</v>
      </c>
      <c r="D267" s="9" t="s">
        <v>1952</v>
      </c>
      <c r="E267" s="9" t="s">
        <v>3854</v>
      </c>
      <c r="F267" s="9" t="s">
        <v>3717</v>
      </c>
      <c r="G267" s="9" t="s">
        <v>1922</v>
      </c>
      <c r="H267" t="s">
        <v>4780</v>
      </c>
      <c r="I267" s="9" t="s">
        <v>3717</v>
      </c>
      <c r="J267" s="9" t="s">
        <v>1922</v>
      </c>
      <c r="K267" t="s">
        <v>4780</v>
      </c>
      <c r="L267" s="9" t="s">
        <v>3717</v>
      </c>
      <c r="M267" s="9" t="s">
        <v>1922</v>
      </c>
      <c r="N267" t="s">
        <v>4780</v>
      </c>
      <c r="O267" s="9" t="s">
        <v>3717</v>
      </c>
      <c r="P267" s="9" t="s">
        <v>3823</v>
      </c>
      <c r="Q267" t="s">
        <v>4780</v>
      </c>
      <c r="R267" s="9" t="s">
        <v>3717</v>
      </c>
      <c r="S267" s="9" t="s">
        <v>3823</v>
      </c>
      <c r="T267" t="s">
        <v>4780</v>
      </c>
      <c r="U267" s="8" t="s">
        <v>5177</v>
      </c>
      <c r="V267" s="9" t="s">
        <v>3824</v>
      </c>
      <c r="W267" s="6" t="s">
        <v>3825</v>
      </c>
      <c r="X267" t="s">
        <v>5177</v>
      </c>
      <c r="Y267" s="5" t="s">
        <v>1953</v>
      </c>
      <c r="Z267" s="6" t="s">
        <v>4780</v>
      </c>
      <c r="AA267" s="6" t="s">
        <v>5177</v>
      </c>
      <c r="AB267" s="12" t="s">
        <v>1922</v>
      </c>
    </row>
    <row r="268" spans="1:28" ht="12.75">
      <c r="A268" t="s">
        <v>375</v>
      </c>
      <c r="B268" t="s">
        <v>597</v>
      </c>
      <c r="C268" s="8">
        <v>28534</v>
      </c>
      <c r="D268" s="9" t="s">
        <v>5176</v>
      </c>
      <c r="E268" s="9" t="s">
        <v>3858</v>
      </c>
      <c r="F268" s="9" t="s">
        <v>4041</v>
      </c>
      <c r="G268" s="9" t="s">
        <v>3134</v>
      </c>
      <c r="H268" t="s">
        <v>1328</v>
      </c>
      <c r="I268" s="9"/>
      <c r="J268" s="9"/>
      <c r="K268" t="s">
        <v>1328</v>
      </c>
      <c r="L268" s="9"/>
      <c r="M268" s="9"/>
      <c r="N268" t="s">
        <v>370</v>
      </c>
      <c r="O268" s="9" t="s">
        <v>4041</v>
      </c>
      <c r="P268" s="9" t="s">
        <v>3823</v>
      </c>
      <c r="R268" s="9"/>
      <c r="S268" s="9"/>
      <c r="T268" t="s">
        <v>375</v>
      </c>
      <c r="U268" s="8" t="s">
        <v>4041</v>
      </c>
      <c r="V268" s="9" t="s">
        <v>368</v>
      </c>
      <c r="W268" s="14" t="s">
        <v>375</v>
      </c>
      <c r="X268" t="s">
        <v>4041</v>
      </c>
      <c r="Y268" s="5" t="s">
        <v>550</v>
      </c>
      <c r="Z268" s="6" t="s">
        <v>375</v>
      </c>
      <c r="AA268" s="6" t="s">
        <v>4041</v>
      </c>
      <c r="AB268" s="12">
        <v>6</v>
      </c>
    </row>
    <row r="269" spans="1:29" ht="12.75">
      <c r="A269" t="s">
        <v>370</v>
      </c>
      <c r="B269" t="s">
        <v>2149</v>
      </c>
      <c r="C269" s="8">
        <v>30655</v>
      </c>
      <c r="D269" s="9" t="s">
        <v>2638</v>
      </c>
      <c r="E269" s="9" t="s">
        <v>1285</v>
      </c>
      <c r="F269" s="9" t="s">
        <v>4041</v>
      </c>
      <c r="G269" s="9" t="s">
        <v>3134</v>
      </c>
      <c r="H269" t="s">
        <v>367</v>
      </c>
      <c r="I269" s="9" t="s">
        <v>4041</v>
      </c>
      <c r="J269" s="9" t="s">
        <v>368</v>
      </c>
      <c r="L269" s="9"/>
      <c r="M269" s="9"/>
      <c r="O269" s="9"/>
      <c r="P269" s="9"/>
      <c r="R269" s="9"/>
      <c r="V269" s="5"/>
      <c r="W269" s="5"/>
      <c r="X269" s="5"/>
      <c r="Y269" s="5"/>
      <c r="AC269" s="11"/>
    </row>
    <row r="270" spans="1:29" ht="12.75">
      <c r="A270" t="s">
        <v>367</v>
      </c>
      <c r="B270" t="s">
        <v>3154</v>
      </c>
      <c r="C270" s="8">
        <v>31740</v>
      </c>
      <c r="D270" s="9" t="s">
        <v>4621</v>
      </c>
      <c r="E270" s="9" t="s">
        <v>3403</v>
      </c>
      <c r="F270" s="9" t="s">
        <v>5180</v>
      </c>
      <c r="G270" s="9" t="s">
        <v>3134</v>
      </c>
      <c r="H270"/>
      <c r="I270" s="9"/>
      <c r="J270" s="9"/>
      <c r="L270" s="9"/>
      <c r="M270" s="9"/>
      <c r="O270" s="9"/>
      <c r="P270" s="9"/>
      <c r="R270" s="9"/>
      <c r="V270" s="5"/>
      <c r="W270" s="5"/>
      <c r="X270" s="5"/>
      <c r="Y270" s="5"/>
      <c r="AC270" s="11"/>
    </row>
    <row r="271" spans="1:28" ht="12.75">
      <c r="A271" t="s">
        <v>367</v>
      </c>
      <c r="B271" t="s">
        <v>941</v>
      </c>
      <c r="C271" s="8">
        <v>30194</v>
      </c>
      <c r="D271" s="9" t="s">
        <v>67</v>
      </c>
      <c r="E271" s="9" t="s">
        <v>5172</v>
      </c>
      <c r="F271" s="9" t="s">
        <v>4172</v>
      </c>
      <c r="G271" s="9" t="s">
        <v>368</v>
      </c>
      <c r="H271" t="s">
        <v>367</v>
      </c>
      <c r="I271" s="9" t="s">
        <v>4172</v>
      </c>
      <c r="J271" s="9" t="s">
        <v>368</v>
      </c>
      <c r="K271" t="s">
        <v>367</v>
      </c>
      <c r="L271" s="9" t="s">
        <v>4172</v>
      </c>
      <c r="M271" s="9" t="s">
        <v>368</v>
      </c>
      <c r="N271" t="s">
        <v>367</v>
      </c>
      <c r="O271" s="9" t="s">
        <v>4172</v>
      </c>
      <c r="P271" s="9" t="s">
        <v>368</v>
      </c>
      <c r="Q271" t="s">
        <v>367</v>
      </c>
      <c r="R271" s="9" t="s">
        <v>4172</v>
      </c>
      <c r="S271" s="9" t="s">
        <v>368</v>
      </c>
      <c r="U271" s="8"/>
      <c r="V271" s="9"/>
      <c r="W271" s="6"/>
      <c r="Y271" s="5"/>
      <c r="Z271" s="6"/>
      <c r="AB271" s="12"/>
    </row>
    <row r="272" spans="1:29" ht="12.75">
      <c r="A272" t="s">
        <v>367</v>
      </c>
      <c r="B272" t="s">
        <v>3651</v>
      </c>
      <c r="C272" s="8">
        <v>31626</v>
      </c>
      <c r="D272" s="9" t="s">
        <v>4615</v>
      </c>
      <c r="E272" s="9" t="s">
        <v>4605</v>
      </c>
      <c r="F272" s="9" t="s">
        <v>3193</v>
      </c>
      <c r="G272" s="9" t="s">
        <v>368</v>
      </c>
      <c r="H272"/>
      <c r="I272" s="9"/>
      <c r="J272" s="9"/>
      <c r="L272" s="9"/>
      <c r="M272" s="9"/>
      <c r="O272" s="9"/>
      <c r="P272" s="9"/>
      <c r="R272" s="9"/>
      <c r="V272" s="5"/>
      <c r="W272" s="5"/>
      <c r="X272" s="5"/>
      <c r="Y272" s="5"/>
      <c r="AC272" s="11"/>
    </row>
    <row r="273" spans="1:29" ht="12.75">
      <c r="A273" t="s">
        <v>367</v>
      </c>
      <c r="B273" t="s">
        <v>1717</v>
      </c>
      <c r="C273" s="8">
        <v>30943</v>
      </c>
      <c r="D273" s="9" t="s">
        <v>2636</v>
      </c>
      <c r="E273" s="9" t="s">
        <v>3323</v>
      </c>
      <c r="F273" s="9" t="s">
        <v>295</v>
      </c>
      <c r="G273" s="9" t="s">
        <v>368</v>
      </c>
      <c r="H273" t="s">
        <v>367</v>
      </c>
      <c r="I273" s="9" t="s">
        <v>295</v>
      </c>
      <c r="J273" s="9" t="s">
        <v>368</v>
      </c>
      <c r="L273" s="9"/>
      <c r="M273" s="9"/>
      <c r="O273" s="9"/>
      <c r="P273" s="9"/>
      <c r="R273" s="9"/>
      <c r="V273" s="5"/>
      <c r="W273" s="5"/>
      <c r="X273" s="5"/>
      <c r="Y273" s="5"/>
      <c r="AC273" s="11"/>
    </row>
    <row r="274" spans="1:28" ht="12.75">
      <c r="A274" t="s">
        <v>367</v>
      </c>
      <c r="B274" t="s">
        <v>131</v>
      </c>
      <c r="C274" s="8">
        <v>30381</v>
      </c>
      <c r="D274" s="9" t="s">
        <v>1367</v>
      </c>
      <c r="E274" s="9" t="s">
        <v>92</v>
      </c>
      <c r="F274" s="9" t="s">
        <v>3548</v>
      </c>
      <c r="G274" s="9" t="s">
        <v>368</v>
      </c>
      <c r="H274" t="s">
        <v>370</v>
      </c>
      <c r="I274" s="9" t="s">
        <v>3548</v>
      </c>
      <c r="J274" s="9" t="s">
        <v>3134</v>
      </c>
      <c r="K274" t="s">
        <v>370</v>
      </c>
      <c r="L274" s="9" t="s">
        <v>3548</v>
      </c>
      <c r="M274" s="9" t="s">
        <v>3134</v>
      </c>
      <c r="O274" s="9"/>
      <c r="P274" s="9"/>
      <c r="R274" s="9"/>
      <c r="S274" s="9"/>
      <c r="U274" s="8"/>
      <c r="V274" s="9"/>
      <c r="W274" s="6"/>
      <c r="Y274" s="5"/>
      <c r="Z274" s="6"/>
      <c r="AB274" s="12"/>
    </row>
    <row r="275" spans="1:29" ht="12.75">
      <c r="A275" t="s">
        <v>1533</v>
      </c>
      <c r="B275" t="s">
        <v>3610</v>
      </c>
      <c r="C275" s="8">
        <v>31291</v>
      </c>
      <c r="D275" s="9" t="s">
        <v>3267</v>
      </c>
      <c r="E275" s="9" t="s">
        <v>4606</v>
      </c>
      <c r="F275" s="9" t="s">
        <v>2697</v>
      </c>
      <c r="G275" s="9" t="s">
        <v>810</v>
      </c>
      <c r="H275"/>
      <c r="I275" s="9"/>
      <c r="J275" s="9"/>
      <c r="L275" s="9"/>
      <c r="M275" s="9"/>
      <c r="O275" s="9"/>
      <c r="P275" s="9"/>
      <c r="R275" s="9"/>
      <c r="V275" s="5"/>
      <c r="W275" s="5"/>
      <c r="X275" s="5"/>
      <c r="Y275" s="5"/>
      <c r="AC275" s="11"/>
    </row>
    <row r="276" spans="1:29" ht="12.75">
      <c r="A276" t="s">
        <v>367</v>
      </c>
      <c r="B276" t="s">
        <v>4077</v>
      </c>
      <c r="C276" s="8">
        <v>30735</v>
      </c>
      <c r="D276" s="9" t="s">
        <v>4605</v>
      </c>
      <c r="E276" s="9" t="s">
        <v>4605</v>
      </c>
      <c r="F276" s="9" t="s">
        <v>935</v>
      </c>
      <c r="G276" s="9" t="s">
        <v>368</v>
      </c>
      <c r="H276"/>
      <c r="I276" s="9"/>
      <c r="J276" s="9"/>
      <c r="L276" s="9"/>
      <c r="M276" s="9"/>
      <c r="O276" s="9"/>
      <c r="P276" s="9"/>
      <c r="R276" s="9"/>
      <c r="V276" s="5"/>
      <c r="W276" s="5"/>
      <c r="X276" s="5"/>
      <c r="Y276" s="5"/>
      <c r="AC276" s="11"/>
    </row>
    <row r="277" spans="1:28" ht="12.75">
      <c r="A277" t="s">
        <v>1328</v>
      </c>
      <c r="B277" t="s">
        <v>2715</v>
      </c>
      <c r="C277" s="8">
        <v>30105</v>
      </c>
      <c r="D277" s="9" t="s">
        <v>1368</v>
      </c>
      <c r="E277" s="9" t="s">
        <v>92</v>
      </c>
      <c r="F277" s="9"/>
      <c r="G277" s="9"/>
      <c r="H277" t="s">
        <v>367</v>
      </c>
      <c r="I277" s="9" t="s">
        <v>2546</v>
      </c>
      <c r="J277" s="9" t="s">
        <v>3134</v>
      </c>
      <c r="K277" t="s">
        <v>4780</v>
      </c>
      <c r="L277" s="9" t="s">
        <v>2546</v>
      </c>
      <c r="M277" s="9" t="s">
        <v>3134</v>
      </c>
      <c r="O277" s="9"/>
      <c r="P277" s="9"/>
      <c r="R277" s="9"/>
      <c r="S277" s="9"/>
      <c r="U277" s="8"/>
      <c r="V277" s="9"/>
      <c r="W277" s="6"/>
      <c r="Y277" s="5"/>
      <c r="Z277" s="6"/>
      <c r="AB277" s="12"/>
    </row>
    <row r="279" spans="1:29" ht="12.75">
      <c r="A279" t="s">
        <v>4816</v>
      </c>
      <c r="B279" t="s">
        <v>2560</v>
      </c>
      <c r="C279" s="8">
        <v>31394</v>
      </c>
      <c r="D279" s="9" t="s">
        <v>4602</v>
      </c>
      <c r="E279" s="9" t="s">
        <v>4610</v>
      </c>
      <c r="F279" s="9" t="s">
        <v>4172</v>
      </c>
      <c r="G279" s="9" t="s">
        <v>353</v>
      </c>
      <c r="H279"/>
      <c r="I279" s="9"/>
      <c r="J279" s="9"/>
      <c r="L279" s="9"/>
      <c r="M279" s="9"/>
      <c r="O279" s="9"/>
      <c r="P279" s="9"/>
      <c r="R279" s="9"/>
      <c r="V279" s="5"/>
      <c r="W279" s="5"/>
      <c r="X279" s="5"/>
      <c r="Y279" s="5"/>
      <c r="AC279" s="11"/>
    </row>
    <row r="280" spans="1:29" ht="12.75">
      <c r="A280" t="s">
        <v>20</v>
      </c>
      <c r="B280" t="s">
        <v>2570</v>
      </c>
      <c r="C280" s="8">
        <v>31093</v>
      </c>
      <c r="D280" s="9" t="s">
        <v>4602</v>
      </c>
      <c r="E280" s="9" t="s">
        <v>4615</v>
      </c>
      <c r="F280" s="9" t="s">
        <v>539</v>
      </c>
      <c r="G280" s="9" t="s">
        <v>1662</v>
      </c>
      <c r="H280"/>
      <c r="I280" s="9"/>
      <c r="J280" s="9"/>
      <c r="L280" s="9"/>
      <c r="M280" s="9"/>
      <c r="O280" s="9"/>
      <c r="P280" s="9"/>
      <c r="R280" s="9"/>
      <c r="V280" s="5"/>
      <c r="W280" s="5"/>
      <c r="X280" s="5"/>
      <c r="Y280" s="5"/>
      <c r="AC280" s="11"/>
    </row>
    <row r="281" spans="1:28" ht="12.75">
      <c r="A281" t="s">
        <v>1715</v>
      </c>
      <c r="B281" t="s">
        <v>564</v>
      </c>
      <c r="C281" s="8">
        <v>27372</v>
      </c>
      <c r="D281" s="9"/>
      <c r="E281" s="9" t="s">
        <v>4601</v>
      </c>
      <c r="F281" s="9" t="s">
        <v>4819</v>
      </c>
      <c r="G281" s="9" t="s">
        <v>3018</v>
      </c>
      <c r="H281" t="s">
        <v>1715</v>
      </c>
      <c r="I281" s="9" t="s">
        <v>4819</v>
      </c>
      <c r="J281" s="9" t="s">
        <v>1582</v>
      </c>
      <c r="K281" t="s">
        <v>1715</v>
      </c>
      <c r="L281" s="9" t="s">
        <v>4819</v>
      </c>
      <c r="M281" s="9" t="s">
        <v>4443</v>
      </c>
      <c r="N281" t="s">
        <v>1715</v>
      </c>
      <c r="O281" s="9" t="s">
        <v>4819</v>
      </c>
      <c r="P281" s="9" t="s">
        <v>2482</v>
      </c>
      <c r="Q281" t="s">
        <v>1715</v>
      </c>
      <c r="R281" s="9" t="s">
        <v>4819</v>
      </c>
      <c r="S281" s="9" t="s">
        <v>565</v>
      </c>
      <c r="T281" t="s">
        <v>1715</v>
      </c>
      <c r="U281" s="8" t="s">
        <v>4819</v>
      </c>
      <c r="V281" s="9" t="s">
        <v>566</v>
      </c>
      <c r="W281" s="6" t="s">
        <v>1715</v>
      </c>
      <c r="X281" t="s">
        <v>4819</v>
      </c>
      <c r="Y281" s="5" t="s">
        <v>4766</v>
      </c>
      <c r="Z281" t="s">
        <v>1715</v>
      </c>
      <c r="AA281" s="6" t="s">
        <v>4819</v>
      </c>
      <c r="AB281" s="6" t="s">
        <v>2390</v>
      </c>
    </row>
    <row r="282" spans="1:29" ht="12.75">
      <c r="A282" t="s">
        <v>1328</v>
      </c>
      <c r="B282" t="s">
        <v>2863</v>
      </c>
      <c r="C282" s="8">
        <v>30012</v>
      </c>
      <c r="D282" s="9" t="s">
        <v>1529</v>
      </c>
      <c r="E282" s="9" t="s">
        <v>1528</v>
      </c>
      <c r="F282" s="9"/>
      <c r="G282" s="9"/>
      <c r="H282" t="s">
        <v>1715</v>
      </c>
      <c r="I282" s="9" t="s">
        <v>1</v>
      </c>
      <c r="J282" s="9" t="s">
        <v>4697</v>
      </c>
      <c r="K282" t="s">
        <v>1715</v>
      </c>
      <c r="L282" s="9" t="s">
        <v>1</v>
      </c>
      <c r="M282" s="9" t="s">
        <v>4437</v>
      </c>
      <c r="N282" t="s">
        <v>1715</v>
      </c>
      <c r="O282" s="9" t="s">
        <v>1</v>
      </c>
      <c r="P282" s="9" t="s">
        <v>3562</v>
      </c>
      <c r="R282" s="9"/>
      <c r="V282" s="5"/>
      <c r="W282" s="5"/>
      <c r="X282" s="5"/>
      <c r="Y282" s="5"/>
      <c r="AC282" s="11"/>
    </row>
    <row r="283" spans="1:29" ht="12.75">
      <c r="A283" t="s">
        <v>3311</v>
      </c>
      <c r="B283" t="s">
        <v>3177</v>
      </c>
      <c r="C283" s="8">
        <v>29409</v>
      </c>
      <c r="D283" s="9" t="s">
        <v>2708</v>
      </c>
      <c r="E283" s="9" t="s">
        <v>1530</v>
      </c>
      <c r="F283" s="9" t="s">
        <v>2546</v>
      </c>
      <c r="G283" s="9" t="s">
        <v>5221</v>
      </c>
      <c r="H283" t="s">
        <v>3311</v>
      </c>
      <c r="I283" s="9" t="s">
        <v>2546</v>
      </c>
      <c r="J283" s="9" t="s">
        <v>1340</v>
      </c>
      <c r="K283" t="s">
        <v>3311</v>
      </c>
      <c r="L283" s="9" t="s">
        <v>5183</v>
      </c>
      <c r="M283" s="9" t="s">
        <v>2468</v>
      </c>
      <c r="N283" t="s">
        <v>3311</v>
      </c>
      <c r="O283" s="9" t="s">
        <v>5183</v>
      </c>
      <c r="P283" s="9" t="s">
        <v>3178</v>
      </c>
      <c r="R283" s="9"/>
      <c r="V283" s="5"/>
      <c r="W283" s="5"/>
      <c r="X283" s="5"/>
      <c r="Y283" s="5"/>
      <c r="AC283" s="11"/>
    </row>
    <row r="284" spans="3:25" ht="12.75">
      <c r="C284" s="8"/>
      <c r="D284" s="9"/>
      <c r="E284" s="9"/>
      <c r="F284" s="9"/>
      <c r="G284" s="9"/>
      <c r="H284" s="9"/>
      <c r="I284" s="9"/>
      <c r="J284" s="9"/>
      <c r="L284" s="9"/>
      <c r="M284" s="9"/>
      <c r="O284" s="9"/>
      <c r="P284" s="9"/>
      <c r="R284" s="9"/>
      <c r="S284" s="9"/>
      <c r="U284" s="8"/>
      <c r="V284" s="9"/>
      <c r="W284" s="6"/>
      <c r="Y284" s="5"/>
    </row>
    <row r="285" spans="8:20" ht="12.75">
      <c r="H285" t="s">
        <v>2948</v>
      </c>
      <c r="K285" t="s">
        <v>1085</v>
      </c>
      <c r="N285" t="s">
        <v>567</v>
      </c>
      <c r="Q285" t="s">
        <v>3358</v>
      </c>
      <c r="T285" t="s">
        <v>3044</v>
      </c>
    </row>
    <row r="287" ht="12.75">
      <c r="V287" s="5"/>
    </row>
    <row r="288" ht="12.75">
      <c r="V288" s="5"/>
    </row>
    <row r="289" spans="1:22" ht="18">
      <c r="A289" s="7" t="s">
        <v>3045</v>
      </c>
      <c r="K289" s="7"/>
      <c r="V289" s="5"/>
    </row>
    <row r="290" spans="1:22" ht="12.75">
      <c r="A290" t="s">
        <v>1584</v>
      </c>
      <c r="V290" s="5"/>
    </row>
    <row r="291" spans="1:22" ht="12.75">
      <c r="A291" t="s">
        <v>3821</v>
      </c>
      <c r="V291" s="5"/>
    </row>
    <row r="292" spans="1:28" ht="12.75">
      <c r="A292" t="s">
        <v>3002</v>
      </c>
      <c r="B292" t="s">
        <v>4111</v>
      </c>
      <c r="C292" s="8">
        <v>27784</v>
      </c>
      <c r="D292" s="9" t="s">
        <v>4316</v>
      </c>
      <c r="E292" s="9" t="s">
        <v>2125</v>
      </c>
      <c r="F292" s="9" t="s">
        <v>4819</v>
      </c>
      <c r="G292" s="9" t="s">
        <v>1150</v>
      </c>
      <c r="H292" t="s">
        <v>3002</v>
      </c>
      <c r="I292" s="9" t="s">
        <v>4819</v>
      </c>
      <c r="J292" s="9" t="s">
        <v>4946</v>
      </c>
      <c r="K292" t="s">
        <v>3002</v>
      </c>
      <c r="L292" s="9" t="s">
        <v>4819</v>
      </c>
      <c r="M292" s="9" t="s">
        <v>4401</v>
      </c>
      <c r="N292" t="s">
        <v>3002</v>
      </c>
      <c r="O292" s="9" t="s">
        <v>4819</v>
      </c>
      <c r="P292" s="9" t="s">
        <v>405</v>
      </c>
      <c r="Q292" t="s">
        <v>3002</v>
      </c>
      <c r="R292" s="9" t="s">
        <v>4819</v>
      </c>
      <c r="S292" s="9" t="s">
        <v>1067</v>
      </c>
      <c r="T292" t="s">
        <v>3002</v>
      </c>
      <c r="U292" s="8" t="s">
        <v>4819</v>
      </c>
      <c r="V292" s="9" t="s">
        <v>1068</v>
      </c>
      <c r="W292" t="s">
        <v>3002</v>
      </c>
      <c r="X292" t="s">
        <v>4819</v>
      </c>
      <c r="Y292" s="5" t="s">
        <v>1443</v>
      </c>
      <c r="Z292" t="s">
        <v>3002</v>
      </c>
      <c r="AA292" s="6" t="s">
        <v>4819</v>
      </c>
      <c r="AB292" s="6" t="s">
        <v>1444</v>
      </c>
    </row>
    <row r="293" spans="1:28" ht="12.75">
      <c r="A293" t="s">
        <v>3002</v>
      </c>
      <c r="B293" t="s">
        <v>2317</v>
      </c>
      <c r="C293" s="8">
        <v>30473</v>
      </c>
      <c r="D293" s="9" t="s">
        <v>92</v>
      </c>
      <c r="E293" s="9" t="s">
        <v>92</v>
      </c>
      <c r="F293" s="9" t="s">
        <v>1</v>
      </c>
      <c r="G293" s="9" t="s">
        <v>2169</v>
      </c>
      <c r="H293" t="s">
        <v>3002</v>
      </c>
      <c r="I293" s="9" t="s">
        <v>1</v>
      </c>
      <c r="J293" s="9" t="s">
        <v>2260</v>
      </c>
      <c r="K293" t="s">
        <v>3002</v>
      </c>
      <c r="L293" s="9" t="s">
        <v>1</v>
      </c>
      <c r="M293" s="9" t="s">
        <v>4115</v>
      </c>
      <c r="O293" s="9"/>
      <c r="P293" s="9"/>
      <c r="R293" s="9"/>
      <c r="S293" s="9"/>
      <c r="U293" s="8"/>
      <c r="V293" s="9"/>
      <c r="W293" s="6"/>
      <c r="Y293" s="5"/>
      <c r="Z293" s="6"/>
      <c r="AB293" s="12"/>
    </row>
    <row r="294" ht="12.75">
      <c r="H294"/>
    </row>
    <row r="295" spans="1:29" ht="12.75">
      <c r="A295" t="s">
        <v>2967</v>
      </c>
      <c r="B295" t="s">
        <v>3170</v>
      </c>
      <c r="C295" s="8">
        <v>31034</v>
      </c>
      <c r="D295" s="9" t="s">
        <v>2113</v>
      </c>
      <c r="E295" s="9" t="s">
        <v>2635</v>
      </c>
      <c r="F295" s="9" t="s">
        <v>374</v>
      </c>
      <c r="G295" s="9" t="s">
        <v>210</v>
      </c>
      <c r="H295" t="s">
        <v>2967</v>
      </c>
      <c r="I295" s="9" t="s">
        <v>374</v>
      </c>
      <c r="J295" s="9" t="s">
        <v>3917</v>
      </c>
      <c r="L295" s="9"/>
      <c r="M295" s="9"/>
      <c r="O295" s="9"/>
      <c r="P295" s="9"/>
      <c r="R295" s="9"/>
      <c r="V295" s="5"/>
      <c r="W295" s="5"/>
      <c r="X295" s="5"/>
      <c r="Y295" s="5"/>
      <c r="AC295" s="11"/>
    </row>
    <row r="296" spans="1:29" ht="12.75">
      <c r="A296" t="s">
        <v>296</v>
      </c>
      <c r="B296" t="s">
        <v>3635</v>
      </c>
      <c r="C296" s="8">
        <v>31433</v>
      </c>
      <c r="D296" s="9" t="s">
        <v>4610</v>
      </c>
      <c r="E296" s="9" t="s">
        <v>4606</v>
      </c>
      <c r="F296" s="9" t="s">
        <v>3717</v>
      </c>
      <c r="G296" s="9" t="s">
        <v>2523</v>
      </c>
      <c r="H296"/>
      <c r="I296" s="9"/>
      <c r="J296" s="9"/>
      <c r="L296" s="9"/>
      <c r="M296" s="9"/>
      <c r="O296" s="9"/>
      <c r="P296" s="9"/>
      <c r="R296" s="9"/>
      <c r="V296" s="5"/>
      <c r="W296" s="5"/>
      <c r="X296" s="5"/>
      <c r="Y296" s="5"/>
      <c r="AC296" s="11"/>
    </row>
    <row r="297" spans="1:29" ht="12.75">
      <c r="A297" t="s">
        <v>296</v>
      </c>
      <c r="B297" t="s">
        <v>3804</v>
      </c>
      <c r="C297" s="8">
        <v>29637</v>
      </c>
      <c r="D297" s="9" t="s">
        <v>2113</v>
      </c>
      <c r="E297" s="9" t="s">
        <v>2638</v>
      </c>
      <c r="F297" s="9" t="s">
        <v>2697</v>
      </c>
      <c r="G297" s="9" t="s">
        <v>2047</v>
      </c>
      <c r="H297" t="s">
        <v>2535</v>
      </c>
      <c r="I297" s="9" t="s">
        <v>2697</v>
      </c>
      <c r="J297" s="9" t="s">
        <v>243</v>
      </c>
      <c r="L297" s="9"/>
      <c r="M297" s="9"/>
      <c r="O297" s="9"/>
      <c r="P297" s="9"/>
      <c r="R297" s="9"/>
      <c r="V297" s="5"/>
      <c r="W297" s="5"/>
      <c r="X297" s="5"/>
      <c r="Y297" s="5"/>
      <c r="AC297" s="11"/>
    </row>
    <row r="298" spans="1:29" ht="12.75">
      <c r="A298" t="s">
        <v>2535</v>
      </c>
      <c r="B298" t="s">
        <v>1925</v>
      </c>
      <c r="C298" s="8">
        <v>29129</v>
      </c>
      <c r="D298" s="9" t="s">
        <v>3490</v>
      </c>
      <c r="E298" s="9" t="s">
        <v>2456</v>
      </c>
      <c r="F298" s="9" t="s">
        <v>377</v>
      </c>
      <c r="G298" s="9" t="s">
        <v>2518</v>
      </c>
      <c r="H298" t="s">
        <v>2535</v>
      </c>
      <c r="I298" s="9" t="s">
        <v>4147</v>
      </c>
      <c r="J298" s="9" t="s">
        <v>2261</v>
      </c>
      <c r="K298" t="s">
        <v>2535</v>
      </c>
      <c r="L298" s="9" t="s">
        <v>4147</v>
      </c>
      <c r="M298" s="9" t="s">
        <v>2656</v>
      </c>
      <c r="N298" t="s">
        <v>2535</v>
      </c>
      <c r="O298" s="9" t="s">
        <v>4147</v>
      </c>
      <c r="P298" s="9" t="s">
        <v>4578</v>
      </c>
      <c r="Q298" t="s">
        <v>2535</v>
      </c>
      <c r="R298" s="9" t="s">
        <v>4147</v>
      </c>
      <c r="S298" s="5" t="s">
        <v>1926</v>
      </c>
      <c r="T298" t="s">
        <v>2535</v>
      </c>
      <c r="U298" t="s">
        <v>4147</v>
      </c>
      <c r="V298" s="5" t="s">
        <v>1927</v>
      </c>
      <c r="W298" s="5"/>
      <c r="X298" s="5"/>
      <c r="Y298" s="5"/>
      <c r="AC298" s="11"/>
    </row>
    <row r="299" spans="1:29" ht="12.75">
      <c r="A299" t="s">
        <v>1328</v>
      </c>
      <c r="B299" t="s">
        <v>2857</v>
      </c>
      <c r="C299" s="8">
        <v>29468</v>
      </c>
      <c r="D299" s="9" t="s">
        <v>2543</v>
      </c>
      <c r="E299" s="9" t="s">
        <v>1912</v>
      </c>
      <c r="F299" s="9"/>
      <c r="G299" s="9"/>
      <c r="H299" t="s">
        <v>294</v>
      </c>
      <c r="I299" s="9" t="s">
        <v>4147</v>
      </c>
      <c r="J299" s="9" t="s">
        <v>1598</v>
      </c>
      <c r="K299" t="s">
        <v>294</v>
      </c>
      <c r="L299" s="9" t="s">
        <v>4147</v>
      </c>
      <c r="M299" s="9" t="s">
        <v>2786</v>
      </c>
      <c r="N299" t="s">
        <v>294</v>
      </c>
      <c r="O299" s="9" t="s">
        <v>4147</v>
      </c>
      <c r="P299" s="9" t="s">
        <v>4577</v>
      </c>
      <c r="Q299" t="s">
        <v>294</v>
      </c>
      <c r="R299" s="9" t="s">
        <v>4147</v>
      </c>
      <c r="S299" s="5" t="s">
        <v>2858</v>
      </c>
      <c r="T299" t="s">
        <v>294</v>
      </c>
      <c r="U299" t="s">
        <v>4147</v>
      </c>
      <c r="V299" s="5" t="s">
        <v>2859</v>
      </c>
      <c r="W299" s="5"/>
      <c r="X299" s="5"/>
      <c r="Y299" s="5"/>
      <c r="AC299" s="11"/>
    </row>
    <row r="301" spans="1:25" ht="12.75">
      <c r="A301" t="s">
        <v>71</v>
      </c>
      <c r="B301" t="s">
        <v>2988</v>
      </c>
      <c r="C301" s="8">
        <v>29054</v>
      </c>
      <c r="D301" s="9" t="s">
        <v>3192</v>
      </c>
      <c r="E301" s="9" t="s">
        <v>1168</v>
      </c>
      <c r="F301" s="9" t="s">
        <v>4172</v>
      </c>
      <c r="G301" s="9" t="s">
        <v>4356</v>
      </c>
      <c r="H301" t="s">
        <v>71</v>
      </c>
      <c r="I301" s="9" t="s">
        <v>4172</v>
      </c>
      <c r="J301" s="9" t="s">
        <v>2813</v>
      </c>
      <c r="K301" t="s">
        <v>2704</v>
      </c>
      <c r="L301" s="9" t="s">
        <v>4172</v>
      </c>
      <c r="M301" s="9" t="s">
        <v>1845</v>
      </c>
      <c r="N301" t="s">
        <v>2704</v>
      </c>
      <c r="O301" s="9" t="s">
        <v>935</v>
      </c>
      <c r="P301" s="9" t="s">
        <v>303</v>
      </c>
      <c r="Q301" t="s">
        <v>71</v>
      </c>
      <c r="R301" s="9" t="s">
        <v>935</v>
      </c>
      <c r="S301" s="9" t="s">
        <v>2989</v>
      </c>
      <c r="T301" t="s">
        <v>71</v>
      </c>
      <c r="U301" s="8" t="s">
        <v>935</v>
      </c>
      <c r="V301" s="9" t="s">
        <v>2990</v>
      </c>
      <c r="W301" s="14" t="s">
        <v>1623</v>
      </c>
      <c r="X301" t="s">
        <v>935</v>
      </c>
      <c r="Y301" s="5" t="s">
        <v>2991</v>
      </c>
    </row>
    <row r="302" spans="1:29" ht="12.75">
      <c r="A302" t="s">
        <v>71</v>
      </c>
      <c r="B302" t="s">
        <v>1032</v>
      </c>
      <c r="C302" s="8">
        <v>30059</v>
      </c>
      <c r="D302" s="9" t="s">
        <v>2113</v>
      </c>
      <c r="E302" s="9" t="s">
        <v>3323</v>
      </c>
      <c r="F302" s="9" t="s">
        <v>5183</v>
      </c>
      <c r="G302" s="9" t="s">
        <v>1679</v>
      </c>
      <c r="H302" t="s">
        <v>3674</v>
      </c>
      <c r="I302" s="9" t="s">
        <v>5183</v>
      </c>
      <c r="J302" s="9" t="s">
        <v>4909</v>
      </c>
      <c r="L302" s="9"/>
      <c r="M302" s="9"/>
      <c r="O302" s="9"/>
      <c r="P302" s="9"/>
      <c r="R302" s="9"/>
      <c r="V302" s="5"/>
      <c r="W302" s="5"/>
      <c r="X302" s="5"/>
      <c r="Y302" s="5"/>
      <c r="AC302" s="11"/>
    </row>
    <row r="303" spans="1:29" ht="12.75">
      <c r="A303" t="s">
        <v>3674</v>
      </c>
      <c r="B303" t="s">
        <v>3734</v>
      </c>
      <c r="C303" s="8">
        <v>29772</v>
      </c>
      <c r="D303" s="9" t="s">
        <v>2543</v>
      </c>
      <c r="E303" s="9" t="s">
        <v>4040</v>
      </c>
      <c r="F303" s="9" t="s">
        <v>4041</v>
      </c>
      <c r="G303" s="9" t="s">
        <v>4860</v>
      </c>
      <c r="H303" t="s">
        <v>1328</v>
      </c>
      <c r="I303" s="9"/>
      <c r="J303" s="9"/>
      <c r="K303" t="s">
        <v>3674</v>
      </c>
      <c r="L303" s="9" t="s">
        <v>5177</v>
      </c>
      <c r="M303" s="9" t="s">
        <v>3555</v>
      </c>
      <c r="N303" t="s">
        <v>71</v>
      </c>
      <c r="O303" s="9" t="s">
        <v>295</v>
      </c>
      <c r="P303" s="9" t="s">
        <v>4378</v>
      </c>
      <c r="Q303" t="s">
        <v>71</v>
      </c>
      <c r="R303" s="9" t="s">
        <v>295</v>
      </c>
      <c r="S303" s="5" t="s">
        <v>3735</v>
      </c>
      <c r="T303" t="s">
        <v>3674</v>
      </c>
      <c r="U303" t="s">
        <v>295</v>
      </c>
      <c r="V303" s="5" t="s">
        <v>3736</v>
      </c>
      <c r="W303" s="5"/>
      <c r="X303" s="5"/>
      <c r="Y303" s="5"/>
      <c r="AC303" s="11"/>
    </row>
    <row r="304" spans="1:29" ht="12.75">
      <c r="A304" t="s">
        <v>654</v>
      </c>
      <c r="B304" t="s">
        <v>1547</v>
      </c>
      <c r="C304" s="8">
        <v>29528</v>
      </c>
      <c r="D304" s="9" t="s">
        <v>2708</v>
      </c>
      <c r="E304" s="9" t="s">
        <v>3766</v>
      </c>
      <c r="F304" s="9" t="s">
        <v>4940</v>
      </c>
      <c r="G304" s="9" t="s">
        <v>2084</v>
      </c>
      <c r="H304" t="s">
        <v>20</v>
      </c>
      <c r="I304" s="9" t="s">
        <v>1905</v>
      </c>
      <c r="J304" s="9" t="s">
        <v>409</v>
      </c>
      <c r="K304" t="s">
        <v>4816</v>
      </c>
      <c r="L304" s="9" t="s">
        <v>1905</v>
      </c>
      <c r="M304" s="9" t="s">
        <v>2504</v>
      </c>
      <c r="N304" t="s">
        <v>1548</v>
      </c>
      <c r="O304" s="9" t="s">
        <v>1905</v>
      </c>
      <c r="P304" s="9" t="s">
        <v>3513</v>
      </c>
      <c r="Q304" t="s">
        <v>1548</v>
      </c>
      <c r="R304" s="9" t="s">
        <v>5180</v>
      </c>
      <c r="S304" s="5" t="s">
        <v>3198</v>
      </c>
      <c r="V304" s="5"/>
      <c r="W304" s="5"/>
      <c r="X304" s="5"/>
      <c r="Y304" s="5"/>
      <c r="AC304" s="11"/>
    </row>
    <row r="305" spans="1:29" ht="12.75">
      <c r="A305" t="s">
        <v>3674</v>
      </c>
      <c r="B305" t="s">
        <v>774</v>
      </c>
      <c r="C305" s="8">
        <v>31187</v>
      </c>
      <c r="D305" s="9" t="s">
        <v>2635</v>
      </c>
      <c r="E305" s="9" t="s">
        <v>2634</v>
      </c>
      <c r="F305" s="9" t="s">
        <v>3083</v>
      </c>
      <c r="G305" s="9" t="s">
        <v>2311</v>
      </c>
      <c r="H305" t="s">
        <v>3674</v>
      </c>
      <c r="I305" s="9" t="s">
        <v>3083</v>
      </c>
      <c r="J305" s="9" t="s">
        <v>2136</v>
      </c>
      <c r="L305" s="9"/>
      <c r="M305" s="9"/>
      <c r="O305" s="9"/>
      <c r="P305" s="9"/>
      <c r="R305" s="9"/>
      <c r="V305" s="5"/>
      <c r="W305" s="5"/>
      <c r="X305" s="5"/>
      <c r="Y305" s="5"/>
      <c r="AC305" s="11"/>
    </row>
    <row r="306" spans="1:28" ht="12.75">
      <c r="A306" t="s">
        <v>1919</v>
      </c>
      <c r="B306" t="s">
        <v>5098</v>
      </c>
      <c r="C306" s="8">
        <v>30362</v>
      </c>
      <c r="D306" s="9" t="s">
        <v>92</v>
      </c>
      <c r="E306" s="9" t="s">
        <v>95</v>
      </c>
      <c r="F306" s="9" t="s">
        <v>3717</v>
      </c>
      <c r="G306" s="9" t="s">
        <v>4284</v>
      </c>
      <c r="H306" t="s">
        <v>1919</v>
      </c>
      <c r="I306" s="9" t="s">
        <v>3717</v>
      </c>
      <c r="J306" s="9" t="s">
        <v>2184</v>
      </c>
      <c r="K306" t="s">
        <v>1919</v>
      </c>
      <c r="L306" s="9" t="s">
        <v>3717</v>
      </c>
      <c r="M306" s="9" t="s">
        <v>4633</v>
      </c>
      <c r="O306" s="9"/>
      <c r="P306" s="9"/>
      <c r="R306" s="9"/>
      <c r="S306" s="9"/>
      <c r="U306" s="8"/>
      <c r="V306" s="9"/>
      <c r="W306" s="6"/>
      <c r="Y306" s="5"/>
      <c r="Z306" s="6"/>
      <c r="AB306" s="12"/>
    </row>
    <row r="307" spans="1:28" ht="12.75">
      <c r="A307" t="s">
        <v>4095</v>
      </c>
      <c r="B307" t="s">
        <v>2860</v>
      </c>
      <c r="C307" s="8">
        <v>28156</v>
      </c>
      <c r="D307" s="9" t="s">
        <v>3047</v>
      </c>
      <c r="E307" s="9" t="s">
        <v>1384</v>
      </c>
      <c r="F307" s="9" t="s">
        <v>2123</v>
      </c>
      <c r="G307" s="9" t="s">
        <v>1419</v>
      </c>
      <c r="H307" t="s">
        <v>5159</v>
      </c>
      <c r="I307" s="9" t="s">
        <v>2123</v>
      </c>
      <c r="J307" s="9" t="s">
        <v>2133</v>
      </c>
      <c r="K307" t="s">
        <v>1919</v>
      </c>
      <c r="L307" s="9" t="s">
        <v>2123</v>
      </c>
      <c r="M307" s="9" t="s">
        <v>4640</v>
      </c>
      <c r="N307" t="s">
        <v>1919</v>
      </c>
      <c r="O307" s="9" t="s">
        <v>2123</v>
      </c>
      <c r="P307" s="9" t="s">
        <v>3561</v>
      </c>
      <c r="R307" s="9"/>
      <c r="S307" s="9"/>
      <c r="T307" t="s">
        <v>2790</v>
      </c>
      <c r="U307" s="8" t="s">
        <v>2123</v>
      </c>
      <c r="V307" s="9" t="s">
        <v>2861</v>
      </c>
      <c r="W307" s="10" t="s">
        <v>2790</v>
      </c>
      <c r="X307" t="s">
        <v>2123</v>
      </c>
      <c r="Y307" s="5" t="s">
        <v>4952</v>
      </c>
      <c r="Z307" t="s">
        <v>294</v>
      </c>
      <c r="AA307" s="6" t="s">
        <v>2123</v>
      </c>
      <c r="AB307" s="6" t="s">
        <v>4953</v>
      </c>
    </row>
    <row r="309" spans="1:29" ht="12.75">
      <c r="A309" t="s">
        <v>5135</v>
      </c>
      <c r="B309" t="s">
        <v>253</v>
      </c>
      <c r="C309" s="8">
        <v>28430</v>
      </c>
      <c r="D309" s="9" t="s">
        <v>254</v>
      </c>
      <c r="E309" s="9" t="s">
        <v>2445</v>
      </c>
      <c r="F309" s="9" t="s">
        <v>2123</v>
      </c>
      <c r="G309" s="9" t="s">
        <v>5179</v>
      </c>
      <c r="H309" t="s">
        <v>5135</v>
      </c>
      <c r="I309" s="9" t="s">
        <v>2123</v>
      </c>
      <c r="J309" s="9" t="s">
        <v>5187</v>
      </c>
      <c r="K309" t="s">
        <v>5135</v>
      </c>
      <c r="L309" s="9" t="s">
        <v>2123</v>
      </c>
      <c r="M309" s="9" t="s">
        <v>5187</v>
      </c>
      <c r="N309" t="s">
        <v>5135</v>
      </c>
      <c r="O309" s="9" t="s">
        <v>4172</v>
      </c>
      <c r="P309" s="9" t="s">
        <v>4144</v>
      </c>
      <c r="Q309" t="s">
        <v>5135</v>
      </c>
      <c r="R309" s="9" t="s">
        <v>4172</v>
      </c>
      <c r="S309" s="5" t="s">
        <v>4414</v>
      </c>
      <c r="T309" s="6" t="s">
        <v>5135</v>
      </c>
      <c r="U309" t="s">
        <v>4172</v>
      </c>
      <c r="V309" s="5" t="s">
        <v>2279</v>
      </c>
      <c r="W309" s="5"/>
      <c r="X309" s="5"/>
      <c r="Y309" s="5"/>
      <c r="Z309" s="6" t="s">
        <v>5135</v>
      </c>
      <c r="AA309" s="6" t="s">
        <v>4172</v>
      </c>
      <c r="AB309" s="12" t="s">
        <v>2836</v>
      </c>
      <c r="AC309" s="11"/>
    </row>
    <row r="310" spans="1:28" ht="12.75">
      <c r="A310" t="s">
        <v>3712</v>
      </c>
      <c r="B310" t="s">
        <v>1226</v>
      </c>
      <c r="C310" s="8">
        <v>29761</v>
      </c>
      <c r="D310" s="9" t="s">
        <v>98</v>
      </c>
      <c r="E310" s="9" t="s">
        <v>3404</v>
      </c>
      <c r="F310" s="9" t="s">
        <v>3083</v>
      </c>
      <c r="G310" s="9" t="s">
        <v>5184</v>
      </c>
      <c r="H310"/>
      <c r="I310" s="9"/>
      <c r="J310" s="9"/>
      <c r="K310" t="s">
        <v>3184</v>
      </c>
      <c r="L310" s="9" t="s">
        <v>549</v>
      </c>
      <c r="M310" s="9" t="s">
        <v>2545</v>
      </c>
      <c r="O310" s="9"/>
      <c r="P310" s="9"/>
      <c r="R310" s="9"/>
      <c r="S310" s="9"/>
      <c r="U310" s="8"/>
      <c r="V310" s="9"/>
      <c r="W310" s="6"/>
      <c r="Y310" s="5"/>
      <c r="Z310" s="6"/>
      <c r="AB310" s="12"/>
    </row>
    <row r="311" spans="1:28" ht="12.75">
      <c r="A311" t="s">
        <v>3185</v>
      </c>
      <c r="B311" t="s">
        <v>3297</v>
      </c>
      <c r="C311" s="8">
        <v>29405</v>
      </c>
      <c r="D311" s="9" t="s">
        <v>5190</v>
      </c>
      <c r="E311" s="9" t="s">
        <v>5190</v>
      </c>
      <c r="F311" s="9" t="s">
        <v>549</v>
      </c>
      <c r="G311" s="9" t="s">
        <v>541</v>
      </c>
      <c r="H311" t="s">
        <v>3185</v>
      </c>
      <c r="I311" s="9" t="s">
        <v>549</v>
      </c>
      <c r="J311" s="9" t="s">
        <v>5179</v>
      </c>
      <c r="K311" t="s">
        <v>3185</v>
      </c>
      <c r="L311" s="9" t="s">
        <v>549</v>
      </c>
      <c r="M311" s="9" t="s">
        <v>5179</v>
      </c>
      <c r="N311" t="s">
        <v>3185</v>
      </c>
      <c r="O311" s="9" t="s">
        <v>549</v>
      </c>
      <c r="P311" s="9" t="s">
        <v>3711</v>
      </c>
      <c r="Q311" t="s">
        <v>3185</v>
      </c>
      <c r="R311" s="9" t="s">
        <v>549</v>
      </c>
      <c r="S311" s="9" t="s">
        <v>3713</v>
      </c>
      <c r="U311" s="8"/>
      <c r="V311" s="9"/>
      <c r="W311" s="6"/>
      <c r="Y311" s="5"/>
      <c r="Z311" s="6"/>
      <c r="AB311" s="12"/>
    </row>
    <row r="312" spans="1:28" ht="12.75">
      <c r="A312" t="s">
        <v>523</v>
      </c>
      <c r="B312" t="s">
        <v>255</v>
      </c>
      <c r="C312" s="8">
        <v>28664</v>
      </c>
      <c r="D312" s="9" t="s">
        <v>3457</v>
      </c>
      <c r="E312" s="9" t="s">
        <v>1385</v>
      </c>
      <c r="F312" s="9" t="s">
        <v>935</v>
      </c>
      <c r="G312" s="9" t="s">
        <v>3813</v>
      </c>
      <c r="H312" t="s">
        <v>523</v>
      </c>
      <c r="I312" s="9" t="s">
        <v>935</v>
      </c>
      <c r="J312" s="9" t="s">
        <v>2279</v>
      </c>
      <c r="K312" t="s">
        <v>523</v>
      </c>
      <c r="L312" s="9" t="s">
        <v>935</v>
      </c>
      <c r="M312" s="9" t="s">
        <v>3189</v>
      </c>
      <c r="N312" t="s">
        <v>1328</v>
      </c>
      <c r="O312" s="9"/>
      <c r="P312" s="9"/>
      <c r="Q312" t="s">
        <v>523</v>
      </c>
      <c r="R312" s="9" t="s">
        <v>935</v>
      </c>
      <c r="S312" s="9" t="s">
        <v>5184</v>
      </c>
      <c r="T312" t="s">
        <v>523</v>
      </c>
      <c r="U312" s="8" t="s">
        <v>935</v>
      </c>
      <c r="V312" s="9" t="s">
        <v>5179</v>
      </c>
      <c r="W312" s="6" t="s">
        <v>523</v>
      </c>
      <c r="X312" t="s">
        <v>935</v>
      </c>
      <c r="Y312" s="5" t="s">
        <v>3711</v>
      </c>
      <c r="Z312" s="6" t="s">
        <v>523</v>
      </c>
      <c r="AA312" s="6" t="s">
        <v>935</v>
      </c>
      <c r="AB312" s="12" t="s">
        <v>3189</v>
      </c>
    </row>
    <row r="313" spans="1:25" ht="12.75">
      <c r="A313" t="s">
        <v>3714</v>
      </c>
      <c r="B313" t="s">
        <v>1074</v>
      </c>
      <c r="C313" s="8">
        <v>29282</v>
      </c>
      <c r="D313" s="9" t="s">
        <v>2286</v>
      </c>
      <c r="E313" s="9" t="s">
        <v>1168</v>
      </c>
      <c r="F313" s="9" t="s">
        <v>2544</v>
      </c>
      <c r="G313" s="9" t="s">
        <v>3713</v>
      </c>
      <c r="H313" t="s">
        <v>3714</v>
      </c>
      <c r="I313" s="9" t="s">
        <v>2544</v>
      </c>
      <c r="J313" s="9" t="s">
        <v>3813</v>
      </c>
      <c r="K313" t="s">
        <v>523</v>
      </c>
      <c r="L313" s="9" t="s">
        <v>2544</v>
      </c>
      <c r="M313" s="9" t="s">
        <v>3814</v>
      </c>
      <c r="N313" t="s">
        <v>523</v>
      </c>
      <c r="O313" s="9" t="s">
        <v>3083</v>
      </c>
      <c r="P313" s="9" t="s">
        <v>2836</v>
      </c>
      <c r="Q313" t="s">
        <v>523</v>
      </c>
      <c r="R313" s="9" t="s">
        <v>3083</v>
      </c>
      <c r="S313" s="9" t="s">
        <v>3807</v>
      </c>
      <c r="T313" t="s">
        <v>523</v>
      </c>
      <c r="U313" s="8" t="s">
        <v>3083</v>
      </c>
      <c r="V313" s="9" t="s">
        <v>543</v>
      </c>
      <c r="W313" s="6" t="s">
        <v>3184</v>
      </c>
      <c r="X313" t="s">
        <v>3083</v>
      </c>
      <c r="Y313" s="13" t="s">
        <v>3188</v>
      </c>
    </row>
    <row r="314" spans="1:29" ht="12.75">
      <c r="A314" t="s">
        <v>3810</v>
      </c>
      <c r="B314" t="s">
        <v>2689</v>
      </c>
      <c r="C314" s="8">
        <v>30176</v>
      </c>
      <c r="D314" s="9" t="s">
        <v>1528</v>
      </c>
      <c r="E314" s="9" t="s">
        <v>5173</v>
      </c>
      <c r="F314" s="9" t="s">
        <v>4172</v>
      </c>
      <c r="G314" s="9" t="s">
        <v>543</v>
      </c>
      <c r="H314" t="s">
        <v>3184</v>
      </c>
      <c r="I314" s="9" t="s">
        <v>4172</v>
      </c>
      <c r="J314" s="9" t="s">
        <v>2545</v>
      </c>
      <c r="K314" t="s">
        <v>3184</v>
      </c>
      <c r="L314" s="9" t="s">
        <v>4172</v>
      </c>
      <c r="M314" s="9" t="s">
        <v>2545</v>
      </c>
      <c r="N314" t="s">
        <v>3184</v>
      </c>
      <c r="O314" s="9" t="s">
        <v>4172</v>
      </c>
      <c r="P314" s="9" t="s">
        <v>2545</v>
      </c>
      <c r="R314" s="9"/>
      <c r="V314" s="5"/>
      <c r="W314" s="5"/>
      <c r="X314" s="5"/>
      <c r="Y314" s="5"/>
      <c r="AC314" s="11"/>
    </row>
    <row r="315" spans="1:29" ht="12.75">
      <c r="A315" t="s">
        <v>3298</v>
      </c>
      <c r="B315" t="s">
        <v>2063</v>
      </c>
      <c r="C315" s="8">
        <v>31311</v>
      </c>
      <c r="D315" s="9" t="s">
        <v>2113</v>
      </c>
      <c r="E315" s="9" t="s">
        <v>4867</v>
      </c>
      <c r="F315" s="9" t="s">
        <v>4166</v>
      </c>
      <c r="G315" s="9" t="s">
        <v>3188</v>
      </c>
      <c r="H315" t="s">
        <v>3185</v>
      </c>
      <c r="I315" s="9" t="s">
        <v>4166</v>
      </c>
      <c r="J315" s="9" t="s">
        <v>2545</v>
      </c>
      <c r="L315" s="9"/>
      <c r="M315" s="9"/>
      <c r="O315" s="9"/>
      <c r="P315" s="9"/>
      <c r="R315" s="9"/>
      <c r="V315" s="5"/>
      <c r="W315" s="5"/>
      <c r="X315" s="5"/>
      <c r="Y315" s="5"/>
      <c r="AC315" s="11"/>
    </row>
    <row r="316" spans="1:28" ht="12.75">
      <c r="A316" t="s">
        <v>3184</v>
      </c>
      <c r="B316" t="s">
        <v>3240</v>
      </c>
      <c r="C316" s="8">
        <v>30939</v>
      </c>
      <c r="D316" s="9" t="s">
        <v>92</v>
      </c>
      <c r="E316" s="9" t="s">
        <v>93</v>
      </c>
      <c r="F316" s="9" t="s">
        <v>4819</v>
      </c>
      <c r="G316" s="9" t="s">
        <v>2545</v>
      </c>
      <c r="H316" t="s">
        <v>3184</v>
      </c>
      <c r="I316" s="9" t="s">
        <v>4819</v>
      </c>
      <c r="J316" s="9" t="s">
        <v>2545</v>
      </c>
      <c r="K316" t="s">
        <v>3184</v>
      </c>
      <c r="L316" s="9" t="s">
        <v>4819</v>
      </c>
      <c r="M316" s="9" t="s">
        <v>5197</v>
      </c>
      <c r="O316" s="9"/>
      <c r="P316" s="9"/>
      <c r="R316" s="9"/>
      <c r="S316" s="9"/>
      <c r="U316" s="8"/>
      <c r="V316" s="9"/>
      <c r="W316" s="6"/>
      <c r="Y316" s="5"/>
      <c r="Z316" s="6"/>
      <c r="AB316" s="12"/>
    </row>
    <row r="317" spans="1:29" ht="12.75">
      <c r="A317" t="s">
        <v>1328</v>
      </c>
      <c r="B317" t="s">
        <v>443</v>
      </c>
      <c r="C317" s="8">
        <v>30310</v>
      </c>
      <c r="D317" s="9" t="s">
        <v>2076</v>
      </c>
      <c r="E317" s="9" t="s">
        <v>1529</v>
      </c>
      <c r="F317" s="9"/>
      <c r="G317" s="9"/>
      <c r="H317" t="s">
        <v>3712</v>
      </c>
      <c r="I317" s="9" t="s">
        <v>4819</v>
      </c>
      <c r="J317" s="9" t="s">
        <v>2279</v>
      </c>
      <c r="K317" t="s">
        <v>3712</v>
      </c>
      <c r="L317" s="9" t="s">
        <v>4819</v>
      </c>
      <c r="M317" s="9" t="s">
        <v>5179</v>
      </c>
      <c r="N317" t="s">
        <v>3712</v>
      </c>
      <c r="O317" s="9" t="s">
        <v>4819</v>
      </c>
      <c r="P317" s="9" t="s">
        <v>3814</v>
      </c>
      <c r="R317" s="9"/>
      <c r="V317" s="5"/>
      <c r="W317" s="5"/>
      <c r="X317" s="5"/>
      <c r="Y317" s="5"/>
      <c r="AC317" s="11"/>
    </row>
    <row r="318" spans="3:29" ht="12.75">
      <c r="C318" s="8"/>
      <c r="D318" s="9"/>
      <c r="E318" s="9"/>
      <c r="F318" s="9"/>
      <c r="G318" s="9"/>
      <c r="H318"/>
      <c r="I318" s="9"/>
      <c r="J318" s="9"/>
      <c r="L318" s="9"/>
      <c r="M318" s="9"/>
      <c r="O318" s="9"/>
      <c r="P318" s="9"/>
      <c r="R318" s="9"/>
      <c r="V318" s="5"/>
      <c r="W318" s="5"/>
      <c r="X318" s="5"/>
      <c r="Y318" s="5"/>
      <c r="AC318" s="11"/>
    </row>
    <row r="319" spans="1:25" ht="12.75">
      <c r="A319" t="s">
        <v>5181</v>
      </c>
      <c r="B319" t="s">
        <v>5018</v>
      </c>
      <c r="C319" s="8">
        <v>29189</v>
      </c>
      <c r="D319" s="9" t="s">
        <v>2188</v>
      </c>
      <c r="E319" s="9" t="s">
        <v>1168</v>
      </c>
      <c r="F319" s="9" t="s">
        <v>2706</v>
      </c>
      <c r="G319" s="9" t="s">
        <v>5188</v>
      </c>
      <c r="H319" t="s">
        <v>5181</v>
      </c>
      <c r="I319" s="9" t="s">
        <v>2706</v>
      </c>
      <c r="J319" s="9" t="s">
        <v>5019</v>
      </c>
      <c r="K319" t="s">
        <v>5181</v>
      </c>
      <c r="L319" s="9" t="s">
        <v>2706</v>
      </c>
      <c r="M319" s="9" t="s">
        <v>179</v>
      </c>
      <c r="N319" t="s">
        <v>5181</v>
      </c>
      <c r="O319" s="9" t="s">
        <v>2706</v>
      </c>
      <c r="P319" s="9" t="s">
        <v>4122</v>
      </c>
      <c r="Q319" t="s">
        <v>5181</v>
      </c>
      <c r="R319" s="9" t="s">
        <v>2706</v>
      </c>
      <c r="S319" s="9" t="s">
        <v>5191</v>
      </c>
      <c r="T319" t="s">
        <v>5181</v>
      </c>
      <c r="U319" s="8" t="s">
        <v>2706</v>
      </c>
      <c r="V319" s="9" t="s">
        <v>3814</v>
      </c>
      <c r="W319" s="6" t="s">
        <v>5200</v>
      </c>
      <c r="X319" t="s">
        <v>2706</v>
      </c>
      <c r="Y319" s="5" t="s">
        <v>3814</v>
      </c>
    </row>
    <row r="320" spans="1:28" ht="12.75">
      <c r="A320" t="s">
        <v>3816</v>
      </c>
      <c r="B320" t="s">
        <v>4510</v>
      </c>
      <c r="C320" s="8">
        <v>31013</v>
      </c>
      <c r="D320" s="9" t="s">
        <v>94</v>
      </c>
      <c r="E320" s="9" t="s">
        <v>94</v>
      </c>
      <c r="F320" s="9" t="s">
        <v>4147</v>
      </c>
      <c r="G320" s="9" t="s">
        <v>4167</v>
      </c>
      <c r="H320" t="s">
        <v>3816</v>
      </c>
      <c r="I320" s="9" t="s">
        <v>4147</v>
      </c>
      <c r="J320" s="9" t="s">
        <v>3814</v>
      </c>
      <c r="K320" t="s">
        <v>5203</v>
      </c>
      <c r="L320" s="9" t="s">
        <v>4147</v>
      </c>
      <c r="M320" s="9" t="s">
        <v>3188</v>
      </c>
      <c r="O320" s="9"/>
      <c r="P320" s="9"/>
      <c r="R320" s="9"/>
      <c r="S320" s="9"/>
      <c r="U320" s="8"/>
      <c r="V320" s="9"/>
      <c r="W320" s="6"/>
      <c r="Y320" s="5"/>
      <c r="Z320" s="6"/>
      <c r="AB320" s="12"/>
    </row>
    <row r="321" spans="1:28" ht="12.75">
      <c r="A321" t="s">
        <v>5178</v>
      </c>
      <c r="B321" t="s">
        <v>3355</v>
      </c>
      <c r="C321" s="8">
        <v>30466</v>
      </c>
      <c r="D321" s="9" t="s">
        <v>96</v>
      </c>
      <c r="E321" s="9" t="s">
        <v>95</v>
      </c>
      <c r="F321" s="9" t="s">
        <v>5177</v>
      </c>
      <c r="G321" s="9" t="s">
        <v>543</v>
      </c>
      <c r="H321" t="s">
        <v>5203</v>
      </c>
      <c r="I321" s="9" t="s">
        <v>5177</v>
      </c>
      <c r="J321" s="9" t="s">
        <v>4784</v>
      </c>
      <c r="K321" t="s">
        <v>5178</v>
      </c>
      <c r="L321" s="9" t="s">
        <v>5177</v>
      </c>
      <c r="M321" s="9" t="s">
        <v>4784</v>
      </c>
      <c r="O321" s="9"/>
      <c r="P321" s="9"/>
      <c r="R321" s="9"/>
      <c r="S321" s="9"/>
      <c r="U321" s="8"/>
      <c r="V321" s="9"/>
      <c r="W321" s="6"/>
      <c r="Y321" s="5"/>
      <c r="Z321" s="6"/>
      <c r="AB321" s="12"/>
    </row>
    <row r="322" spans="1:29" ht="12.75">
      <c r="A322" t="s">
        <v>5181</v>
      </c>
      <c r="B322" t="s">
        <v>1930</v>
      </c>
      <c r="C322" s="8">
        <v>29159</v>
      </c>
      <c r="D322" s="9" t="s">
        <v>1950</v>
      </c>
      <c r="E322" s="9" t="s">
        <v>2355</v>
      </c>
      <c r="F322" s="9" t="s">
        <v>2697</v>
      </c>
      <c r="G322" s="9" t="s">
        <v>543</v>
      </c>
      <c r="H322" t="s">
        <v>5181</v>
      </c>
      <c r="I322" s="9" t="s">
        <v>2697</v>
      </c>
      <c r="J322" s="9" t="s">
        <v>3189</v>
      </c>
      <c r="K322" t="s">
        <v>5181</v>
      </c>
      <c r="L322" s="9" t="s">
        <v>2697</v>
      </c>
      <c r="M322" s="9" t="s">
        <v>5202</v>
      </c>
      <c r="N322" t="s">
        <v>5181</v>
      </c>
      <c r="O322" s="9" t="s">
        <v>2697</v>
      </c>
      <c r="P322" s="9" t="s">
        <v>3188</v>
      </c>
      <c r="Q322" t="s">
        <v>5181</v>
      </c>
      <c r="R322" s="9" t="s">
        <v>2697</v>
      </c>
      <c r="S322" s="5" t="s">
        <v>5207</v>
      </c>
      <c r="T322" t="s">
        <v>5200</v>
      </c>
      <c r="U322" t="s">
        <v>2697</v>
      </c>
      <c r="V322" s="5" t="s">
        <v>2545</v>
      </c>
      <c r="W322" s="5"/>
      <c r="X322" s="5"/>
      <c r="Y322" s="5"/>
      <c r="AC322" s="11"/>
    </row>
    <row r="323" spans="1:28" ht="12.75">
      <c r="A323" t="s">
        <v>5178</v>
      </c>
      <c r="B323" t="s">
        <v>3687</v>
      </c>
      <c r="C323" s="8">
        <v>29572</v>
      </c>
      <c r="D323" s="9" t="s">
        <v>67</v>
      </c>
      <c r="E323" s="9" t="s">
        <v>3767</v>
      </c>
      <c r="F323" s="9" t="s">
        <v>3548</v>
      </c>
      <c r="G323" s="9" t="s">
        <v>5199</v>
      </c>
      <c r="H323" t="s">
        <v>5185</v>
      </c>
      <c r="I323" s="9" t="s">
        <v>3548</v>
      </c>
      <c r="J323" s="9" t="s">
        <v>543</v>
      </c>
      <c r="K323" t="s">
        <v>5178</v>
      </c>
      <c r="L323" s="9" t="s">
        <v>3548</v>
      </c>
      <c r="M323" s="9" t="s">
        <v>3718</v>
      </c>
      <c r="N323" t="s">
        <v>5206</v>
      </c>
      <c r="O323" s="9" t="s">
        <v>3548</v>
      </c>
      <c r="P323" s="9" t="s">
        <v>5202</v>
      </c>
      <c r="Q323" t="s">
        <v>5196</v>
      </c>
      <c r="R323" s="9" t="s">
        <v>3548</v>
      </c>
      <c r="S323" s="9" t="s">
        <v>5207</v>
      </c>
      <c r="U323" s="8"/>
      <c r="V323" s="9"/>
      <c r="W323" s="6"/>
      <c r="Y323" s="5"/>
      <c r="Z323" s="6"/>
      <c r="AB323" s="12"/>
    </row>
    <row r="324" spans="1:28" ht="12.75">
      <c r="A324" t="s">
        <v>5200</v>
      </c>
      <c r="B324" t="s">
        <v>3321</v>
      </c>
      <c r="C324" s="8">
        <v>29542</v>
      </c>
      <c r="D324" s="9" t="s">
        <v>18</v>
      </c>
      <c r="E324" s="9" t="s">
        <v>3203</v>
      </c>
      <c r="F324" s="9" t="s">
        <v>4041</v>
      </c>
      <c r="G324" s="9" t="s">
        <v>2547</v>
      </c>
      <c r="H324" t="s">
        <v>5206</v>
      </c>
      <c r="I324" s="9" t="s">
        <v>4041</v>
      </c>
      <c r="J324" s="9" t="s">
        <v>2545</v>
      </c>
      <c r="K324" t="s">
        <v>5200</v>
      </c>
      <c r="L324" s="9" t="s">
        <v>4041</v>
      </c>
      <c r="M324" s="9" t="s">
        <v>2545</v>
      </c>
      <c r="N324" t="s">
        <v>5200</v>
      </c>
      <c r="O324" s="9" t="s">
        <v>4041</v>
      </c>
      <c r="P324" s="9" t="s">
        <v>5197</v>
      </c>
      <c r="Q324" t="s">
        <v>5200</v>
      </c>
      <c r="R324" s="9" t="s">
        <v>4041</v>
      </c>
      <c r="S324" s="9" t="s">
        <v>3188</v>
      </c>
      <c r="U324" s="8"/>
      <c r="V324" s="9"/>
      <c r="W324" s="6"/>
      <c r="Y324" s="5"/>
      <c r="Z324" s="6"/>
      <c r="AB324" s="12"/>
    </row>
    <row r="325" spans="1:28" ht="12.75">
      <c r="A325" t="s">
        <v>5200</v>
      </c>
      <c r="B325" t="s">
        <v>4982</v>
      </c>
      <c r="C325" s="8">
        <v>29365</v>
      </c>
      <c r="D325" s="9" t="s">
        <v>4983</v>
      </c>
      <c r="E325" s="9" t="s">
        <v>3396</v>
      </c>
      <c r="F325" s="9" t="s">
        <v>539</v>
      </c>
      <c r="G325" s="9" t="s">
        <v>3188</v>
      </c>
      <c r="H325" t="s">
        <v>5200</v>
      </c>
      <c r="I325" s="9" t="s">
        <v>4172</v>
      </c>
      <c r="J325" s="9" t="s">
        <v>2545</v>
      </c>
      <c r="K325" t="s">
        <v>5200</v>
      </c>
      <c r="L325" s="9" t="s">
        <v>3193</v>
      </c>
      <c r="M325" s="9" t="s">
        <v>5207</v>
      </c>
      <c r="N325" t="s">
        <v>1908</v>
      </c>
      <c r="O325" s="9" t="s">
        <v>3193</v>
      </c>
      <c r="P325" s="9" t="s">
        <v>122</v>
      </c>
      <c r="Q325" t="s">
        <v>4690</v>
      </c>
      <c r="R325" s="9" t="s">
        <v>3193</v>
      </c>
      <c r="S325" s="9" t="s">
        <v>5202</v>
      </c>
      <c r="U325" s="8"/>
      <c r="V325" s="9"/>
      <c r="W325" s="6"/>
      <c r="Y325" s="5"/>
      <c r="Z325" s="6"/>
      <c r="AB325" s="12"/>
    </row>
    <row r="326" spans="1:28" ht="12.75">
      <c r="A326" t="s">
        <v>5181</v>
      </c>
      <c r="B326" t="s">
        <v>4478</v>
      </c>
      <c r="C326" s="8">
        <v>29450</v>
      </c>
      <c r="D326" s="9" t="s">
        <v>2992</v>
      </c>
      <c r="E326" s="9" t="s">
        <v>2708</v>
      </c>
      <c r="F326" s="9" t="s">
        <v>2544</v>
      </c>
      <c r="G326" s="9" t="s">
        <v>5197</v>
      </c>
      <c r="H326" t="s">
        <v>5178</v>
      </c>
      <c r="I326" s="9" t="s">
        <v>2706</v>
      </c>
      <c r="J326" s="9" t="s">
        <v>3718</v>
      </c>
      <c r="K326" t="s">
        <v>3816</v>
      </c>
      <c r="L326" s="9" t="s">
        <v>2706</v>
      </c>
      <c r="M326" s="9" t="s">
        <v>3718</v>
      </c>
      <c r="N326" t="s">
        <v>5203</v>
      </c>
      <c r="O326" s="9" t="s">
        <v>2706</v>
      </c>
      <c r="P326" s="9" t="s">
        <v>2547</v>
      </c>
      <c r="Q326" t="s">
        <v>5200</v>
      </c>
      <c r="R326" s="9" t="s">
        <v>2706</v>
      </c>
      <c r="S326" s="9" t="s">
        <v>5197</v>
      </c>
      <c r="U326" s="8"/>
      <c r="V326" s="9"/>
      <c r="W326" s="6"/>
      <c r="Y326" s="5"/>
      <c r="Z326" s="6"/>
      <c r="AB326" s="12"/>
    </row>
    <row r="327" spans="1:29" ht="12.75">
      <c r="A327" t="s">
        <v>5203</v>
      </c>
      <c r="B327" t="s">
        <v>1488</v>
      </c>
      <c r="C327" s="8">
        <v>31656</v>
      </c>
      <c r="D327" s="9" t="s">
        <v>4606</v>
      </c>
      <c r="E327" s="9" t="s">
        <v>4603</v>
      </c>
      <c r="F327" s="9" t="s">
        <v>4511</v>
      </c>
      <c r="G327" s="9" t="s">
        <v>2545</v>
      </c>
      <c r="H327"/>
      <c r="I327" s="9"/>
      <c r="J327" s="9"/>
      <c r="L327" s="9"/>
      <c r="M327" s="9"/>
      <c r="O327" s="9"/>
      <c r="P327" s="9"/>
      <c r="R327" s="9"/>
      <c r="V327" s="5"/>
      <c r="W327" s="5"/>
      <c r="X327" s="5"/>
      <c r="Y327" s="5"/>
      <c r="AC327" s="11"/>
    </row>
    <row r="328" spans="1:28" ht="12.75">
      <c r="A328" t="s">
        <v>5196</v>
      </c>
      <c r="B328" t="s">
        <v>1449</v>
      </c>
      <c r="C328" s="8">
        <v>30552</v>
      </c>
      <c r="D328" s="9" t="s">
        <v>98</v>
      </c>
      <c r="E328" s="9" t="s">
        <v>882</v>
      </c>
      <c r="F328" s="9" t="s">
        <v>5194</v>
      </c>
      <c r="G328" s="9" t="s">
        <v>2545</v>
      </c>
      <c r="H328" t="s">
        <v>5196</v>
      </c>
      <c r="I328" s="9" t="s">
        <v>549</v>
      </c>
      <c r="J328" s="9" t="s">
        <v>2545</v>
      </c>
      <c r="K328" t="s">
        <v>5196</v>
      </c>
      <c r="L328" s="9" t="s">
        <v>549</v>
      </c>
      <c r="M328" s="9" t="s">
        <v>2545</v>
      </c>
      <c r="O328" s="9"/>
      <c r="P328" s="9"/>
      <c r="R328" s="9"/>
      <c r="S328" s="9"/>
      <c r="U328" s="8"/>
      <c r="V328" s="9"/>
      <c r="W328" s="6"/>
      <c r="Y328" s="5"/>
      <c r="Z328" s="6"/>
      <c r="AB328" s="12"/>
    </row>
    <row r="330" spans="1:29" ht="12.75">
      <c r="A330" t="s">
        <v>4690</v>
      </c>
      <c r="B330" t="s">
        <v>2067</v>
      </c>
      <c r="C330" s="8">
        <v>30989</v>
      </c>
      <c r="D330" s="9" t="s">
        <v>2634</v>
      </c>
      <c r="E330" s="9" t="s">
        <v>1753</v>
      </c>
      <c r="F330" s="9" t="s">
        <v>4166</v>
      </c>
      <c r="G330" s="9" t="s">
        <v>2701</v>
      </c>
      <c r="H330" t="s">
        <v>1908</v>
      </c>
      <c r="I330" s="9" t="s">
        <v>4166</v>
      </c>
      <c r="J330" s="9" t="s">
        <v>3718</v>
      </c>
      <c r="L330" s="9"/>
      <c r="M330" s="9"/>
      <c r="O330" s="9"/>
      <c r="P330" s="9"/>
      <c r="R330" s="9"/>
      <c r="V330" s="5"/>
      <c r="W330" s="5"/>
      <c r="X330" s="5"/>
      <c r="Y330" s="5"/>
      <c r="AC330" s="11"/>
    </row>
    <row r="331" spans="1:28" ht="12.75">
      <c r="A331" t="s">
        <v>1910</v>
      </c>
      <c r="B331" t="s">
        <v>5091</v>
      </c>
      <c r="C331" s="8">
        <v>30585</v>
      </c>
      <c r="D331" s="9" t="s">
        <v>92</v>
      </c>
      <c r="E331" s="9" t="s">
        <v>92</v>
      </c>
      <c r="F331" s="9" t="s">
        <v>2544</v>
      </c>
      <c r="G331" s="9" t="s">
        <v>4415</v>
      </c>
      <c r="H331" t="s">
        <v>1910</v>
      </c>
      <c r="I331" s="9" t="s">
        <v>2544</v>
      </c>
      <c r="J331" s="9" t="s">
        <v>3713</v>
      </c>
      <c r="K331" t="s">
        <v>1910</v>
      </c>
      <c r="L331" s="9" t="s">
        <v>2544</v>
      </c>
      <c r="M331" s="9" t="s">
        <v>3811</v>
      </c>
      <c r="O331" s="9"/>
      <c r="P331" s="9"/>
      <c r="R331" s="9"/>
      <c r="S331" s="9"/>
      <c r="U331" s="8"/>
      <c r="V331" s="9"/>
      <c r="W331" s="6"/>
      <c r="Y331" s="5"/>
      <c r="Z331" s="6"/>
      <c r="AB331" s="12"/>
    </row>
    <row r="332" spans="1:25" ht="12.75">
      <c r="A332" t="s">
        <v>4919</v>
      </c>
      <c r="B332" t="s">
        <v>1468</v>
      </c>
      <c r="C332" s="8">
        <v>29452</v>
      </c>
      <c r="D332" s="9" t="s">
        <v>2253</v>
      </c>
      <c r="E332" s="9" t="s">
        <v>4666</v>
      </c>
      <c r="F332" s="9" t="s">
        <v>2546</v>
      </c>
      <c r="G332" s="9" t="s">
        <v>3711</v>
      </c>
      <c r="H332" t="s">
        <v>4919</v>
      </c>
      <c r="I332" s="9" t="s">
        <v>2546</v>
      </c>
      <c r="J332" s="9" t="s">
        <v>4427</v>
      </c>
      <c r="K332" t="s">
        <v>4919</v>
      </c>
      <c r="L332" s="9" t="s">
        <v>2546</v>
      </c>
      <c r="M332" s="9" t="s">
        <v>3718</v>
      </c>
      <c r="N332" t="s">
        <v>5209</v>
      </c>
      <c r="O332" s="9" t="s">
        <v>4940</v>
      </c>
      <c r="P332" s="9" t="s">
        <v>541</v>
      </c>
      <c r="Q332" t="s">
        <v>5209</v>
      </c>
      <c r="R332" s="9" t="s">
        <v>4940</v>
      </c>
      <c r="S332" s="9" t="s">
        <v>4415</v>
      </c>
      <c r="T332" t="s">
        <v>5209</v>
      </c>
      <c r="U332" s="8" t="s">
        <v>4940</v>
      </c>
      <c r="V332" s="9" t="s">
        <v>3189</v>
      </c>
      <c r="W332" s="6" t="s">
        <v>573</v>
      </c>
      <c r="X332" t="s">
        <v>4940</v>
      </c>
      <c r="Y332" s="5" t="s">
        <v>2547</v>
      </c>
    </row>
    <row r="333" spans="1:28" ht="12.75">
      <c r="A333" t="s">
        <v>4690</v>
      </c>
      <c r="B333" t="s">
        <v>1705</v>
      </c>
      <c r="C333" s="8">
        <v>26278</v>
      </c>
      <c r="D333" s="9"/>
      <c r="E333" s="9" t="s">
        <v>4743</v>
      </c>
      <c r="F333" s="9" t="s">
        <v>2544</v>
      </c>
      <c r="G333" s="9" t="s">
        <v>3713</v>
      </c>
      <c r="H333" t="s">
        <v>4690</v>
      </c>
      <c r="I333" s="9" t="s">
        <v>2544</v>
      </c>
      <c r="J333" s="9" t="s">
        <v>5191</v>
      </c>
      <c r="K333" t="s">
        <v>4690</v>
      </c>
      <c r="L333" s="9" t="s">
        <v>2544</v>
      </c>
      <c r="M333" s="9" t="s">
        <v>4122</v>
      </c>
      <c r="N333" t="s">
        <v>1906</v>
      </c>
      <c r="O333" s="9" t="s">
        <v>935</v>
      </c>
      <c r="P333" s="9" t="s">
        <v>5188</v>
      </c>
      <c r="Q333" t="s">
        <v>4690</v>
      </c>
      <c r="R333" s="9" t="s">
        <v>935</v>
      </c>
      <c r="S333" s="9" t="s">
        <v>4411</v>
      </c>
      <c r="T333" t="s">
        <v>2699</v>
      </c>
      <c r="U333" s="8" t="s">
        <v>935</v>
      </c>
      <c r="V333" s="9" t="s">
        <v>5184</v>
      </c>
      <c r="W333" s="6" t="s">
        <v>1706</v>
      </c>
      <c r="X333" t="s">
        <v>935</v>
      </c>
      <c r="Y333" s="5" t="s">
        <v>5207</v>
      </c>
      <c r="Z333" s="6" t="s">
        <v>317</v>
      </c>
      <c r="AA333" s="6" t="s">
        <v>935</v>
      </c>
      <c r="AB333" s="12" t="s">
        <v>5207</v>
      </c>
    </row>
    <row r="334" spans="1:29" ht="12.75">
      <c r="A334" t="s">
        <v>573</v>
      </c>
      <c r="B334" t="s">
        <v>1493</v>
      </c>
      <c r="C334" s="8">
        <v>31302</v>
      </c>
      <c r="D334" s="9" t="s">
        <v>4601</v>
      </c>
      <c r="E334" s="9" t="s">
        <v>4615</v>
      </c>
      <c r="F334" s="9" t="s">
        <v>3083</v>
      </c>
      <c r="G334" s="9" t="s">
        <v>2547</v>
      </c>
      <c r="H334"/>
      <c r="I334" s="9"/>
      <c r="J334" s="9"/>
      <c r="L334" s="9"/>
      <c r="M334" s="9"/>
      <c r="O334" s="9"/>
      <c r="P334" s="9"/>
      <c r="R334" s="9"/>
      <c r="V334" s="5"/>
      <c r="W334" s="5"/>
      <c r="X334" s="5"/>
      <c r="Y334" s="5"/>
      <c r="AC334" s="11"/>
    </row>
    <row r="335" spans="1:28" ht="12.75">
      <c r="A335" t="s">
        <v>2699</v>
      </c>
      <c r="B335" t="s">
        <v>2850</v>
      </c>
      <c r="C335" s="8">
        <v>28679</v>
      </c>
      <c r="D335" s="9" t="s">
        <v>2776</v>
      </c>
      <c r="E335" s="9" t="s">
        <v>1164</v>
      </c>
      <c r="F335" s="9" t="s">
        <v>4940</v>
      </c>
      <c r="G335" s="9" t="s">
        <v>3188</v>
      </c>
      <c r="H335" t="s">
        <v>5209</v>
      </c>
      <c r="I335" s="9" t="s">
        <v>4940</v>
      </c>
      <c r="J335" s="9" t="s">
        <v>5202</v>
      </c>
      <c r="K335" t="s">
        <v>5209</v>
      </c>
      <c r="L335" s="9" t="s">
        <v>4940</v>
      </c>
      <c r="M335" s="9" t="s">
        <v>3811</v>
      </c>
      <c r="N335" t="s">
        <v>573</v>
      </c>
      <c r="O335" s="9" t="s">
        <v>2706</v>
      </c>
      <c r="P335" s="9" t="s">
        <v>2545</v>
      </c>
      <c r="Q335" t="s">
        <v>5209</v>
      </c>
      <c r="R335" s="9" t="s">
        <v>2706</v>
      </c>
      <c r="S335" s="9" t="s">
        <v>543</v>
      </c>
      <c r="T335" t="s">
        <v>5209</v>
      </c>
      <c r="U335" s="8" t="s">
        <v>2706</v>
      </c>
      <c r="V335" s="9" t="s">
        <v>543</v>
      </c>
      <c r="W335" s="6" t="s">
        <v>2699</v>
      </c>
      <c r="X335" t="s">
        <v>2706</v>
      </c>
      <c r="Y335" s="5" t="s">
        <v>5191</v>
      </c>
      <c r="Z335" s="6" t="s">
        <v>2699</v>
      </c>
      <c r="AA335" s="6" t="s">
        <v>2706</v>
      </c>
      <c r="AB335" s="12" t="s">
        <v>3713</v>
      </c>
    </row>
    <row r="336" spans="1:29" ht="12.75">
      <c r="A336" t="s">
        <v>573</v>
      </c>
      <c r="B336" t="s">
        <v>1234</v>
      </c>
      <c r="C336" s="8">
        <v>30740</v>
      </c>
      <c r="D336" s="9" t="s">
        <v>2635</v>
      </c>
      <c r="E336" s="9" t="s">
        <v>3323</v>
      </c>
      <c r="F336" s="9" t="s">
        <v>1905</v>
      </c>
      <c r="G336" s="9" t="s">
        <v>2545</v>
      </c>
      <c r="H336" t="s">
        <v>573</v>
      </c>
      <c r="I336" s="9" t="s">
        <v>1905</v>
      </c>
      <c r="J336" s="9" t="s">
        <v>2545</v>
      </c>
      <c r="L336" s="9"/>
      <c r="M336" s="9"/>
      <c r="O336" s="9"/>
      <c r="P336" s="9"/>
      <c r="R336" s="9"/>
      <c r="V336" s="5"/>
      <c r="W336" s="5"/>
      <c r="X336" s="5"/>
      <c r="Y336" s="5"/>
      <c r="AC336" s="11"/>
    </row>
    <row r="337" spans="1:28" ht="12.75">
      <c r="A337" t="s">
        <v>1910</v>
      </c>
      <c r="B337" t="s">
        <v>4136</v>
      </c>
      <c r="C337" s="8">
        <v>30295</v>
      </c>
      <c r="D337" s="9" t="s">
        <v>95</v>
      </c>
      <c r="E337" s="9" t="s">
        <v>96</v>
      </c>
      <c r="F337" s="9" t="s">
        <v>549</v>
      </c>
      <c r="G337" s="9" t="s">
        <v>2545</v>
      </c>
      <c r="H337" t="s">
        <v>5031</v>
      </c>
      <c r="I337" s="9" t="s">
        <v>549</v>
      </c>
      <c r="J337" s="9" t="s">
        <v>2545</v>
      </c>
      <c r="K337" t="s">
        <v>5031</v>
      </c>
      <c r="L337" s="9" t="s">
        <v>549</v>
      </c>
      <c r="M337" s="9" t="s">
        <v>2545</v>
      </c>
      <c r="O337" s="9"/>
      <c r="P337" s="9"/>
      <c r="R337" s="9"/>
      <c r="S337" s="9"/>
      <c r="U337" s="8"/>
      <c r="V337" s="9"/>
      <c r="W337" s="6"/>
      <c r="Y337" s="5"/>
      <c r="Z337" s="6"/>
      <c r="AB337" s="12"/>
    </row>
    <row r="338" spans="1:29" ht="12.75">
      <c r="A338" t="s">
        <v>573</v>
      </c>
      <c r="B338" t="s">
        <v>2154</v>
      </c>
      <c r="C338" s="8">
        <v>30647</v>
      </c>
      <c r="D338" s="9" t="s">
        <v>98</v>
      </c>
      <c r="E338" s="9" t="s">
        <v>3395</v>
      </c>
      <c r="F338" s="9" t="s">
        <v>4147</v>
      </c>
      <c r="G338" s="9" t="s">
        <v>2545</v>
      </c>
      <c r="H338" t="s">
        <v>573</v>
      </c>
      <c r="I338" s="9" t="s">
        <v>4147</v>
      </c>
      <c r="J338" s="9" t="s">
        <v>2545</v>
      </c>
      <c r="L338" s="9"/>
      <c r="M338" s="9"/>
      <c r="O338" s="9"/>
      <c r="P338" s="9"/>
      <c r="R338" s="9"/>
      <c r="V338" s="5"/>
      <c r="W338" s="5"/>
      <c r="X338" s="5"/>
      <c r="Y338" s="5"/>
      <c r="AC338" s="11"/>
    </row>
    <row r="339" spans="1:29" ht="12.75">
      <c r="A339" t="s">
        <v>1328</v>
      </c>
      <c r="B339" t="s">
        <v>3043</v>
      </c>
      <c r="C339" s="8">
        <v>30974</v>
      </c>
      <c r="D339" s="9" t="s">
        <v>2636</v>
      </c>
      <c r="E339" s="9" t="s">
        <v>2111</v>
      </c>
      <c r="F339" s="9"/>
      <c r="G339" s="9"/>
      <c r="H339" t="s">
        <v>1908</v>
      </c>
      <c r="I339" s="9" t="s">
        <v>5194</v>
      </c>
      <c r="J339" s="9" t="s">
        <v>5207</v>
      </c>
      <c r="L339" s="9"/>
      <c r="M339" s="9"/>
      <c r="O339" s="9"/>
      <c r="P339" s="9"/>
      <c r="R339" s="9"/>
      <c r="V339" s="5"/>
      <c r="W339" s="5"/>
      <c r="X339" s="5"/>
      <c r="Y339" s="5"/>
      <c r="AC339" s="11"/>
    </row>
    <row r="340" spans="8:13" ht="12.75">
      <c r="H340"/>
      <c r="J340" s="9"/>
      <c r="M340" s="9"/>
    </row>
    <row r="341" spans="1:29" ht="12.75">
      <c r="A341" t="s">
        <v>3133</v>
      </c>
      <c r="B341" t="s">
        <v>4525</v>
      </c>
      <c r="C341" s="8">
        <v>29911</v>
      </c>
      <c r="D341" s="9" t="s">
        <v>1529</v>
      </c>
      <c r="E341" s="9" t="s">
        <v>1531</v>
      </c>
      <c r="F341" s="9" t="s">
        <v>4166</v>
      </c>
      <c r="G341" s="9" t="s">
        <v>550</v>
      </c>
      <c r="H341" t="s">
        <v>367</v>
      </c>
      <c r="I341" s="9" t="s">
        <v>4166</v>
      </c>
      <c r="J341" s="9" t="s">
        <v>368</v>
      </c>
      <c r="K341" t="s">
        <v>3133</v>
      </c>
      <c r="L341" s="9" t="s">
        <v>4166</v>
      </c>
      <c r="M341" s="9" t="s">
        <v>368</v>
      </c>
      <c r="N341" t="s">
        <v>367</v>
      </c>
      <c r="O341" s="9" t="s">
        <v>4166</v>
      </c>
      <c r="P341" s="9" t="s">
        <v>3134</v>
      </c>
      <c r="R341" s="9"/>
      <c r="V341" s="5"/>
      <c r="W341" s="5"/>
      <c r="X341" s="5"/>
      <c r="Y341" s="5"/>
      <c r="AC341" s="11"/>
    </row>
    <row r="342" spans="1:28" ht="12.75">
      <c r="A342" t="s">
        <v>3133</v>
      </c>
      <c r="B342" t="s">
        <v>5033</v>
      </c>
      <c r="C342" s="8">
        <v>28066</v>
      </c>
      <c r="D342" s="9" t="s">
        <v>3490</v>
      </c>
      <c r="E342" s="9" t="s">
        <v>1168</v>
      </c>
      <c r="F342" s="9" t="s">
        <v>524</v>
      </c>
      <c r="G342" s="9" t="s">
        <v>3134</v>
      </c>
      <c r="H342" t="s">
        <v>3133</v>
      </c>
      <c r="I342" s="9" t="s">
        <v>524</v>
      </c>
      <c r="J342" s="9" t="s">
        <v>550</v>
      </c>
      <c r="K342" t="s">
        <v>3133</v>
      </c>
      <c r="L342" s="9" t="s">
        <v>524</v>
      </c>
      <c r="M342" s="9" t="s">
        <v>3134</v>
      </c>
      <c r="N342" t="s">
        <v>3133</v>
      </c>
      <c r="O342" s="9" t="s">
        <v>524</v>
      </c>
      <c r="P342" s="9" t="s">
        <v>550</v>
      </c>
      <c r="Q342" t="s">
        <v>4780</v>
      </c>
      <c r="R342" s="9" t="s">
        <v>2544</v>
      </c>
      <c r="S342" s="9" t="s">
        <v>550</v>
      </c>
      <c r="T342" t="s">
        <v>4780</v>
      </c>
      <c r="U342" s="8" t="s">
        <v>2544</v>
      </c>
      <c r="V342" s="9" t="s">
        <v>3134</v>
      </c>
      <c r="W342" s="6" t="s">
        <v>367</v>
      </c>
      <c r="X342" t="s">
        <v>2544</v>
      </c>
      <c r="Y342" s="5" t="s">
        <v>368</v>
      </c>
      <c r="Z342" s="6" t="s">
        <v>367</v>
      </c>
      <c r="AA342" s="6" t="s">
        <v>2544</v>
      </c>
      <c r="AB342" s="12" t="s">
        <v>368</v>
      </c>
    </row>
    <row r="343" spans="1:29" ht="12.75">
      <c r="A343" t="s">
        <v>370</v>
      </c>
      <c r="B343" t="s">
        <v>5125</v>
      </c>
      <c r="C343" s="8">
        <v>30480</v>
      </c>
      <c r="D343" s="9" t="s">
        <v>1530</v>
      </c>
      <c r="E343" s="9" t="s">
        <v>1530</v>
      </c>
      <c r="F343" s="9" t="s">
        <v>1480</v>
      </c>
      <c r="G343" s="9" t="s">
        <v>3134</v>
      </c>
      <c r="H343" t="s">
        <v>1328</v>
      </c>
      <c r="I343" s="9"/>
      <c r="J343" s="9"/>
      <c r="K343" t="s">
        <v>367</v>
      </c>
      <c r="L343" s="9" t="s">
        <v>1480</v>
      </c>
      <c r="M343" s="9" t="s">
        <v>3134</v>
      </c>
      <c r="N343" t="s">
        <v>367</v>
      </c>
      <c r="O343" s="9" t="s">
        <v>1480</v>
      </c>
      <c r="P343" s="9" t="s">
        <v>368</v>
      </c>
      <c r="R343" s="9"/>
      <c r="V343" s="5"/>
      <c r="W343" s="5"/>
      <c r="X343" s="5"/>
      <c r="Y343" s="5"/>
      <c r="AC343" s="11"/>
    </row>
    <row r="344" spans="1:29" ht="12.75">
      <c r="A344" t="s">
        <v>367</v>
      </c>
      <c r="B344" t="s">
        <v>3155</v>
      </c>
      <c r="C344" s="8">
        <v>31055</v>
      </c>
      <c r="D344" s="9" t="s">
        <v>4606</v>
      </c>
      <c r="E344" s="9" t="s">
        <v>4603</v>
      </c>
      <c r="F344" s="9" t="s">
        <v>5180</v>
      </c>
      <c r="G344" s="9" t="s">
        <v>3134</v>
      </c>
      <c r="H344"/>
      <c r="I344" s="9"/>
      <c r="J344" s="9"/>
      <c r="L344" s="9"/>
      <c r="M344" s="9"/>
      <c r="O344" s="9"/>
      <c r="P344" s="9"/>
      <c r="R344" s="9"/>
      <c r="V344" s="5"/>
      <c r="W344" s="5"/>
      <c r="X344" s="5"/>
      <c r="Y344" s="5"/>
      <c r="AC344" s="11"/>
    </row>
    <row r="345" spans="1:28" ht="12.75">
      <c r="A345" t="s">
        <v>367</v>
      </c>
      <c r="B345" t="s">
        <v>1903</v>
      </c>
      <c r="C345" s="8">
        <v>29887</v>
      </c>
      <c r="D345" s="9" t="s">
        <v>1528</v>
      </c>
      <c r="E345" s="9" t="s">
        <v>95</v>
      </c>
      <c r="F345" s="9" t="s">
        <v>4819</v>
      </c>
      <c r="G345" s="9" t="s">
        <v>368</v>
      </c>
      <c r="H345" t="s">
        <v>370</v>
      </c>
      <c r="I345" s="9" t="s">
        <v>4819</v>
      </c>
      <c r="J345" s="9" t="s">
        <v>3134</v>
      </c>
      <c r="K345" t="s">
        <v>370</v>
      </c>
      <c r="L345" s="9" t="s">
        <v>4819</v>
      </c>
      <c r="M345" s="9" t="s">
        <v>3134</v>
      </c>
      <c r="O345" s="9"/>
      <c r="P345" s="9"/>
      <c r="R345" s="9"/>
      <c r="S345" s="9"/>
      <c r="U345" s="8"/>
      <c r="V345" s="9"/>
      <c r="W345" s="6"/>
      <c r="Y345" s="5"/>
      <c r="Z345" s="6"/>
      <c r="AB345" s="12"/>
    </row>
    <row r="346" spans="1:28" ht="12.75">
      <c r="A346" t="s">
        <v>367</v>
      </c>
      <c r="B346" t="s">
        <v>1227</v>
      </c>
      <c r="C346" s="8">
        <v>30689</v>
      </c>
      <c r="D346" s="9" t="s">
        <v>98</v>
      </c>
      <c r="E346" s="9" t="s">
        <v>883</v>
      </c>
      <c r="F346" s="9" t="s">
        <v>5180</v>
      </c>
      <c r="G346" s="9" t="s">
        <v>368</v>
      </c>
      <c r="H346" t="s">
        <v>1276</v>
      </c>
      <c r="I346" s="9" t="s">
        <v>5180</v>
      </c>
      <c r="J346" s="9" t="s">
        <v>3134</v>
      </c>
      <c r="K346" t="s">
        <v>367</v>
      </c>
      <c r="L346" s="9" t="s">
        <v>5180</v>
      </c>
      <c r="M346" s="9" t="s">
        <v>368</v>
      </c>
      <c r="O346" s="9"/>
      <c r="P346" s="9"/>
      <c r="R346" s="9"/>
      <c r="S346" s="9"/>
      <c r="U346" s="8"/>
      <c r="V346" s="9"/>
      <c r="W346" s="6"/>
      <c r="Y346" s="5"/>
      <c r="Z346" s="6"/>
      <c r="AB346" s="12"/>
    </row>
    <row r="347" spans="1:29" ht="12.75">
      <c r="A347" t="s">
        <v>370</v>
      </c>
      <c r="B347" t="s">
        <v>4704</v>
      </c>
      <c r="C347" s="8">
        <v>28326</v>
      </c>
      <c r="D347" s="9" t="s">
        <v>3262</v>
      </c>
      <c r="E347" s="9" t="s">
        <v>5175</v>
      </c>
      <c r="F347" s="9" t="s">
        <v>549</v>
      </c>
      <c r="G347" s="9" t="s">
        <v>368</v>
      </c>
      <c r="H347" t="s">
        <v>370</v>
      </c>
      <c r="I347" s="9" t="s">
        <v>549</v>
      </c>
      <c r="J347" s="9" t="s">
        <v>3134</v>
      </c>
      <c r="K347" t="s">
        <v>367</v>
      </c>
      <c r="L347" s="9" t="s">
        <v>549</v>
      </c>
      <c r="M347" s="9" t="s">
        <v>368</v>
      </c>
      <c r="N347" t="s">
        <v>367</v>
      </c>
      <c r="O347" s="9" t="s">
        <v>549</v>
      </c>
      <c r="P347" s="9" t="s">
        <v>368</v>
      </c>
      <c r="Q347" t="s">
        <v>367</v>
      </c>
      <c r="R347" s="9" t="s">
        <v>549</v>
      </c>
      <c r="S347" s="5" t="s">
        <v>368</v>
      </c>
      <c r="T347" t="s">
        <v>367</v>
      </c>
      <c r="U347" t="s">
        <v>4819</v>
      </c>
      <c r="V347" s="5" t="s">
        <v>368</v>
      </c>
      <c r="W347" s="5"/>
      <c r="X347" s="5"/>
      <c r="Y347" s="5"/>
      <c r="AC347" s="11"/>
    </row>
    <row r="348" spans="1:29" ht="12.75">
      <c r="A348" t="s">
        <v>367</v>
      </c>
      <c r="B348" t="s">
        <v>2615</v>
      </c>
      <c r="C348" s="8">
        <v>31687</v>
      </c>
      <c r="D348" s="9" t="s">
        <v>4602</v>
      </c>
      <c r="E348" s="9" t="s">
        <v>4615</v>
      </c>
      <c r="F348" s="9" t="s">
        <v>539</v>
      </c>
      <c r="G348" s="9" t="s">
        <v>368</v>
      </c>
      <c r="H348"/>
      <c r="I348" s="9"/>
      <c r="J348" s="9"/>
      <c r="L348" s="9"/>
      <c r="M348" s="9"/>
      <c r="O348" s="9"/>
      <c r="P348" s="9"/>
      <c r="R348" s="9"/>
      <c r="V348" s="5"/>
      <c r="W348" s="5"/>
      <c r="X348" s="5"/>
      <c r="Y348" s="5"/>
      <c r="AC348" s="11"/>
    </row>
    <row r="349" spans="1:29" ht="12.75">
      <c r="A349" t="s">
        <v>370</v>
      </c>
      <c r="B349" t="s">
        <v>2156</v>
      </c>
      <c r="C349" s="8">
        <v>31110</v>
      </c>
      <c r="D349" s="9" t="s">
        <v>1285</v>
      </c>
      <c r="E349" s="9" t="s">
        <v>3323</v>
      </c>
      <c r="F349" s="9" t="s">
        <v>4147</v>
      </c>
      <c r="G349" s="9" t="s">
        <v>368</v>
      </c>
      <c r="H349" t="s">
        <v>367</v>
      </c>
      <c r="I349" s="9" t="s">
        <v>4147</v>
      </c>
      <c r="J349" s="9" t="s">
        <v>368</v>
      </c>
      <c r="L349" s="9"/>
      <c r="M349" s="9"/>
      <c r="O349" s="9"/>
      <c r="P349" s="9"/>
      <c r="R349" s="9"/>
      <c r="V349" s="5"/>
      <c r="W349" s="5"/>
      <c r="X349" s="5"/>
      <c r="Y349" s="5"/>
      <c r="AC349" s="11"/>
    </row>
    <row r="350" spans="1:29" ht="12.75">
      <c r="A350" t="s">
        <v>367</v>
      </c>
      <c r="B350" t="s">
        <v>4543</v>
      </c>
      <c r="C350" s="8">
        <v>31818</v>
      </c>
      <c r="D350" s="9" t="s">
        <v>4601</v>
      </c>
      <c r="E350" s="9" t="s">
        <v>4605</v>
      </c>
      <c r="F350" s="9" t="s">
        <v>524</v>
      </c>
      <c r="G350" s="9" t="s">
        <v>368</v>
      </c>
      <c r="H350"/>
      <c r="I350" s="9"/>
      <c r="J350" s="9"/>
      <c r="L350" s="9"/>
      <c r="M350" s="9"/>
      <c r="O350" s="9"/>
      <c r="P350" s="9"/>
      <c r="R350" s="9"/>
      <c r="V350" s="5"/>
      <c r="W350" s="5"/>
      <c r="X350" s="5"/>
      <c r="Y350" s="5"/>
      <c r="AC350" s="11"/>
    </row>
    <row r="351" spans="1:28" ht="12.75">
      <c r="A351" t="s">
        <v>367</v>
      </c>
      <c r="B351" t="s">
        <v>4624</v>
      </c>
      <c r="C351" s="8">
        <v>30629</v>
      </c>
      <c r="D351" s="9" t="s">
        <v>94</v>
      </c>
      <c r="E351" s="9" t="s">
        <v>93</v>
      </c>
      <c r="F351" s="9" t="s">
        <v>2697</v>
      </c>
      <c r="G351" s="9" t="s">
        <v>368</v>
      </c>
      <c r="H351" t="s">
        <v>1328</v>
      </c>
      <c r="I351" s="9"/>
      <c r="J351" s="9"/>
      <c r="K351" t="s">
        <v>375</v>
      </c>
      <c r="L351" s="9" t="s">
        <v>2697</v>
      </c>
      <c r="M351" s="9" t="s">
        <v>368</v>
      </c>
      <c r="O351" s="9"/>
      <c r="P351" s="9"/>
      <c r="R351" s="9"/>
      <c r="S351" s="9"/>
      <c r="U351" s="8"/>
      <c r="V351" s="9"/>
      <c r="W351" s="6"/>
      <c r="Y351" s="5"/>
      <c r="Z351" s="6"/>
      <c r="AB351" s="12"/>
    </row>
    <row r="352" spans="3:28" ht="12.75">
      <c r="C352" s="8"/>
      <c r="D352" s="9"/>
      <c r="E352" s="9"/>
      <c r="F352" s="9"/>
      <c r="G352" s="9"/>
      <c r="H352"/>
      <c r="I352" s="9"/>
      <c r="J352" s="9"/>
      <c r="L352" s="9"/>
      <c r="M352" s="9"/>
      <c r="O352" s="9"/>
      <c r="P352" s="9"/>
      <c r="R352" s="9"/>
      <c r="S352" s="9"/>
      <c r="U352" s="8"/>
      <c r="V352" s="9"/>
      <c r="W352" s="6"/>
      <c r="Y352" s="5"/>
      <c r="Z352" s="6"/>
      <c r="AB352" s="12"/>
    </row>
    <row r="353" spans="1:29" ht="12.75">
      <c r="A353" t="s">
        <v>1715</v>
      </c>
      <c r="B353" t="s">
        <v>5238</v>
      </c>
      <c r="C353" s="8">
        <v>28519</v>
      </c>
      <c r="D353" s="9" t="s">
        <v>3262</v>
      </c>
      <c r="E353" s="9" t="s">
        <v>2636</v>
      </c>
      <c r="F353" s="9" t="s">
        <v>2538</v>
      </c>
      <c r="G353" s="9" t="s">
        <v>194</v>
      </c>
      <c r="H353" t="s">
        <v>1715</v>
      </c>
      <c r="I353" s="9" t="s">
        <v>2538</v>
      </c>
      <c r="J353" s="9" t="s">
        <v>3669</v>
      </c>
      <c r="K353" t="s">
        <v>1715</v>
      </c>
      <c r="L353" s="9" t="s">
        <v>2538</v>
      </c>
      <c r="M353" s="9" t="s">
        <v>5239</v>
      </c>
      <c r="N353" t="s">
        <v>1715</v>
      </c>
      <c r="O353" s="9" t="s">
        <v>2538</v>
      </c>
      <c r="P353" s="9" t="s">
        <v>2839</v>
      </c>
      <c r="R353" s="9"/>
      <c r="V353" s="5"/>
      <c r="W353" s="5"/>
      <c r="X353" s="5"/>
      <c r="Y353" s="5"/>
      <c r="AC353" s="11"/>
    </row>
    <row r="354" spans="1:28" ht="12.75">
      <c r="A354" t="s">
        <v>3311</v>
      </c>
      <c r="B354" t="s">
        <v>1978</v>
      </c>
      <c r="C354" s="8">
        <v>25005</v>
      </c>
      <c r="D354" s="9"/>
      <c r="E354" s="9" t="s">
        <v>1166</v>
      </c>
      <c r="F354" s="9" t="s">
        <v>3193</v>
      </c>
      <c r="G354" s="9" t="s">
        <v>4291</v>
      </c>
      <c r="H354" t="s">
        <v>3311</v>
      </c>
      <c r="I354" s="9" t="s">
        <v>3193</v>
      </c>
      <c r="J354" s="9" t="s">
        <v>4222</v>
      </c>
      <c r="K354" t="s">
        <v>3311</v>
      </c>
      <c r="L354" s="9" t="s">
        <v>2546</v>
      </c>
      <c r="M354" s="9" t="s">
        <v>946</v>
      </c>
      <c r="N354" t="s">
        <v>1328</v>
      </c>
      <c r="O354" s="9"/>
      <c r="P354" s="9"/>
      <c r="Q354" t="s">
        <v>3311</v>
      </c>
      <c r="R354" s="9" t="s">
        <v>5183</v>
      </c>
      <c r="S354" s="9" t="s">
        <v>3356</v>
      </c>
      <c r="T354" t="s">
        <v>3311</v>
      </c>
      <c r="U354" s="6" t="s">
        <v>5183</v>
      </c>
      <c r="V354" s="9" t="s">
        <v>1979</v>
      </c>
      <c r="W354" s="6" t="s">
        <v>3311</v>
      </c>
      <c r="X354" t="s">
        <v>1</v>
      </c>
      <c r="Y354" s="5" t="s">
        <v>3505</v>
      </c>
      <c r="Z354" t="s">
        <v>3311</v>
      </c>
      <c r="AA354" s="6" t="s">
        <v>5183</v>
      </c>
      <c r="AB354" s="6" t="s">
        <v>3357</v>
      </c>
    </row>
    <row r="355" spans="3:25" ht="12.75">
      <c r="C355" s="8"/>
      <c r="D355" s="9"/>
      <c r="E355" s="9"/>
      <c r="F355" s="9"/>
      <c r="G355" s="9"/>
      <c r="H355" s="9"/>
      <c r="I355" s="9"/>
      <c r="J355" s="9"/>
      <c r="L355" s="9"/>
      <c r="M355" s="9"/>
      <c r="O355" s="9"/>
      <c r="P355" s="9"/>
      <c r="R355" s="9"/>
      <c r="S355" s="9"/>
      <c r="U355" s="8"/>
      <c r="V355" s="9"/>
      <c r="W355" s="6"/>
      <c r="Y355" s="5"/>
    </row>
    <row r="356" spans="3:25" ht="12.75">
      <c r="C356" s="8"/>
      <c r="D356" s="9"/>
      <c r="E356" s="9"/>
      <c r="F356" s="9"/>
      <c r="G356" s="9"/>
      <c r="H356" t="s">
        <v>5014</v>
      </c>
      <c r="I356" s="9"/>
      <c r="J356" s="9"/>
      <c r="K356" t="s">
        <v>398</v>
      </c>
      <c r="L356" s="9"/>
      <c r="M356" s="9"/>
      <c r="N356" t="s">
        <v>4123</v>
      </c>
      <c r="O356" s="9"/>
      <c r="P356" s="9"/>
      <c r="Q356" t="s">
        <v>1958</v>
      </c>
      <c r="R356" s="9"/>
      <c r="S356" s="9"/>
      <c r="T356" t="s">
        <v>1959</v>
      </c>
      <c r="U356" s="8"/>
      <c r="V356" s="9"/>
      <c r="W356" s="6"/>
      <c r="Y356" s="5"/>
    </row>
    <row r="358" ht="12.75">
      <c r="V358" s="5"/>
    </row>
    <row r="359" ht="12.75">
      <c r="V359" s="5"/>
    </row>
    <row r="360" spans="1:22" ht="18">
      <c r="A360" s="7" t="s">
        <v>338</v>
      </c>
      <c r="K360" s="7"/>
      <c r="V360" s="5"/>
    </row>
    <row r="361" ht="12.75">
      <c r="V361" s="5"/>
    </row>
    <row r="362" spans="1:22" ht="12.75">
      <c r="A362" t="s">
        <v>635</v>
      </c>
      <c r="V362" s="5"/>
    </row>
    <row r="363" spans="1:25" ht="12.75" customHeight="1">
      <c r="A363" t="s">
        <v>3002</v>
      </c>
      <c r="B363" t="s">
        <v>4243</v>
      </c>
      <c r="C363" s="8">
        <v>28535</v>
      </c>
      <c r="D363" s="9" t="s">
        <v>548</v>
      </c>
      <c r="E363" s="9" t="s">
        <v>2708</v>
      </c>
      <c r="F363" s="9" t="s">
        <v>1480</v>
      </c>
      <c r="G363" s="9" t="s">
        <v>4203</v>
      </c>
      <c r="H363" t="s">
        <v>3002</v>
      </c>
      <c r="I363" s="9" t="s">
        <v>1480</v>
      </c>
      <c r="J363" s="9" t="s">
        <v>4755</v>
      </c>
      <c r="K363" t="s">
        <v>3002</v>
      </c>
      <c r="L363" s="9" t="s">
        <v>1480</v>
      </c>
      <c r="M363" s="9" t="s">
        <v>2442</v>
      </c>
      <c r="N363" t="s">
        <v>3002</v>
      </c>
      <c r="O363" s="9" t="s">
        <v>1480</v>
      </c>
      <c r="P363" s="9" t="s">
        <v>3329</v>
      </c>
      <c r="Q363" t="s">
        <v>3002</v>
      </c>
      <c r="R363" s="9" t="s">
        <v>1480</v>
      </c>
      <c r="S363" s="9" t="s">
        <v>4244</v>
      </c>
      <c r="U363" s="15"/>
      <c r="W363" t="s">
        <v>3002</v>
      </c>
      <c r="X363" t="s">
        <v>1480</v>
      </c>
      <c r="Y363" s="5" t="s">
        <v>4245</v>
      </c>
    </row>
    <row r="364" spans="1:25" ht="12.75">
      <c r="A364" t="s">
        <v>3002</v>
      </c>
      <c r="B364" t="s">
        <v>4932</v>
      </c>
      <c r="C364" s="8">
        <v>28900</v>
      </c>
      <c r="D364" s="9" t="s">
        <v>4933</v>
      </c>
      <c r="E364" s="9" t="s">
        <v>3323</v>
      </c>
      <c r="F364" s="9" t="s">
        <v>3717</v>
      </c>
      <c r="G364" s="9" t="s">
        <v>730</v>
      </c>
      <c r="H364" t="s">
        <v>3002</v>
      </c>
      <c r="I364" s="9" t="s">
        <v>3717</v>
      </c>
      <c r="J364" s="9" t="s">
        <v>1741</v>
      </c>
      <c r="K364" t="s">
        <v>1328</v>
      </c>
      <c r="L364" s="9"/>
      <c r="M364" s="9"/>
      <c r="N364" t="s">
        <v>3002</v>
      </c>
      <c r="O364" s="9" t="s">
        <v>5177</v>
      </c>
      <c r="P364" s="9" t="s">
        <v>4895</v>
      </c>
      <c r="Q364" t="s">
        <v>3002</v>
      </c>
      <c r="R364" s="9" t="s">
        <v>5177</v>
      </c>
      <c r="S364" s="9" t="s">
        <v>3793</v>
      </c>
      <c r="T364" t="s">
        <v>3002</v>
      </c>
      <c r="U364" s="8" t="s">
        <v>5177</v>
      </c>
      <c r="V364" s="9" t="s">
        <v>3794</v>
      </c>
      <c r="W364" s="10" t="s">
        <v>3002</v>
      </c>
      <c r="X364" t="s">
        <v>5177</v>
      </c>
      <c r="Y364" s="5" t="s">
        <v>3795</v>
      </c>
    </row>
    <row r="365" ht="12.75">
      <c r="H365"/>
    </row>
    <row r="366" spans="1:28" ht="12.75">
      <c r="A366" t="s">
        <v>2535</v>
      </c>
      <c r="B366" t="s">
        <v>3361</v>
      </c>
      <c r="C366" s="8">
        <v>28731</v>
      </c>
      <c r="D366" s="9" t="s">
        <v>3362</v>
      </c>
      <c r="E366" s="9" t="s">
        <v>4666</v>
      </c>
      <c r="F366" s="9" t="s">
        <v>1</v>
      </c>
      <c r="G366" s="9" t="s">
        <v>211</v>
      </c>
      <c r="H366" t="s">
        <v>2535</v>
      </c>
      <c r="I366" s="9" t="s">
        <v>1</v>
      </c>
      <c r="J366" s="9" t="s">
        <v>1339</v>
      </c>
      <c r="K366" t="s">
        <v>2535</v>
      </c>
      <c r="L366" s="9" t="s">
        <v>4041</v>
      </c>
      <c r="M366" s="9" t="s">
        <v>1710</v>
      </c>
      <c r="N366" t="s">
        <v>2535</v>
      </c>
      <c r="O366" s="9" t="s">
        <v>4041</v>
      </c>
      <c r="P366" s="9" t="s">
        <v>1499</v>
      </c>
      <c r="Q366" t="s">
        <v>2535</v>
      </c>
      <c r="R366" s="9" t="s">
        <v>4041</v>
      </c>
      <c r="S366" s="9" t="s">
        <v>3363</v>
      </c>
      <c r="T366" t="s">
        <v>2967</v>
      </c>
      <c r="U366" s="8" t="s">
        <v>1905</v>
      </c>
      <c r="V366" s="9" t="s">
        <v>3364</v>
      </c>
      <c r="W366" t="s">
        <v>2535</v>
      </c>
      <c r="X366" t="s">
        <v>4511</v>
      </c>
      <c r="Y366" s="5" t="s">
        <v>3365</v>
      </c>
      <c r="Z366" t="s">
        <v>2535</v>
      </c>
      <c r="AA366" s="6" t="s">
        <v>4511</v>
      </c>
      <c r="AB366" s="6" t="s">
        <v>4801</v>
      </c>
    </row>
    <row r="367" spans="1:28" ht="12.75">
      <c r="A367" t="s">
        <v>296</v>
      </c>
      <c r="B367" t="s">
        <v>2550</v>
      </c>
      <c r="C367" s="8">
        <v>29235</v>
      </c>
      <c r="D367" s="9" t="s">
        <v>18</v>
      </c>
      <c r="E367" s="9" t="s">
        <v>97</v>
      </c>
      <c r="F367" s="9" t="s">
        <v>1905</v>
      </c>
      <c r="G367" s="9" t="s">
        <v>526</v>
      </c>
      <c r="H367" t="s">
        <v>2535</v>
      </c>
      <c r="I367" s="9" t="s">
        <v>1905</v>
      </c>
      <c r="J367" s="9" t="s">
        <v>244</v>
      </c>
      <c r="K367" t="s">
        <v>296</v>
      </c>
      <c r="L367" s="9" t="s">
        <v>1905</v>
      </c>
      <c r="M367" s="9" t="s">
        <v>3278</v>
      </c>
      <c r="N367" t="s">
        <v>296</v>
      </c>
      <c r="O367" s="9" t="s">
        <v>1905</v>
      </c>
      <c r="P367" s="9" t="s">
        <v>2036</v>
      </c>
      <c r="Q367" t="s">
        <v>296</v>
      </c>
      <c r="R367" s="9" t="s">
        <v>1905</v>
      </c>
      <c r="S367" s="9" t="s">
        <v>2551</v>
      </c>
      <c r="U367" s="8"/>
      <c r="V367" s="9"/>
      <c r="W367" s="6"/>
      <c r="Y367" s="5"/>
      <c r="Z367" s="6"/>
      <c r="AB367" s="12"/>
    </row>
    <row r="368" spans="1:28" ht="12.75">
      <c r="A368" t="s">
        <v>296</v>
      </c>
      <c r="B368" t="s">
        <v>2936</v>
      </c>
      <c r="C368" s="8">
        <v>28851</v>
      </c>
      <c r="D368" s="9" t="s">
        <v>2937</v>
      </c>
      <c r="E368" s="9" t="s">
        <v>2439</v>
      </c>
      <c r="F368" s="9" t="s">
        <v>374</v>
      </c>
      <c r="G368" s="9" t="s">
        <v>212</v>
      </c>
      <c r="H368"/>
      <c r="I368" s="9"/>
      <c r="J368" s="9"/>
      <c r="K368" t="s">
        <v>296</v>
      </c>
      <c r="L368" s="9" t="s">
        <v>374</v>
      </c>
      <c r="M368" s="9" t="s">
        <v>3213</v>
      </c>
      <c r="N368" t="s">
        <v>2535</v>
      </c>
      <c r="O368" s="9" t="s">
        <v>374</v>
      </c>
      <c r="P368" s="9" t="s">
        <v>923</v>
      </c>
      <c r="Q368" t="s">
        <v>2535</v>
      </c>
      <c r="R368" s="9" t="s">
        <v>374</v>
      </c>
      <c r="S368" s="9" t="s">
        <v>2938</v>
      </c>
      <c r="T368" t="s">
        <v>2535</v>
      </c>
      <c r="U368" s="8" t="s">
        <v>374</v>
      </c>
      <c r="V368" s="9" t="s">
        <v>1277</v>
      </c>
      <c r="W368" t="s">
        <v>2535</v>
      </c>
      <c r="X368" t="s">
        <v>374</v>
      </c>
      <c r="Y368" s="5" t="s">
        <v>1278</v>
      </c>
      <c r="Z368" t="s">
        <v>2967</v>
      </c>
      <c r="AA368" s="6" t="s">
        <v>374</v>
      </c>
      <c r="AB368" s="6" t="s">
        <v>1279</v>
      </c>
    </row>
    <row r="369" spans="1:29" ht="12.75">
      <c r="A369" t="s">
        <v>294</v>
      </c>
      <c r="B369" t="s">
        <v>3166</v>
      </c>
      <c r="C369" s="8">
        <v>29950</v>
      </c>
      <c r="D369" s="9" t="s">
        <v>2113</v>
      </c>
      <c r="E369" s="9" t="s">
        <v>3324</v>
      </c>
      <c r="F369" s="9" t="s">
        <v>4819</v>
      </c>
      <c r="G369" s="9" t="s">
        <v>5210</v>
      </c>
      <c r="H369" t="s">
        <v>294</v>
      </c>
      <c r="I369" s="9" t="s">
        <v>935</v>
      </c>
      <c r="J369" s="9" t="s">
        <v>288</v>
      </c>
      <c r="L369" s="9"/>
      <c r="M369" s="9"/>
      <c r="O369" s="9"/>
      <c r="P369" s="9"/>
      <c r="R369" s="9"/>
      <c r="V369" s="5"/>
      <c r="W369" s="5"/>
      <c r="X369" s="5"/>
      <c r="Y369" s="5"/>
      <c r="AC369" s="11"/>
    </row>
    <row r="371" spans="1:28" ht="12.75">
      <c r="A371" t="s">
        <v>2704</v>
      </c>
      <c r="B371" t="s">
        <v>4871</v>
      </c>
      <c r="C371" s="8">
        <v>28811</v>
      </c>
      <c r="D371" s="9" t="s">
        <v>4872</v>
      </c>
      <c r="E371" s="9" t="s">
        <v>1389</v>
      </c>
      <c r="F371" s="9" t="s">
        <v>2226</v>
      </c>
      <c r="G371" s="9" t="s">
        <v>1993</v>
      </c>
      <c r="H371" t="s">
        <v>71</v>
      </c>
      <c r="I371" s="9" t="s">
        <v>2226</v>
      </c>
      <c r="J371" s="9" t="s">
        <v>152</v>
      </c>
      <c r="K371" t="s">
        <v>2704</v>
      </c>
      <c r="L371" s="9" t="s">
        <v>2226</v>
      </c>
      <c r="M371" s="9" t="s">
        <v>876</v>
      </c>
      <c r="N371" t="s">
        <v>2704</v>
      </c>
      <c r="O371" s="9" t="s">
        <v>2226</v>
      </c>
      <c r="P371" s="9" t="s">
        <v>4334</v>
      </c>
      <c r="Q371" t="s">
        <v>71</v>
      </c>
      <c r="R371" s="9" t="s">
        <v>2226</v>
      </c>
      <c r="S371" s="9" t="s">
        <v>4873</v>
      </c>
      <c r="T371" t="s">
        <v>2704</v>
      </c>
      <c r="U371" s="8" t="s">
        <v>2226</v>
      </c>
      <c r="V371" s="9" t="s">
        <v>4874</v>
      </c>
      <c r="W371" s="14" t="s">
        <v>2704</v>
      </c>
      <c r="X371" t="s">
        <v>2226</v>
      </c>
      <c r="Y371" s="5" t="s">
        <v>4875</v>
      </c>
      <c r="Z371" t="s">
        <v>3674</v>
      </c>
      <c r="AA371" s="6" t="s">
        <v>2226</v>
      </c>
      <c r="AB371" s="12" t="s">
        <v>4876</v>
      </c>
    </row>
    <row r="372" spans="1:29" ht="12.75">
      <c r="A372" t="s">
        <v>2566</v>
      </c>
      <c r="B372" t="s">
        <v>3634</v>
      </c>
      <c r="C372" s="8">
        <v>31553</v>
      </c>
      <c r="D372" s="9" t="s">
        <v>4606</v>
      </c>
      <c r="E372" s="9" t="s">
        <v>4606</v>
      </c>
      <c r="F372" s="9" t="s">
        <v>3717</v>
      </c>
      <c r="G372" s="9" t="s">
        <v>4279</v>
      </c>
      <c r="H372"/>
      <c r="I372" s="9"/>
      <c r="J372" s="9"/>
      <c r="L372" s="9"/>
      <c r="M372" s="9"/>
      <c r="O372" s="9"/>
      <c r="P372" s="9"/>
      <c r="R372" s="9"/>
      <c r="V372" s="5"/>
      <c r="W372" s="5"/>
      <c r="X372" s="5"/>
      <c r="Y372" s="5"/>
      <c r="AC372" s="11"/>
    </row>
    <row r="373" spans="1:28" ht="12.75">
      <c r="A373" t="s">
        <v>2291</v>
      </c>
      <c r="B373" t="s">
        <v>2239</v>
      </c>
      <c r="C373" s="8">
        <v>29273</v>
      </c>
      <c r="D373" s="9" t="s">
        <v>379</v>
      </c>
      <c r="E373" s="9" t="s">
        <v>709</v>
      </c>
      <c r="F373" s="9" t="s">
        <v>295</v>
      </c>
      <c r="G373" s="9" t="s">
        <v>4160</v>
      </c>
      <c r="H373" t="s">
        <v>2704</v>
      </c>
      <c r="I373" s="9" t="s">
        <v>295</v>
      </c>
      <c r="J373" s="9" t="s">
        <v>2809</v>
      </c>
      <c r="K373" t="s">
        <v>71</v>
      </c>
      <c r="L373" s="9" t="s">
        <v>295</v>
      </c>
      <c r="M373" s="9" t="s">
        <v>1699</v>
      </c>
      <c r="N373" t="s">
        <v>2704</v>
      </c>
      <c r="O373" s="9" t="s">
        <v>295</v>
      </c>
      <c r="P373" s="9" t="s">
        <v>4379</v>
      </c>
      <c r="Q373" t="s">
        <v>654</v>
      </c>
      <c r="R373" s="9" t="s">
        <v>295</v>
      </c>
      <c r="S373" s="9" t="s">
        <v>655</v>
      </c>
      <c r="U373" s="8"/>
      <c r="V373" s="9"/>
      <c r="W373" s="6"/>
      <c r="Y373" s="5"/>
      <c r="Z373" s="6"/>
      <c r="AB373" s="12"/>
    </row>
    <row r="374" spans="1:29" ht="12.75">
      <c r="A374" t="s">
        <v>3674</v>
      </c>
      <c r="B374" t="s">
        <v>3646</v>
      </c>
      <c r="C374" s="8">
        <v>30525</v>
      </c>
      <c r="D374" s="9" t="s">
        <v>97</v>
      </c>
      <c r="E374" s="9" t="s">
        <v>3394</v>
      </c>
      <c r="F374" s="9" t="s">
        <v>3193</v>
      </c>
      <c r="G374" s="9" t="s">
        <v>1020</v>
      </c>
      <c r="H374"/>
      <c r="I374" s="9"/>
      <c r="J374" s="9"/>
      <c r="L374" s="9"/>
      <c r="M374" s="9"/>
      <c r="O374" s="9"/>
      <c r="P374" s="9"/>
      <c r="R374" s="9"/>
      <c r="V374" s="5"/>
      <c r="W374" s="5"/>
      <c r="X374" s="5"/>
      <c r="Y374" s="5"/>
      <c r="AC374" s="11"/>
    </row>
    <row r="375" spans="1:29" ht="12.75">
      <c r="A375" t="s">
        <v>654</v>
      </c>
      <c r="B375" t="s">
        <v>2825</v>
      </c>
      <c r="C375" s="8">
        <v>31407</v>
      </c>
      <c r="D375" s="9" t="s">
        <v>2635</v>
      </c>
      <c r="E375" s="9" t="s">
        <v>2636</v>
      </c>
      <c r="F375" s="9" t="s">
        <v>3193</v>
      </c>
      <c r="G375" s="9" t="s">
        <v>4288</v>
      </c>
      <c r="H375" t="s">
        <v>3436</v>
      </c>
      <c r="I375" s="9" t="s">
        <v>3193</v>
      </c>
      <c r="J375" s="9" t="s">
        <v>1970</v>
      </c>
      <c r="L375" s="9"/>
      <c r="M375" s="9"/>
      <c r="O375" s="9"/>
      <c r="P375" s="9"/>
      <c r="R375" s="9"/>
      <c r="V375" s="5"/>
      <c r="W375" s="5"/>
      <c r="X375" s="5"/>
      <c r="Y375" s="5"/>
      <c r="AC375" s="11"/>
    </row>
    <row r="376" spans="1:29" ht="12.75">
      <c r="A376" t="s">
        <v>1919</v>
      </c>
      <c r="B376" t="s">
        <v>781</v>
      </c>
      <c r="C376" s="8">
        <v>29464</v>
      </c>
      <c r="D376" s="9" t="s">
        <v>4040</v>
      </c>
      <c r="E376" s="9" t="s">
        <v>2354</v>
      </c>
      <c r="F376" s="9" t="s">
        <v>2706</v>
      </c>
      <c r="G376" s="9" t="s">
        <v>1405</v>
      </c>
      <c r="H376" t="s">
        <v>1919</v>
      </c>
      <c r="I376" s="9" t="s">
        <v>2706</v>
      </c>
      <c r="J376" s="9" t="s">
        <v>2130</v>
      </c>
      <c r="K376" t="s">
        <v>1328</v>
      </c>
      <c r="L376" s="9"/>
      <c r="M376" s="9"/>
      <c r="N376" t="s">
        <v>1919</v>
      </c>
      <c r="O376" s="9" t="s">
        <v>2706</v>
      </c>
      <c r="P376" s="9" t="s">
        <v>4200</v>
      </c>
      <c r="Q376" t="s">
        <v>1919</v>
      </c>
      <c r="R376" s="9" t="s">
        <v>5183</v>
      </c>
      <c r="S376" s="5" t="s">
        <v>782</v>
      </c>
      <c r="T376" t="s">
        <v>1919</v>
      </c>
      <c r="U376" t="s">
        <v>5183</v>
      </c>
      <c r="V376" s="5" t="s">
        <v>783</v>
      </c>
      <c r="W376" s="5"/>
      <c r="X376" s="5"/>
      <c r="Y376" s="5"/>
      <c r="AC376" s="11"/>
    </row>
    <row r="377" spans="1:29" ht="12.75">
      <c r="A377" t="s">
        <v>4095</v>
      </c>
      <c r="B377" t="s">
        <v>2066</v>
      </c>
      <c r="C377" s="8">
        <v>30644</v>
      </c>
      <c r="D377" s="9" t="s">
        <v>2635</v>
      </c>
      <c r="E377" s="9" t="s">
        <v>2638</v>
      </c>
      <c r="F377" s="9" t="s">
        <v>4166</v>
      </c>
      <c r="G377" s="9" t="s">
        <v>1064</v>
      </c>
      <c r="H377" t="s">
        <v>1919</v>
      </c>
      <c r="I377" s="9" t="s">
        <v>4166</v>
      </c>
      <c r="J377" s="9" t="s">
        <v>2939</v>
      </c>
      <c r="L377" s="9"/>
      <c r="M377" s="9"/>
      <c r="O377" s="9"/>
      <c r="P377" s="9"/>
      <c r="R377" s="9"/>
      <c r="V377" s="5"/>
      <c r="W377" s="5"/>
      <c r="X377" s="5"/>
      <c r="Y377" s="5"/>
      <c r="AC377" s="11"/>
    </row>
    <row r="378" spans="1:29" ht="12.75">
      <c r="A378" t="s">
        <v>1919</v>
      </c>
      <c r="B378" t="s">
        <v>4698</v>
      </c>
      <c r="C378" s="8">
        <v>29504</v>
      </c>
      <c r="D378" s="9" t="s">
        <v>18</v>
      </c>
      <c r="E378" s="9" t="s">
        <v>2111</v>
      </c>
      <c r="F378" s="9" t="s">
        <v>377</v>
      </c>
      <c r="G378" s="9" t="s">
        <v>2683</v>
      </c>
      <c r="H378" t="s">
        <v>1132</v>
      </c>
      <c r="I378" s="9" t="s">
        <v>377</v>
      </c>
      <c r="J378" s="9" t="s">
        <v>4</v>
      </c>
      <c r="L378" s="9"/>
      <c r="M378" s="9"/>
      <c r="N378" t="s">
        <v>1919</v>
      </c>
      <c r="O378" s="9" t="s">
        <v>377</v>
      </c>
      <c r="P378" s="9" t="s">
        <v>3183</v>
      </c>
      <c r="Q378" t="s">
        <v>1919</v>
      </c>
      <c r="R378" s="9" t="s">
        <v>377</v>
      </c>
      <c r="S378" s="5" t="s">
        <v>3092</v>
      </c>
      <c r="T378" t="s">
        <v>1919</v>
      </c>
      <c r="U378" t="s">
        <v>377</v>
      </c>
      <c r="V378" s="5" t="s">
        <v>3093</v>
      </c>
      <c r="W378" s="5"/>
      <c r="X378" s="5"/>
      <c r="Y378" s="5"/>
      <c r="AC378" s="11"/>
    </row>
    <row r="380" spans="1:28" ht="12.75">
      <c r="A380" t="s">
        <v>3185</v>
      </c>
      <c r="B380" t="s">
        <v>3744</v>
      </c>
      <c r="C380" s="8">
        <v>27563</v>
      </c>
      <c r="D380" s="9"/>
      <c r="E380" s="9" t="s">
        <v>1381</v>
      </c>
      <c r="F380" s="9" t="s">
        <v>2226</v>
      </c>
      <c r="G380" s="9" t="s">
        <v>541</v>
      </c>
      <c r="H380" t="s">
        <v>3185</v>
      </c>
      <c r="I380" s="9" t="s">
        <v>2226</v>
      </c>
      <c r="J380" s="9" t="s">
        <v>5179</v>
      </c>
      <c r="K380" t="s">
        <v>3185</v>
      </c>
      <c r="L380" s="9" t="s">
        <v>2226</v>
      </c>
      <c r="M380" s="9" t="s">
        <v>5184</v>
      </c>
      <c r="N380" t="s">
        <v>3185</v>
      </c>
      <c r="O380" s="9" t="s">
        <v>2226</v>
      </c>
      <c r="P380" s="9" t="s">
        <v>3745</v>
      </c>
      <c r="Q380" t="s">
        <v>3185</v>
      </c>
      <c r="R380" s="9" t="s">
        <v>2226</v>
      </c>
      <c r="S380" s="9" t="s">
        <v>5184</v>
      </c>
      <c r="T380" t="s">
        <v>2274</v>
      </c>
      <c r="U380" s="8" t="s">
        <v>2226</v>
      </c>
      <c r="V380" s="9" t="s">
        <v>5184</v>
      </c>
      <c r="W380" s="6" t="s">
        <v>3185</v>
      </c>
      <c r="X380" t="s">
        <v>2226</v>
      </c>
      <c r="Y380" s="5" t="s">
        <v>5184</v>
      </c>
      <c r="Z380" s="6" t="s">
        <v>3185</v>
      </c>
      <c r="AA380" s="6" t="s">
        <v>2226</v>
      </c>
      <c r="AB380" s="12" t="s">
        <v>5184</v>
      </c>
    </row>
    <row r="381" spans="1:28" ht="12.75">
      <c r="A381" t="s">
        <v>3714</v>
      </c>
      <c r="B381" t="s">
        <v>3743</v>
      </c>
      <c r="C381" s="8">
        <v>27420</v>
      </c>
      <c r="D381" s="9"/>
      <c r="E381" s="9" t="s">
        <v>1384</v>
      </c>
      <c r="F381" s="9" t="s">
        <v>4041</v>
      </c>
      <c r="G381" s="9" t="s">
        <v>3711</v>
      </c>
      <c r="H381" t="s">
        <v>523</v>
      </c>
      <c r="I381" s="9" t="s">
        <v>4041</v>
      </c>
      <c r="J381" s="9" t="s">
        <v>541</v>
      </c>
      <c r="K381" t="s">
        <v>523</v>
      </c>
      <c r="L381" s="9" t="s">
        <v>4041</v>
      </c>
      <c r="M381" s="9" t="s">
        <v>5179</v>
      </c>
      <c r="N381" t="s">
        <v>523</v>
      </c>
      <c r="O381" s="9" t="s">
        <v>4041</v>
      </c>
      <c r="P381" s="9" t="s">
        <v>541</v>
      </c>
      <c r="Q381" t="s">
        <v>3714</v>
      </c>
      <c r="R381" s="9" t="s">
        <v>4041</v>
      </c>
      <c r="S381" s="9" t="s">
        <v>572</v>
      </c>
      <c r="T381" t="s">
        <v>3714</v>
      </c>
      <c r="U381" s="8" t="s">
        <v>539</v>
      </c>
      <c r="V381" s="9" t="s">
        <v>541</v>
      </c>
      <c r="W381" s="6" t="s">
        <v>3714</v>
      </c>
      <c r="X381" t="s">
        <v>539</v>
      </c>
      <c r="Y381" s="5" t="s">
        <v>541</v>
      </c>
      <c r="Z381" s="6" t="s">
        <v>523</v>
      </c>
      <c r="AA381" s="6" t="s">
        <v>539</v>
      </c>
      <c r="AB381" s="12" t="s">
        <v>543</v>
      </c>
    </row>
    <row r="382" spans="1:29" ht="12.75">
      <c r="A382" t="s">
        <v>523</v>
      </c>
      <c r="B382" t="s">
        <v>4028</v>
      </c>
      <c r="C382" s="8">
        <v>28321</v>
      </c>
      <c r="D382" s="9" t="s">
        <v>4672</v>
      </c>
      <c r="E382" s="9" t="s">
        <v>1285</v>
      </c>
      <c r="F382" s="9" t="s">
        <v>4041</v>
      </c>
      <c r="G382" s="9" t="s">
        <v>3713</v>
      </c>
      <c r="H382" t="s">
        <v>3184</v>
      </c>
      <c r="I382" s="9" t="s">
        <v>4041</v>
      </c>
      <c r="J382" s="9" t="s">
        <v>2545</v>
      </c>
      <c r="K382" t="s">
        <v>3184</v>
      </c>
      <c r="L382" s="9" t="s">
        <v>4041</v>
      </c>
      <c r="M382" s="9" t="s">
        <v>2545</v>
      </c>
      <c r="N382" t="s">
        <v>3184</v>
      </c>
      <c r="O382" s="9" t="s">
        <v>4041</v>
      </c>
      <c r="P382" s="9" t="s">
        <v>2545</v>
      </c>
      <c r="Q382" t="s">
        <v>3714</v>
      </c>
      <c r="R382" s="9" t="s">
        <v>5183</v>
      </c>
      <c r="S382" s="5" t="s">
        <v>3811</v>
      </c>
      <c r="T382" t="s">
        <v>3830</v>
      </c>
      <c r="U382" t="s">
        <v>2546</v>
      </c>
      <c r="V382" s="5" t="s">
        <v>5197</v>
      </c>
      <c r="W382" s="6" t="s">
        <v>3714</v>
      </c>
      <c r="X382" t="s">
        <v>2546</v>
      </c>
      <c r="Y382" s="5" t="s">
        <v>5197</v>
      </c>
      <c r="Z382" s="6" t="s">
        <v>3184</v>
      </c>
      <c r="AA382" s="6" t="s">
        <v>2546</v>
      </c>
      <c r="AB382" s="12" t="s">
        <v>2545</v>
      </c>
      <c r="AC382" s="11"/>
    </row>
    <row r="383" spans="1:28" ht="12.75">
      <c r="A383" t="s">
        <v>3712</v>
      </c>
      <c r="B383" t="s">
        <v>3299</v>
      </c>
      <c r="C383" s="8">
        <v>28809</v>
      </c>
      <c r="D383" s="9" t="s">
        <v>3490</v>
      </c>
      <c r="E383" s="9" t="s">
        <v>4601</v>
      </c>
      <c r="F383" s="9" t="s">
        <v>4172</v>
      </c>
      <c r="G383" s="9" t="s">
        <v>543</v>
      </c>
      <c r="H383" t="s">
        <v>3810</v>
      </c>
      <c r="I383" s="9" t="s">
        <v>4172</v>
      </c>
      <c r="J383" s="9" t="s">
        <v>2545</v>
      </c>
      <c r="K383" t="s">
        <v>2277</v>
      </c>
      <c r="L383" s="9" t="s">
        <v>4172</v>
      </c>
      <c r="M383" s="9" t="s">
        <v>2545</v>
      </c>
      <c r="N383" t="s">
        <v>3810</v>
      </c>
      <c r="O383" s="9" t="s">
        <v>4172</v>
      </c>
      <c r="P383" s="9" t="s">
        <v>3814</v>
      </c>
      <c r="Q383" t="s">
        <v>3810</v>
      </c>
      <c r="R383" s="9" t="s">
        <v>4172</v>
      </c>
      <c r="S383" s="9" t="s">
        <v>3300</v>
      </c>
      <c r="T383" t="s">
        <v>3184</v>
      </c>
      <c r="U383" s="8" t="s">
        <v>4172</v>
      </c>
      <c r="V383" s="9" t="s">
        <v>5197</v>
      </c>
      <c r="W383" s="6" t="s">
        <v>3184</v>
      </c>
      <c r="X383" t="s">
        <v>4172</v>
      </c>
      <c r="Y383" s="5" t="s">
        <v>5197</v>
      </c>
      <c r="Z383" s="6" t="s">
        <v>2277</v>
      </c>
      <c r="AA383" s="6" t="s">
        <v>4172</v>
      </c>
      <c r="AB383" s="12" t="s">
        <v>2545</v>
      </c>
    </row>
    <row r="384" spans="1:29" ht="12.75">
      <c r="A384" t="s">
        <v>3184</v>
      </c>
      <c r="B384" t="s">
        <v>2278</v>
      </c>
      <c r="C384" s="8">
        <v>29769</v>
      </c>
      <c r="D384" s="9" t="s">
        <v>2537</v>
      </c>
      <c r="E384" s="9" t="s">
        <v>793</v>
      </c>
      <c r="F384" s="9" t="s">
        <v>1</v>
      </c>
      <c r="G384" s="9" t="s">
        <v>3814</v>
      </c>
      <c r="H384"/>
      <c r="I384" s="9"/>
      <c r="J384" s="9"/>
      <c r="L384" s="9"/>
      <c r="M384" s="9"/>
      <c r="N384" t="s">
        <v>3184</v>
      </c>
      <c r="O384" s="9" t="s">
        <v>4172</v>
      </c>
      <c r="P384" s="9" t="s">
        <v>3188</v>
      </c>
      <c r="Q384" t="s">
        <v>3184</v>
      </c>
      <c r="R384" s="9" t="s">
        <v>4172</v>
      </c>
      <c r="S384" s="5" t="s">
        <v>3188</v>
      </c>
      <c r="T384" t="s">
        <v>3184</v>
      </c>
      <c r="U384" t="s">
        <v>4172</v>
      </c>
      <c r="V384" s="5" t="s">
        <v>5197</v>
      </c>
      <c r="W384" s="5"/>
      <c r="X384" s="5"/>
      <c r="Y384" s="5"/>
      <c r="AC384" s="11"/>
    </row>
    <row r="385" spans="1:29" ht="12.75">
      <c r="A385" t="s">
        <v>2277</v>
      </c>
      <c r="B385" t="s">
        <v>3615</v>
      </c>
      <c r="C385" s="8">
        <v>30026</v>
      </c>
      <c r="D385" s="9" t="s">
        <v>98</v>
      </c>
      <c r="E385" s="9" t="s">
        <v>4605</v>
      </c>
      <c r="F385" s="9" t="s">
        <v>4147</v>
      </c>
      <c r="G385" s="9" t="s">
        <v>3814</v>
      </c>
      <c r="H385"/>
      <c r="I385" s="9"/>
      <c r="J385" s="9"/>
      <c r="L385" s="9"/>
      <c r="M385" s="9"/>
      <c r="O385" s="9"/>
      <c r="P385" s="9"/>
      <c r="R385" s="9"/>
      <c r="V385" s="5"/>
      <c r="W385" s="5"/>
      <c r="X385" s="5"/>
      <c r="Y385" s="5"/>
      <c r="AC385" s="11"/>
    </row>
    <row r="386" spans="1:28" ht="12.75">
      <c r="A386" t="s">
        <v>3185</v>
      </c>
      <c r="B386" t="s">
        <v>3829</v>
      </c>
      <c r="C386" s="8">
        <v>28207</v>
      </c>
      <c r="D386" s="9" t="s">
        <v>5176</v>
      </c>
      <c r="E386" s="9" t="s">
        <v>1382</v>
      </c>
      <c r="F386" s="9" t="s">
        <v>1480</v>
      </c>
      <c r="G386" s="9" t="s">
        <v>3814</v>
      </c>
      <c r="H386" t="s">
        <v>3185</v>
      </c>
      <c r="I386" s="9" t="s">
        <v>1480</v>
      </c>
      <c r="J386" s="9" t="s">
        <v>2279</v>
      </c>
      <c r="K386" t="s">
        <v>3185</v>
      </c>
      <c r="L386" s="9" t="s">
        <v>1480</v>
      </c>
      <c r="M386" s="9" t="s">
        <v>541</v>
      </c>
      <c r="N386" t="s">
        <v>3185</v>
      </c>
      <c r="O386" s="9" t="s">
        <v>1480</v>
      </c>
      <c r="P386" s="9" t="s">
        <v>2539</v>
      </c>
      <c r="Q386" t="s">
        <v>3185</v>
      </c>
      <c r="R386" s="9" t="s">
        <v>1480</v>
      </c>
      <c r="S386" s="9" t="s">
        <v>2539</v>
      </c>
      <c r="T386" t="s">
        <v>3185</v>
      </c>
      <c r="U386" s="8" t="s">
        <v>1480</v>
      </c>
      <c r="V386" s="9" t="s">
        <v>5184</v>
      </c>
      <c r="W386" s="6" t="s">
        <v>5135</v>
      </c>
      <c r="X386" t="s">
        <v>1480</v>
      </c>
      <c r="Y386" s="5" t="s">
        <v>3813</v>
      </c>
      <c r="Z386" s="6" t="s">
        <v>5135</v>
      </c>
      <c r="AA386" s="6" t="s">
        <v>1480</v>
      </c>
      <c r="AB386" s="12" t="s">
        <v>2836</v>
      </c>
    </row>
    <row r="387" spans="1:28" ht="12.75">
      <c r="A387" t="s">
        <v>2274</v>
      </c>
      <c r="B387" t="s">
        <v>2720</v>
      </c>
      <c r="C387" s="8">
        <v>30095</v>
      </c>
      <c r="D387" s="9" t="s">
        <v>3206</v>
      </c>
      <c r="E387" s="9" t="s">
        <v>901</v>
      </c>
      <c r="F387" s="9" t="s">
        <v>5177</v>
      </c>
      <c r="G387" s="9" t="s">
        <v>2545</v>
      </c>
      <c r="H387" t="s">
        <v>1328</v>
      </c>
      <c r="I387" s="9"/>
      <c r="J387" s="9"/>
      <c r="K387" t="s">
        <v>3810</v>
      </c>
      <c r="L387" s="9" t="s">
        <v>2538</v>
      </c>
      <c r="M387" s="9" t="s">
        <v>5197</v>
      </c>
      <c r="O387" s="9"/>
      <c r="P387" s="9"/>
      <c r="R387" s="9"/>
      <c r="S387" s="9"/>
      <c r="U387" s="8"/>
      <c r="V387" s="9"/>
      <c r="W387" s="6"/>
      <c r="Y387" s="5"/>
      <c r="Z387" s="6"/>
      <c r="AB387" s="12"/>
    </row>
    <row r="388" spans="1:29" ht="12.75">
      <c r="A388" t="s">
        <v>2277</v>
      </c>
      <c r="B388" t="s">
        <v>3748</v>
      </c>
      <c r="C388" s="8">
        <v>29362</v>
      </c>
      <c r="D388" s="9" t="s">
        <v>2543</v>
      </c>
      <c r="E388" s="9" t="s">
        <v>2543</v>
      </c>
      <c r="F388" s="9" t="s">
        <v>524</v>
      </c>
      <c r="G388" s="9" t="s">
        <v>2545</v>
      </c>
      <c r="H388" t="s">
        <v>3712</v>
      </c>
      <c r="I388" s="9" t="s">
        <v>3717</v>
      </c>
      <c r="J388" s="9" t="s">
        <v>541</v>
      </c>
      <c r="K388" t="s">
        <v>2277</v>
      </c>
      <c r="L388" s="9" t="s">
        <v>374</v>
      </c>
      <c r="M388" s="9" t="s">
        <v>543</v>
      </c>
      <c r="N388" t="s">
        <v>3712</v>
      </c>
      <c r="O388" s="9" t="s">
        <v>374</v>
      </c>
      <c r="P388" s="9" t="s">
        <v>3713</v>
      </c>
      <c r="Q388" t="s">
        <v>3712</v>
      </c>
      <c r="R388" s="9" t="s">
        <v>374</v>
      </c>
      <c r="S388" s="5" t="s">
        <v>3711</v>
      </c>
      <c r="T388" t="s">
        <v>2277</v>
      </c>
      <c r="U388" t="s">
        <v>374</v>
      </c>
      <c r="V388" s="5" t="s">
        <v>3814</v>
      </c>
      <c r="W388" s="5"/>
      <c r="X388" s="5"/>
      <c r="Y388" s="5"/>
      <c r="AC388" s="11"/>
    </row>
    <row r="389" spans="1:29" ht="12.75">
      <c r="A389" t="s">
        <v>2277</v>
      </c>
      <c r="B389" t="s">
        <v>1659</v>
      </c>
      <c r="C389" s="8">
        <v>30366</v>
      </c>
      <c r="D389" s="9" t="s">
        <v>2636</v>
      </c>
      <c r="E389" s="9" t="s">
        <v>3325</v>
      </c>
      <c r="F389" s="9" t="s">
        <v>377</v>
      </c>
      <c r="G389" s="9" t="s">
        <v>2545</v>
      </c>
      <c r="H389" t="s">
        <v>2277</v>
      </c>
      <c r="I389" s="9" t="s">
        <v>377</v>
      </c>
      <c r="J389" s="9" t="s">
        <v>2545</v>
      </c>
      <c r="L389" s="9"/>
      <c r="M389" s="9"/>
      <c r="O389" s="9"/>
      <c r="P389" s="9"/>
      <c r="R389" s="9"/>
      <c r="V389" s="5"/>
      <c r="W389" s="5"/>
      <c r="X389" s="5"/>
      <c r="Y389" s="5"/>
      <c r="AC389" s="11"/>
    </row>
    <row r="390" spans="1:28" ht="12.75">
      <c r="A390" t="s">
        <v>2274</v>
      </c>
      <c r="B390" t="s">
        <v>2013</v>
      </c>
      <c r="C390" s="8">
        <v>27460</v>
      </c>
      <c r="D390" s="9" t="s">
        <v>94</v>
      </c>
      <c r="E390" s="9" t="s">
        <v>1334</v>
      </c>
      <c r="F390" s="9" t="s">
        <v>2697</v>
      </c>
      <c r="G390" s="9" t="s">
        <v>2545</v>
      </c>
      <c r="H390" t="s">
        <v>2274</v>
      </c>
      <c r="I390" s="9" t="s">
        <v>2697</v>
      </c>
      <c r="J390" s="9" t="s">
        <v>2545</v>
      </c>
      <c r="K390" t="s">
        <v>2274</v>
      </c>
      <c r="L390" s="9" t="s">
        <v>2123</v>
      </c>
      <c r="M390" s="9" t="s">
        <v>3814</v>
      </c>
      <c r="N390" t="s">
        <v>2274</v>
      </c>
      <c r="O390" s="9" t="s">
        <v>5180</v>
      </c>
      <c r="P390" s="9" t="s">
        <v>5197</v>
      </c>
      <c r="Q390" t="s">
        <v>5135</v>
      </c>
      <c r="R390" s="9" t="s">
        <v>5180</v>
      </c>
      <c r="S390" s="9" t="s">
        <v>543</v>
      </c>
      <c r="T390" t="s">
        <v>2277</v>
      </c>
      <c r="U390" s="8" t="s">
        <v>1905</v>
      </c>
      <c r="V390" s="9" t="s">
        <v>5197</v>
      </c>
      <c r="W390" s="6" t="s">
        <v>3298</v>
      </c>
      <c r="X390" t="s">
        <v>5180</v>
      </c>
      <c r="Y390" s="5" t="s">
        <v>3711</v>
      </c>
      <c r="Z390" s="6" t="s">
        <v>3185</v>
      </c>
      <c r="AA390" s="6" t="s">
        <v>5180</v>
      </c>
      <c r="AB390" s="12" t="s">
        <v>5197</v>
      </c>
    </row>
    <row r="391" spans="1:29" ht="12.75">
      <c r="A391" t="s">
        <v>2274</v>
      </c>
      <c r="B391" t="s">
        <v>3939</v>
      </c>
      <c r="C391" s="8">
        <v>30967</v>
      </c>
      <c r="D391" s="9" t="s">
        <v>2636</v>
      </c>
      <c r="E391" s="9" t="s">
        <v>4610</v>
      </c>
      <c r="F391" s="9" t="s">
        <v>4172</v>
      </c>
      <c r="G391" s="9" t="s">
        <v>2545</v>
      </c>
      <c r="H391"/>
      <c r="I391" s="9"/>
      <c r="J391" s="9"/>
      <c r="L391" s="9"/>
      <c r="M391" s="9"/>
      <c r="O391" s="9"/>
      <c r="P391" s="9"/>
      <c r="R391" s="9"/>
      <c r="V391" s="5"/>
      <c r="W391" s="5"/>
      <c r="X391" s="5"/>
      <c r="Y391" s="5"/>
      <c r="AC391" s="11"/>
    </row>
    <row r="392" spans="1:29" ht="12.75">
      <c r="A392" t="s">
        <v>1328</v>
      </c>
      <c r="B392" t="s">
        <v>3831</v>
      </c>
      <c r="C392" s="8">
        <v>29248</v>
      </c>
      <c r="D392" s="9" t="s">
        <v>4040</v>
      </c>
      <c r="E392" s="9" t="s">
        <v>1601</v>
      </c>
      <c r="F392" s="9"/>
      <c r="G392" s="9"/>
      <c r="H392" t="s">
        <v>3184</v>
      </c>
      <c r="I392" s="9" t="s">
        <v>3193</v>
      </c>
      <c r="J392" s="9" t="s">
        <v>2545</v>
      </c>
      <c r="K392" t="s">
        <v>523</v>
      </c>
      <c r="L392" s="9" t="s">
        <v>539</v>
      </c>
      <c r="M392" s="9" t="s">
        <v>3814</v>
      </c>
      <c r="N392" t="s">
        <v>3810</v>
      </c>
      <c r="O392" s="9" t="s">
        <v>539</v>
      </c>
      <c r="P392" s="9" t="s">
        <v>3814</v>
      </c>
      <c r="Q392" t="s">
        <v>3810</v>
      </c>
      <c r="R392" s="9" t="s">
        <v>539</v>
      </c>
      <c r="S392" s="5" t="s">
        <v>2545</v>
      </c>
      <c r="T392" t="s">
        <v>3810</v>
      </c>
      <c r="U392" t="s">
        <v>539</v>
      </c>
      <c r="V392" s="5" t="s">
        <v>3188</v>
      </c>
      <c r="W392" s="5"/>
      <c r="X392" s="5"/>
      <c r="Y392" s="5"/>
      <c r="AC392" s="11"/>
    </row>
    <row r="393" spans="1:28" ht="12.75">
      <c r="A393" t="s">
        <v>1328</v>
      </c>
      <c r="B393" t="s">
        <v>5096</v>
      </c>
      <c r="C393" s="8">
        <v>30127</v>
      </c>
      <c r="D393" s="9" t="s">
        <v>98</v>
      </c>
      <c r="E393" s="9" t="s">
        <v>92</v>
      </c>
      <c r="F393" s="9"/>
      <c r="G393" s="9"/>
      <c r="H393" t="s">
        <v>3714</v>
      </c>
      <c r="I393" s="9" t="s">
        <v>3717</v>
      </c>
      <c r="J393" s="9" t="s">
        <v>3711</v>
      </c>
      <c r="K393" t="s">
        <v>523</v>
      </c>
      <c r="L393" s="9" t="s">
        <v>3717</v>
      </c>
      <c r="M393" s="9" t="s">
        <v>3711</v>
      </c>
      <c r="O393" s="9"/>
      <c r="P393" s="9"/>
      <c r="R393" s="9"/>
      <c r="S393" s="9"/>
      <c r="U393" s="8"/>
      <c r="V393" s="9"/>
      <c r="W393" s="6"/>
      <c r="Y393" s="5"/>
      <c r="Z393" s="6"/>
      <c r="AB393" s="12"/>
    </row>
    <row r="395" spans="1:25" ht="12.75">
      <c r="A395" t="s">
        <v>5198</v>
      </c>
      <c r="B395" t="s">
        <v>586</v>
      </c>
      <c r="C395" s="8">
        <v>29010</v>
      </c>
      <c r="D395" s="9" t="s">
        <v>548</v>
      </c>
      <c r="E395" s="9" t="s">
        <v>1168</v>
      </c>
      <c r="F395" s="9" t="s">
        <v>4041</v>
      </c>
      <c r="G395" s="9" t="s">
        <v>5191</v>
      </c>
      <c r="H395" t="s">
        <v>5200</v>
      </c>
      <c r="I395" s="9" t="s">
        <v>4041</v>
      </c>
      <c r="J395" s="9" t="s">
        <v>2539</v>
      </c>
      <c r="K395" t="s">
        <v>5198</v>
      </c>
      <c r="L395" s="9" t="s">
        <v>4041</v>
      </c>
      <c r="M395" s="9" t="s">
        <v>3718</v>
      </c>
      <c r="N395" t="s">
        <v>5198</v>
      </c>
      <c r="O395" s="9" t="s">
        <v>4041</v>
      </c>
      <c r="P395" s="9" t="s">
        <v>5184</v>
      </c>
      <c r="Q395" t="s">
        <v>5198</v>
      </c>
      <c r="R395" s="9" t="s">
        <v>4041</v>
      </c>
      <c r="S395" s="9" t="s">
        <v>5202</v>
      </c>
      <c r="T395" t="s">
        <v>5198</v>
      </c>
      <c r="U395" s="8" t="s">
        <v>4041</v>
      </c>
      <c r="V395" s="9" t="s">
        <v>4415</v>
      </c>
      <c r="W395" s="6" t="s">
        <v>5198</v>
      </c>
      <c r="X395" t="s">
        <v>4041</v>
      </c>
      <c r="Y395" s="5" t="s">
        <v>3188</v>
      </c>
    </row>
    <row r="396" spans="1:28" ht="12.75">
      <c r="A396" t="s">
        <v>5198</v>
      </c>
      <c r="B396" t="s">
        <v>585</v>
      </c>
      <c r="C396" s="8">
        <v>27739</v>
      </c>
      <c r="D396" s="9"/>
      <c r="E396" s="9" t="s">
        <v>1383</v>
      </c>
      <c r="F396" s="9" t="s">
        <v>5183</v>
      </c>
      <c r="G396" s="9" t="s">
        <v>3713</v>
      </c>
      <c r="H396" t="s">
        <v>582</v>
      </c>
      <c r="I396" s="9" t="s">
        <v>5183</v>
      </c>
      <c r="J396" s="9" t="s">
        <v>3713</v>
      </c>
      <c r="K396" t="s">
        <v>5178</v>
      </c>
      <c r="L396" s="9" t="s">
        <v>5183</v>
      </c>
      <c r="M396" s="9" t="s">
        <v>2698</v>
      </c>
      <c r="N396" t="s">
        <v>5178</v>
      </c>
      <c r="O396" s="9" t="s">
        <v>5183</v>
      </c>
      <c r="P396" s="9" t="s">
        <v>5191</v>
      </c>
      <c r="Q396" t="s">
        <v>5200</v>
      </c>
      <c r="R396" s="9" t="s">
        <v>539</v>
      </c>
      <c r="S396" s="9" t="s">
        <v>3811</v>
      </c>
      <c r="T396" t="s">
        <v>5198</v>
      </c>
      <c r="U396" s="8" t="s">
        <v>539</v>
      </c>
      <c r="V396" s="9" t="s">
        <v>5207</v>
      </c>
      <c r="W396" s="6" t="s">
        <v>5181</v>
      </c>
      <c r="X396" t="s">
        <v>2706</v>
      </c>
      <c r="Y396" s="5" t="s">
        <v>5184</v>
      </c>
      <c r="Z396" s="6" t="s">
        <v>5181</v>
      </c>
      <c r="AA396" s="6" t="s">
        <v>2706</v>
      </c>
      <c r="AB396" s="12" t="s">
        <v>5179</v>
      </c>
    </row>
    <row r="397" spans="1:29" ht="12.75">
      <c r="A397" t="s">
        <v>3816</v>
      </c>
      <c r="B397" t="s">
        <v>4423</v>
      </c>
      <c r="C397" s="8">
        <v>28750</v>
      </c>
      <c r="D397" s="9" t="s">
        <v>4672</v>
      </c>
      <c r="E397" s="9" t="s">
        <v>372</v>
      </c>
      <c r="F397" s="9" t="s">
        <v>374</v>
      </c>
      <c r="G397" s="9" t="s">
        <v>543</v>
      </c>
      <c r="H397" t="s">
        <v>5203</v>
      </c>
      <c r="I397" s="9" t="s">
        <v>374</v>
      </c>
      <c r="J397" s="9" t="s">
        <v>5208</v>
      </c>
      <c r="K397" t="s">
        <v>3816</v>
      </c>
      <c r="L397" s="9" t="s">
        <v>4511</v>
      </c>
      <c r="M397" s="9" t="s">
        <v>2836</v>
      </c>
      <c r="N397" t="s">
        <v>3816</v>
      </c>
      <c r="O397" s="9" t="s">
        <v>5180</v>
      </c>
      <c r="P397" s="9" t="s">
        <v>3189</v>
      </c>
      <c r="Q397" t="s">
        <v>5196</v>
      </c>
      <c r="R397" s="9" t="s">
        <v>4166</v>
      </c>
      <c r="S397" s="9" t="s">
        <v>2545</v>
      </c>
      <c r="T397" t="s">
        <v>5196</v>
      </c>
      <c r="U397" s="8" t="s">
        <v>4166</v>
      </c>
      <c r="V397" s="9" t="s">
        <v>2545</v>
      </c>
      <c r="W397" s="6" t="s">
        <v>5196</v>
      </c>
      <c r="X397" t="s">
        <v>4166</v>
      </c>
      <c r="Y397" s="5" t="s">
        <v>3811</v>
      </c>
      <c r="Z397" s="6" t="s">
        <v>5196</v>
      </c>
      <c r="AA397" s="6" t="s">
        <v>4166</v>
      </c>
      <c r="AB397" s="12" t="s">
        <v>3811</v>
      </c>
      <c r="AC397" s="11"/>
    </row>
    <row r="398" spans="1:29" ht="12.75">
      <c r="A398" t="s">
        <v>5206</v>
      </c>
      <c r="B398" t="s">
        <v>4974</v>
      </c>
      <c r="C398" s="8">
        <v>31555</v>
      </c>
      <c r="D398" s="9" t="s">
        <v>4606</v>
      </c>
      <c r="E398" s="9" t="s">
        <v>4603</v>
      </c>
      <c r="F398" s="9" t="s">
        <v>2538</v>
      </c>
      <c r="G398" s="9" t="s">
        <v>5207</v>
      </c>
      <c r="H398"/>
      <c r="I398" s="9"/>
      <c r="J398" s="9"/>
      <c r="L398" s="9"/>
      <c r="M398" s="9"/>
      <c r="O398" s="9"/>
      <c r="P398" s="9"/>
      <c r="R398" s="9"/>
      <c r="V398" s="5"/>
      <c r="W398" s="5"/>
      <c r="X398" s="5"/>
      <c r="Y398" s="5"/>
      <c r="AC398" s="11"/>
    </row>
    <row r="399" spans="1:28" ht="12.75">
      <c r="A399" t="s">
        <v>317</v>
      </c>
      <c r="B399" t="s">
        <v>575</v>
      </c>
      <c r="C399" s="8">
        <v>27273</v>
      </c>
      <c r="D399" s="9"/>
      <c r="E399" s="9" t="s">
        <v>3854</v>
      </c>
      <c r="F399" s="9" t="s">
        <v>5177</v>
      </c>
      <c r="G399" s="9" t="s">
        <v>2539</v>
      </c>
      <c r="H399" t="s">
        <v>5198</v>
      </c>
      <c r="I399" s="9" t="s">
        <v>5183</v>
      </c>
      <c r="J399" s="9" t="s">
        <v>1027</v>
      </c>
      <c r="K399" t="s">
        <v>5198</v>
      </c>
      <c r="L399" s="9" t="s">
        <v>5183</v>
      </c>
      <c r="M399" s="9" t="s">
        <v>623</v>
      </c>
      <c r="N399" t="s">
        <v>5198</v>
      </c>
      <c r="O399" s="9" t="s">
        <v>5183</v>
      </c>
      <c r="P399" s="9" t="s">
        <v>576</v>
      </c>
      <c r="Q399" t="s">
        <v>5198</v>
      </c>
      <c r="R399" s="9" t="s">
        <v>5183</v>
      </c>
      <c r="S399" s="9" t="s">
        <v>577</v>
      </c>
      <c r="T399" t="s">
        <v>5198</v>
      </c>
      <c r="U399" s="8" t="s">
        <v>5183</v>
      </c>
      <c r="V399" s="9" t="s">
        <v>5019</v>
      </c>
      <c r="W399" s="6" t="s">
        <v>5198</v>
      </c>
      <c r="X399" t="s">
        <v>5183</v>
      </c>
      <c r="Y399" s="5" t="s">
        <v>578</v>
      </c>
      <c r="Z399" s="6" t="s">
        <v>5198</v>
      </c>
      <c r="AA399" s="6" t="s">
        <v>5183</v>
      </c>
      <c r="AB399" s="12" t="s">
        <v>579</v>
      </c>
    </row>
    <row r="400" spans="1:29" ht="12.75">
      <c r="A400" t="s">
        <v>5203</v>
      </c>
      <c r="B400" t="s">
        <v>4180</v>
      </c>
      <c r="C400" s="8">
        <v>29174</v>
      </c>
      <c r="D400" s="9" t="s">
        <v>4181</v>
      </c>
      <c r="E400" s="9" t="s">
        <v>3396</v>
      </c>
      <c r="F400" s="9" t="s">
        <v>2123</v>
      </c>
      <c r="G400" s="9" t="s">
        <v>5197</v>
      </c>
      <c r="H400"/>
      <c r="I400" s="9"/>
      <c r="J400" s="9"/>
      <c r="K400" t="s">
        <v>5178</v>
      </c>
      <c r="L400" s="9" t="s">
        <v>2546</v>
      </c>
      <c r="M400" s="9" t="s">
        <v>5197</v>
      </c>
      <c r="N400" t="s">
        <v>5203</v>
      </c>
      <c r="O400" s="9" t="s">
        <v>2546</v>
      </c>
      <c r="P400" s="9" t="s">
        <v>2547</v>
      </c>
      <c r="Q400" t="s">
        <v>5203</v>
      </c>
      <c r="R400" s="9" t="s">
        <v>2546</v>
      </c>
      <c r="S400" s="5" t="s">
        <v>3811</v>
      </c>
      <c r="T400" t="s">
        <v>5203</v>
      </c>
      <c r="U400" t="s">
        <v>2546</v>
      </c>
      <c r="V400" s="5" t="s">
        <v>2545</v>
      </c>
      <c r="W400" s="5"/>
      <c r="X400" s="5"/>
      <c r="Y400" s="5"/>
      <c r="AC400" s="11"/>
    </row>
    <row r="401" spans="1:29" ht="12.75">
      <c r="A401" t="s">
        <v>5203</v>
      </c>
      <c r="B401" t="s">
        <v>1264</v>
      </c>
      <c r="C401" s="8">
        <v>30808</v>
      </c>
      <c r="D401" s="9" t="s">
        <v>1296</v>
      </c>
      <c r="E401" s="9" t="s">
        <v>1754</v>
      </c>
      <c r="F401" s="9" t="s">
        <v>2546</v>
      </c>
      <c r="G401" s="9" t="s">
        <v>2545</v>
      </c>
      <c r="H401" t="s">
        <v>5178</v>
      </c>
      <c r="I401" s="9" t="s">
        <v>2546</v>
      </c>
      <c r="J401" s="9" t="s">
        <v>3189</v>
      </c>
      <c r="L401" s="9"/>
      <c r="M401" s="9"/>
      <c r="O401" s="9"/>
      <c r="P401" s="9"/>
      <c r="R401" s="9"/>
      <c r="V401" s="5"/>
      <c r="W401" s="5"/>
      <c r="X401" s="5"/>
      <c r="Y401" s="5"/>
      <c r="AC401" s="11"/>
    </row>
    <row r="402" spans="1:29" ht="12.75">
      <c r="A402" t="s">
        <v>5203</v>
      </c>
      <c r="B402" t="s">
        <v>2895</v>
      </c>
      <c r="C402" s="8">
        <v>28777</v>
      </c>
      <c r="D402" s="9" t="s">
        <v>4040</v>
      </c>
      <c r="E402" s="9" t="s">
        <v>1528</v>
      </c>
      <c r="F402" s="9" t="s">
        <v>3083</v>
      </c>
      <c r="G402" s="9" t="s">
        <v>2545</v>
      </c>
      <c r="H402" t="s">
        <v>5203</v>
      </c>
      <c r="I402" s="9" t="s">
        <v>4940</v>
      </c>
      <c r="J402" s="9" t="s">
        <v>3188</v>
      </c>
      <c r="K402" t="s">
        <v>5203</v>
      </c>
      <c r="L402" s="9" t="s">
        <v>4940</v>
      </c>
      <c r="M402" s="9" t="s">
        <v>4784</v>
      </c>
      <c r="N402" t="s">
        <v>5203</v>
      </c>
      <c r="O402" s="9" t="s">
        <v>4940</v>
      </c>
      <c r="P402" s="9" t="s">
        <v>5191</v>
      </c>
      <c r="Q402" t="s">
        <v>5178</v>
      </c>
      <c r="R402" s="9" t="s">
        <v>4940</v>
      </c>
      <c r="S402" s="5" t="s">
        <v>3188</v>
      </c>
      <c r="T402" t="s">
        <v>5203</v>
      </c>
      <c r="U402" t="s">
        <v>4940</v>
      </c>
      <c r="V402" s="5" t="s">
        <v>2545</v>
      </c>
      <c r="W402" s="5"/>
      <c r="X402" s="5"/>
      <c r="Y402" s="5"/>
      <c r="AC402" s="11"/>
    </row>
    <row r="403" spans="1:28" ht="12.75">
      <c r="A403" t="s">
        <v>5200</v>
      </c>
      <c r="B403" t="s">
        <v>803</v>
      </c>
      <c r="C403" s="8">
        <v>29763</v>
      </c>
      <c r="D403" s="9" t="s">
        <v>67</v>
      </c>
      <c r="E403" s="9" t="s">
        <v>902</v>
      </c>
      <c r="F403" s="9" t="s">
        <v>2226</v>
      </c>
      <c r="G403" s="9" t="s">
        <v>2545</v>
      </c>
      <c r="H403" t="s">
        <v>5200</v>
      </c>
      <c r="I403" s="9" t="s">
        <v>2226</v>
      </c>
      <c r="J403" s="9" t="s">
        <v>3188</v>
      </c>
      <c r="K403" t="s">
        <v>5200</v>
      </c>
      <c r="L403" s="9" t="s">
        <v>2226</v>
      </c>
      <c r="M403" s="9" t="s">
        <v>2547</v>
      </c>
      <c r="N403" t="s">
        <v>5200</v>
      </c>
      <c r="O403" s="9" t="s">
        <v>2226</v>
      </c>
      <c r="P403" s="9" t="s">
        <v>2547</v>
      </c>
      <c r="Q403" t="s">
        <v>5200</v>
      </c>
      <c r="R403" s="9" t="s">
        <v>2226</v>
      </c>
      <c r="S403" s="9" t="s">
        <v>5197</v>
      </c>
      <c r="U403" s="8"/>
      <c r="V403" s="9"/>
      <c r="W403" s="6"/>
      <c r="Y403" s="5"/>
      <c r="Z403" s="6"/>
      <c r="AB403" s="12"/>
    </row>
    <row r="404" spans="1:28" ht="12.75">
      <c r="A404" t="s">
        <v>5203</v>
      </c>
      <c r="B404" t="s">
        <v>583</v>
      </c>
      <c r="C404" s="8">
        <v>28291</v>
      </c>
      <c r="D404" s="9" t="s">
        <v>4672</v>
      </c>
      <c r="E404" s="9" t="s">
        <v>3856</v>
      </c>
      <c r="F404" s="9" t="s">
        <v>4940</v>
      </c>
      <c r="G404" s="9" t="s">
        <v>2545</v>
      </c>
      <c r="H404" t="s">
        <v>5178</v>
      </c>
      <c r="I404" s="9" t="s">
        <v>4041</v>
      </c>
      <c r="J404" s="9" t="s">
        <v>4784</v>
      </c>
      <c r="K404" t="s">
        <v>5178</v>
      </c>
      <c r="L404" s="9" t="s">
        <v>4819</v>
      </c>
      <c r="M404" s="9" t="s">
        <v>3718</v>
      </c>
      <c r="N404" t="s">
        <v>582</v>
      </c>
      <c r="O404" s="9" t="s">
        <v>4819</v>
      </c>
      <c r="P404" s="9" t="s">
        <v>3813</v>
      </c>
      <c r="Q404" t="s">
        <v>582</v>
      </c>
      <c r="R404" s="9" t="s">
        <v>4819</v>
      </c>
      <c r="S404" s="9" t="s">
        <v>4415</v>
      </c>
      <c r="T404" t="s">
        <v>582</v>
      </c>
      <c r="U404" s="8" t="s">
        <v>4819</v>
      </c>
      <c r="V404" s="9" t="s">
        <v>584</v>
      </c>
      <c r="W404" s="6" t="s">
        <v>5178</v>
      </c>
      <c r="X404" t="s">
        <v>4819</v>
      </c>
      <c r="Y404" s="5" t="s">
        <v>5179</v>
      </c>
      <c r="Z404" s="6" t="s">
        <v>5203</v>
      </c>
      <c r="AA404" s="6" t="s">
        <v>4819</v>
      </c>
      <c r="AB404" s="12" t="s">
        <v>5197</v>
      </c>
    </row>
    <row r="405" spans="3:25" ht="12.75">
      <c r="C405" s="8"/>
      <c r="D405" s="9"/>
      <c r="E405" s="9"/>
      <c r="F405" s="9"/>
      <c r="G405" s="9"/>
      <c r="H405"/>
      <c r="I405" s="9"/>
      <c r="J405" s="9"/>
      <c r="L405" s="9"/>
      <c r="M405" s="9"/>
      <c r="O405" s="9"/>
      <c r="P405" s="9"/>
      <c r="R405" s="9"/>
      <c r="S405" s="9"/>
      <c r="U405" s="15"/>
      <c r="V405" s="9"/>
      <c r="W405" s="6"/>
      <c r="Y405" s="5"/>
    </row>
    <row r="406" spans="1:29" ht="12.75">
      <c r="A406" t="s">
        <v>4187</v>
      </c>
      <c r="B406" t="s">
        <v>4074</v>
      </c>
      <c r="C406" s="8">
        <v>31466</v>
      </c>
      <c r="D406" s="9" t="s">
        <v>2361</v>
      </c>
      <c r="E406" s="9" t="s">
        <v>3405</v>
      </c>
      <c r="F406" s="9" t="s">
        <v>935</v>
      </c>
      <c r="G406" s="9" t="s">
        <v>3295</v>
      </c>
      <c r="H406"/>
      <c r="I406" s="9"/>
      <c r="J406" s="9"/>
      <c r="L406" s="9"/>
      <c r="M406" s="9"/>
      <c r="O406" s="9"/>
      <c r="P406" s="9"/>
      <c r="R406" s="9"/>
      <c r="V406" s="5"/>
      <c r="W406" s="5"/>
      <c r="X406" s="5"/>
      <c r="Y406" s="5"/>
      <c r="AC406" s="11"/>
    </row>
    <row r="407" spans="1:28" ht="12.75">
      <c r="A407" t="s">
        <v>4690</v>
      </c>
      <c r="B407" t="s">
        <v>4429</v>
      </c>
      <c r="C407" s="8">
        <v>27620</v>
      </c>
      <c r="D407" s="9"/>
      <c r="E407" s="9" t="s">
        <v>1334</v>
      </c>
      <c r="F407" s="9" t="s">
        <v>935</v>
      </c>
      <c r="G407" s="9" t="s">
        <v>4122</v>
      </c>
      <c r="H407" t="s">
        <v>4690</v>
      </c>
      <c r="I407" s="9" t="s">
        <v>935</v>
      </c>
      <c r="J407" s="9" t="s">
        <v>397</v>
      </c>
      <c r="K407" t="s">
        <v>1900</v>
      </c>
      <c r="L407" s="9" t="s">
        <v>935</v>
      </c>
      <c r="M407" s="9" t="s">
        <v>5184</v>
      </c>
      <c r="N407" t="s">
        <v>4428</v>
      </c>
      <c r="O407" s="9" t="s">
        <v>935</v>
      </c>
      <c r="P407" s="9" t="s">
        <v>5179</v>
      </c>
      <c r="Q407" t="s">
        <v>1906</v>
      </c>
      <c r="R407" s="9" t="s">
        <v>935</v>
      </c>
      <c r="S407" s="9" t="s">
        <v>2698</v>
      </c>
      <c r="T407" t="s">
        <v>5209</v>
      </c>
      <c r="U407" s="8" t="s">
        <v>935</v>
      </c>
      <c r="V407" s="9" t="s">
        <v>4121</v>
      </c>
      <c r="W407" s="6" t="s">
        <v>2699</v>
      </c>
      <c r="X407" t="s">
        <v>935</v>
      </c>
      <c r="Y407" s="5" t="s">
        <v>4122</v>
      </c>
      <c r="Z407" s="6" t="s">
        <v>2699</v>
      </c>
      <c r="AA407" s="6" t="s">
        <v>935</v>
      </c>
      <c r="AB407" s="12" t="s">
        <v>4415</v>
      </c>
    </row>
    <row r="408" spans="1:29" ht="12.75">
      <c r="A408" t="s">
        <v>1908</v>
      </c>
      <c r="B408" t="s">
        <v>4530</v>
      </c>
      <c r="C408" s="8">
        <v>29849</v>
      </c>
      <c r="D408" s="9" t="s">
        <v>1532</v>
      </c>
      <c r="E408" s="9" t="s">
        <v>5172</v>
      </c>
      <c r="F408" s="9" t="s">
        <v>549</v>
      </c>
      <c r="G408" s="9" t="s">
        <v>2547</v>
      </c>
      <c r="H408" t="s">
        <v>1908</v>
      </c>
      <c r="I408" s="9" t="s">
        <v>549</v>
      </c>
      <c r="J408" s="9" t="s">
        <v>2539</v>
      </c>
      <c r="K408" t="s">
        <v>1908</v>
      </c>
      <c r="L408" s="9" t="s">
        <v>549</v>
      </c>
      <c r="M408" s="9" t="s">
        <v>2539</v>
      </c>
      <c r="N408" t="s">
        <v>1908</v>
      </c>
      <c r="O408" s="9" t="s">
        <v>549</v>
      </c>
      <c r="P408" s="9" t="s">
        <v>3188</v>
      </c>
      <c r="R408" s="9"/>
      <c r="V408" s="5"/>
      <c r="W408" s="5"/>
      <c r="X408" s="5"/>
      <c r="Y408" s="5"/>
      <c r="AC408" s="11"/>
    </row>
    <row r="409" spans="1:29" ht="12.75">
      <c r="A409" t="s">
        <v>573</v>
      </c>
      <c r="B409" t="s">
        <v>4989</v>
      </c>
      <c r="C409" s="8">
        <v>30091</v>
      </c>
      <c r="D409" s="9" t="s">
        <v>67</v>
      </c>
      <c r="E409" s="9" t="s">
        <v>5173</v>
      </c>
      <c r="F409" s="9" t="s">
        <v>2538</v>
      </c>
      <c r="G409" s="9" t="s">
        <v>2545</v>
      </c>
      <c r="H409" t="s">
        <v>4919</v>
      </c>
      <c r="I409" s="9" t="s">
        <v>2538</v>
      </c>
      <c r="J409" s="9" t="s">
        <v>3811</v>
      </c>
      <c r="K409" t="s">
        <v>5031</v>
      </c>
      <c r="L409" s="9" t="s">
        <v>524</v>
      </c>
      <c r="M409" s="9" t="s">
        <v>2545</v>
      </c>
      <c r="N409" t="s">
        <v>5031</v>
      </c>
      <c r="O409" s="9" t="s">
        <v>524</v>
      </c>
      <c r="P409" s="9" t="s">
        <v>2545</v>
      </c>
      <c r="R409" s="9"/>
      <c r="V409" s="5"/>
      <c r="W409" s="5"/>
      <c r="X409" s="5"/>
      <c r="Y409" s="5"/>
      <c r="AC409" s="11"/>
    </row>
    <row r="410" spans="1:28" ht="12.75">
      <c r="A410" t="s">
        <v>573</v>
      </c>
      <c r="B410" t="s">
        <v>2649</v>
      </c>
      <c r="C410" s="8">
        <v>29121</v>
      </c>
      <c r="D410" s="9" t="s">
        <v>3262</v>
      </c>
      <c r="E410" s="9" t="s">
        <v>3499</v>
      </c>
      <c r="F410" s="9" t="s">
        <v>3717</v>
      </c>
      <c r="G410" s="9" t="s">
        <v>2545</v>
      </c>
      <c r="H410" t="s">
        <v>573</v>
      </c>
      <c r="I410" s="9" t="s">
        <v>3717</v>
      </c>
      <c r="J410" s="9" t="s">
        <v>2545</v>
      </c>
      <c r="K410" t="s">
        <v>573</v>
      </c>
      <c r="L410" s="9" t="s">
        <v>3717</v>
      </c>
      <c r="M410" s="9" t="s">
        <v>2545</v>
      </c>
      <c r="N410" t="s">
        <v>573</v>
      </c>
      <c r="O410" s="9" t="s">
        <v>3717</v>
      </c>
      <c r="P410" s="9" t="s">
        <v>2545</v>
      </c>
      <c r="Q410" t="s">
        <v>573</v>
      </c>
      <c r="R410" s="9" t="s">
        <v>3717</v>
      </c>
      <c r="S410" s="9" t="s">
        <v>2545</v>
      </c>
      <c r="U410" s="8"/>
      <c r="V410" s="9"/>
      <c r="W410" s="6"/>
      <c r="Y410" s="5"/>
      <c r="Z410" s="6"/>
      <c r="AB410" s="12"/>
    </row>
    <row r="411" spans="1:25" ht="12.75">
      <c r="A411" t="s">
        <v>1908</v>
      </c>
      <c r="B411" t="s">
        <v>1280</v>
      </c>
      <c r="C411" s="8">
        <v>28178</v>
      </c>
      <c r="D411" s="9" t="s">
        <v>3490</v>
      </c>
      <c r="E411" s="9" t="s">
        <v>95</v>
      </c>
      <c r="F411" s="9" t="s">
        <v>524</v>
      </c>
      <c r="G411" s="9" t="s">
        <v>2545</v>
      </c>
      <c r="H411" t="s">
        <v>1908</v>
      </c>
      <c r="I411" s="9" t="s">
        <v>549</v>
      </c>
      <c r="J411" s="9" t="s">
        <v>2547</v>
      </c>
      <c r="K411" t="s">
        <v>1908</v>
      </c>
      <c r="L411" s="9" t="s">
        <v>549</v>
      </c>
      <c r="M411" s="9" t="s">
        <v>3713</v>
      </c>
      <c r="O411" s="9"/>
      <c r="P411" s="9"/>
      <c r="R411" s="9"/>
      <c r="T411" t="s">
        <v>573</v>
      </c>
      <c r="U411" t="s">
        <v>549</v>
      </c>
      <c r="V411" s="5" t="s">
        <v>2545</v>
      </c>
      <c r="W411" s="6" t="s">
        <v>573</v>
      </c>
      <c r="X411" t="s">
        <v>549</v>
      </c>
      <c r="Y411" s="5" t="s">
        <v>5197</v>
      </c>
    </row>
    <row r="412" spans="1:28" ht="12.75">
      <c r="A412" t="s">
        <v>2699</v>
      </c>
      <c r="B412" t="s">
        <v>1466</v>
      </c>
      <c r="C412" s="8">
        <v>28415</v>
      </c>
      <c r="D412" s="9" t="s">
        <v>5176</v>
      </c>
      <c r="E412" s="9" t="s">
        <v>4660</v>
      </c>
      <c r="F412" s="9" t="s">
        <v>5177</v>
      </c>
      <c r="G412" s="9" t="s">
        <v>2545</v>
      </c>
      <c r="H412" t="s">
        <v>1913</v>
      </c>
      <c r="I412" s="9" t="s">
        <v>5177</v>
      </c>
      <c r="J412" s="9" t="s">
        <v>4901</v>
      </c>
      <c r="K412" t="s">
        <v>2699</v>
      </c>
      <c r="L412" s="9" t="s">
        <v>5177</v>
      </c>
      <c r="M412" s="9" t="s">
        <v>5179</v>
      </c>
      <c r="N412" t="s">
        <v>2699</v>
      </c>
      <c r="O412" s="9" t="s">
        <v>5177</v>
      </c>
      <c r="P412" s="9" t="s">
        <v>5019</v>
      </c>
      <c r="Q412" t="s">
        <v>2699</v>
      </c>
      <c r="R412" s="9" t="s">
        <v>5177</v>
      </c>
      <c r="S412" s="9" t="s">
        <v>5025</v>
      </c>
      <c r="T412" t="s">
        <v>2699</v>
      </c>
      <c r="U412" s="8" t="s">
        <v>2226</v>
      </c>
      <c r="V412" s="9" t="s">
        <v>4427</v>
      </c>
      <c r="W412" s="6" t="s">
        <v>5209</v>
      </c>
      <c r="X412" t="s">
        <v>2226</v>
      </c>
      <c r="Y412" s="5" t="s">
        <v>3711</v>
      </c>
      <c r="Z412" s="6" t="s">
        <v>2699</v>
      </c>
      <c r="AA412" s="6" t="s">
        <v>2226</v>
      </c>
      <c r="AB412" s="12" t="s">
        <v>1467</v>
      </c>
    </row>
    <row r="413" spans="1:29" ht="12.75">
      <c r="A413" t="s">
        <v>1328</v>
      </c>
      <c r="B413" t="s">
        <v>1189</v>
      </c>
      <c r="C413" s="8">
        <v>29254</v>
      </c>
      <c r="D413" s="9" t="s">
        <v>1950</v>
      </c>
      <c r="E413" s="9" t="s">
        <v>2543</v>
      </c>
      <c r="F413" s="9"/>
      <c r="G413" s="9"/>
      <c r="H413" t="s">
        <v>1906</v>
      </c>
      <c r="I413" s="9" t="s">
        <v>1</v>
      </c>
      <c r="J413" s="9" t="s">
        <v>5191</v>
      </c>
      <c r="K413" t="s">
        <v>1910</v>
      </c>
      <c r="L413" s="9" t="s">
        <v>1</v>
      </c>
      <c r="M413" s="9" t="s">
        <v>5188</v>
      </c>
      <c r="N413" t="s">
        <v>2699</v>
      </c>
      <c r="O413" s="9" t="s">
        <v>1</v>
      </c>
      <c r="P413" s="9" t="s">
        <v>3711</v>
      </c>
      <c r="Q413" t="s">
        <v>2699</v>
      </c>
      <c r="R413" s="9" t="s">
        <v>1</v>
      </c>
      <c r="S413" s="5" t="s">
        <v>3811</v>
      </c>
      <c r="T413" t="s">
        <v>1908</v>
      </c>
      <c r="U413" t="s">
        <v>1</v>
      </c>
      <c r="V413" s="5" t="s">
        <v>5207</v>
      </c>
      <c r="W413" s="5"/>
      <c r="X413" s="5"/>
      <c r="Y413" s="5"/>
      <c r="AC413" s="11"/>
    </row>
    <row r="415" spans="1:29" ht="12.75">
      <c r="A415" t="s">
        <v>3133</v>
      </c>
      <c r="B415" t="s">
        <v>2155</v>
      </c>
      <c r="C415" s="8">
        <v>31025</v>
      </c>
      <c r="D415" s="9" t="s">
        <v>2231</v>
      </c>
      <c r="E415" s="9" t="s">
        <v>2634</v>
      </c>
      <c r="F415" s="9" t="s">
        <v>4147</v>
      </c>
      <c r="G415" s="9" t="s">
        <v>550</v>
      </c>
      <c r="H415" t="s">
        <v>4780</v>
      </c>
      <c r="I415" s="9" t="s">
        <v>4147</v>
      </c>
      <c r="J415" s="9" t="s">
        <v>3134</v>
      </c>
      <c r="L415" s="9"/>
      <c r="M415" s="9"/>
      <c r="O415" s="9"/>
      <c r="P415" s="9"/>
      <c r="R415" s="9"/>
      <c r="V415" s="5"/>
      <c r="W415" s="5"/>
      <c r="X415" s="5"/>
      <c r="Y415" s="5"/>
      <c r="AC415" s="11"/>
    </row>
    <row r="416" spans="1:28" ht="12.75">
      <c r="A416" t="s">
        <v>3133</v>
      </c>
      <c r="B416" t="s">
        <v>2710</v>
      </c>
      <c r="C416" s="8">
        <v>28267</v>
      </c>
      <c r="D416" s="9" t="s">
        <v>3047</v>
      </c>
      <c r="E416" s="9" t="s">
        <v>3858</v>
      </c>
      <c r="F416" s="9" t="s">
        <v>3717</v>
      </c>
      <c r="G416" s="9" t="s">
        <v>3134</v>
      </c>
      <c r="H416" t="s">
        <v>3133</v>
      </c>
      <c r="I416" s="9" t="s">
        <v>3717</v>
      </c>
      <c r="J416" s="9" t="s">
        <v>550</v>
      </c>
      <c r="K416" t="s">
        <v>3133</v>
      </c>
      <c r="L416" s="9" t="s">
        <v>377</v>
      </c>
      <c r="M416" s="9" t="s">
        <v>550</v>
      </c>
      <c r="N416" t="s">
        <v>3133</v>
      </c>
      <c r="O416" s="9" t="s">
        <v>377</v>
      </c>
      <c r="P416" s="9" t="s">
        <v>550</v>
      </c>
      <c r="Q416" t="s">
        <v>3133</v>
      </c>
      <c r="R416" s="9" t="s">
        <v>377</v>
      </c>
      <c r="S416" s="9" t="s">
        <v>3823</v>
      </c>
      <c r="T416" t="s">
        <v>3133</v>
      </c>
      <c r="U416" s="8" t="s">
        <v>377</v>
      </c>
      <c r="V416" s="9" t="s">
        <v>3824</v>
      </c>
      <c r="W416" s="14" t="s">
        <v>361</v>
      </c>
      <c r="X416" t="s">
        <v>2546</v>
      </c>
      <c r="Y416" s="5" t="s">
        <v>2711</v>
      </c>
      <c r="Z416" s="6" t="s">
        <v>367</v>
      </c>
      <c r="AA416" s="6" t="s">
        <v>2546</v>
      </c>
      <c r="AB416" s="12" t="s">
        <v>3134</v>
      </c>
    </row>
    <row r="417" spans="1:28" ht="12.75">
      <c r="A417" t="s">
        <v>1275</v>
      </c>
      <c r="B417" t="s">
        <v>4504</v>
      </c>
      <c r="C417" s="8">
        <v>30172</v>
      </c>
      <c r="D417" s="9" t="s">
        <v>92</v>
      </c>
      <c r="E417" s="9" t="s">
        <v>93</v>
      </c>
      <c r="F417" s="9" t="s">
        <v>4041</v>
      </c>
      <c r="G417" s="9" t="s">
        <v>2096</v>
      </c>
      <c r="H417" t="s">
        <v>375</v>
      </c>
      <c r="I417" s="9" t="s">
        <v>4041</v>
      </c>
      <c r="J417" s="9" t="s">
        <v>368</v>
      </c>
      <c r="K417" t="s">
        <v>375</v>
      </c>
      <c r="L417" s="9" t="s">
        <v>4041</v>
      </c>
      <c r="M417" s="9" t="s">
        <v>3134</v>
      </c>
      <c r="O417" s="9"/>
      <c r="P417" s="9"/>
      <c r="R417" s="9"/>
      <c r="S417" s="9"/>
      <c r="U417" s="8"/>
      <c r="V417" s="9"/>
      <c r="W417" s="6"/>
      <c r="Y417" s="5"/>
      <c r="Z417" s="6"/>
      <c r="AB417" s="12"/>
    </row>
    <row r="418" spans="1:29" ht="12.75">
      <c r="A418" t="s">
        <v>367</v>
      </c>
      <c r="B418" t="s">
        <v>5107</v>
      </c>
      <c r="C418" s="8">
        <v>30722</v>
      </c>
      <c r="D418" s="9" t="s">
        <v>1285</v>
      </c>
      <c r="E418" s="9" t="s">
        <v>3395</v>
      </c>
      <c r="F418" s="9" t="s">
        <v>524</v>
      </c>
      <c r="G418" s="9" t="s">
        <v>368</v>
      </c>
      <c r="H418"/>
      <c r="I418" s="9"/>
      <c r="J418" s="9"/>
      <c r="L418" s="9"/>
      <c r="M418" s="9"/>
      <c r="O418" s="9"/>
      <c r="P418" s="9"/>
      <c r="R418" s="9"/>
      <c r="V418" s="5"/>
      <c r="W418" s="5"/>
      <c r="X418" s="5"/>
      <c r="Y418" s="5"/>
      <c r="AC418" s="11"/>
    </row>
    <row r="419" spans="1:28" ht="12.75">
      <c r="A419" t="s">
        <v>3133</v>
      </c>
      <c r="B419" t="s">
        <v>845</v>
      </c>
      <c r="C419" s="8">
        <v>30114</v>
      </c>
      <c r="D419" s="9" t="s">
        <v>372</v>
      </c>
      <c r="E419" s="9" t="s">
        <v>2708</v>
      </c>
      <c r="F419" s="9" t="s">
        <v>374</v>
      </c>
      <c r="G419" s="9" t="s">
        <v>368</v>
      </c>
      <c r="H419" t="s">
        <v>3133</v>
      </c>
      <c r="I419" s="9" t="s">
        <v>374</v>
      </c>
      <c r="J419" s="9" t="s">
        <v>368</v>
      </c>
      <c r="K419" t="s">
        <v>3133</v>
      </c>
      <c r="L419" s="9" t="s">
        <v>2226</v>
      </c>
      <c r="M419" s="9" t="s">
        <v>3134</v>
      </c>
      <c r="N419" t="s">
        <v>3133</v>
      </c>
      <c r="O419" s="9" t="s">
        <v>2226</v>
      </c>
      <c r="P419" s="9" t="s">
        <v>368</v>
      </c>
      <c r="Q419" t="s">
        <v>361</v>
      </c>
      <c r="R419" s="9" t="s">
        <v>2226</v>
      </c>
      <c r="S419" s="9" t="s">
        <v>4493</v>
      </c>
      <c r="U419" s="8"/>
      <c r="V419" s="9"/>
      <c r="W419" s="6"/>
      <c r="Y419" s="5"/>
      <c r="Z419" s="6"/>
      <c r="AB419" s="12"/>
    </row>
    <row r="420" spans="1:28" ht="12.75">
      <c r="A420" t="s">
        <v>4780</v>
      </c>
      <c r="B420" t="s">
        <v>111</v>
      </c>
      <c r="C420" s="8">
        <v>27773</v>
      </c>
      <c r="D420" s="9" t="s">
        <v>5028</v>
      </c>
      <c r="E420" s="9" t="s">
        <v>4748</v>
      </c>
      <c r="F420" s="9" t="s">
        <v>377</v>
      </c>
      <c r="G420" s="9" t="s">
        <v>368</v>
      </c>
      <c r="H420" t="s">
        <v>367</v>
      </c>
      <c r="I420" s="9" t="s">
        <v>1905</v>
      </c>
      <c r="J420" s="9" t="s">
        <v>3134</v>
      </c>
      <c r="K420" t="s">
        <v>1328</v>
      </c>
      <c r="L420" s="9"/>
      <c r="M420" s="9"/>
      <c r="N420" t="s">
        <v>4780</v>
      </c>
      <c r="O420" s="9" t="s">
        <v>1905</v>
      </c>
      <c r="P420" s="9" t="s">
        <v>550</v>
      </c>
      <c r="Q420" t="s">
        <v>4780</v>
      </c>
      <c r="R420" s="9" t="s">
        <v>1905</v>
      </c>
      <c r="S420" s="9" t="s">
        <v>550</v>
      </c>
      <c r="U420" s="8"/>
      <c r="V420" s="9"/>
      <c r="W420" s="6" t="s">
        <v>4780</v>
      </c>
      <c r="X420" t="s">
        <v>1905</v>
      </c>
      <c r="Y420" s="5" t="s">
        <v>1922</v>
      </c>
      <c r="Z420" s="6" t="s">
        <v>4780</v>
      </c>
      <c r="AA420" s="6" t="s">
        <v>1905</v>
      </c>
      <c r="AB420" s="12" t="s">
        <v>550</v>
      </c>
    </row>
    <row r="421" spans="1:29" ht="12.75">
      <c r="A421" t="s">
        <v>370</v>
      </c>
      <c r="B421" t="s">
        <v>5034</v>
      </c>
      <c r="C421" s="8">
        <v>29689</v>
      </c>
      <c r="D421" s="9" t="s">
        <v>1950</v>
      </c>
      <c r="E421" s="9" t="s">
        <v>4615</v>
      </c>
      <c r="F421" s="9" t="s">
        <v>2697</v>
      </c>
      <c r="G421" s="9" t="s">
        <v>368</v>
      </c>
      <c r="H421" t="s">
        <v>367</v>
      </c>
      <c r="I421" s="9" t="s">
        <v>2697</v>
      </c>
      <c r="J421" s="9" t="s">
        <v>368</v>
      </c>
      <c r="K421" t="s">
        <v>367</v>
      </c>
      <c r="L421" s="9" t="s">
        <v>374</v>
      </c>
      <c r="M421" s="9" t="s">
        <v>368</v>
      </c>
      <c r="N421" t="s">
        <v>367</v>
      </c>
      <c r="O421" s="9" t="s">
        <v>3083</v>
      </c>
      <c r="P421" s="9" t="s">
        <v>368</v>
      </c>
      <c r="Q421" t="s">
        <v>370</v>
      </c>
      <c r="R421" s="9" t="s">
        <v>3083</v>
      </c>
      <c r="S421" s="5" t="s">
        <v>550</v>
      </c>
      <c r="T421" t="s">
        <v>370</v>
      </c>
      <c r="U421" t="s">
        <v>3083</v>
      </c>
      <c r="V421" s="5" t="s">
        <v>3134</v>
      </c>
      <c r="W421" s="5"/>
      <c r="X421" s="5"/>
      <c r="Y421" s="5"/>
      <c r="AC421" s="11"/>
    </row>
    <row r="422" spans="1:29" ht="12.75">
      <c r="A422" t="s">
        <v>375</v>
      </c>
      <c r="B422" t="s">
        <v>2712</v>
      </c>
      <c r="C422" s="8">
        <v>29450</v>
      </c>
      <c r="D422" s="9" t="s">
        <v>1950</v>
      </c>
      <c r="E422" s="9" t="s">
        <v>2448</v>
      </c>
      <c r="F422" s="9" t="s">
        <v>3193</v>
      </c>
      <c r="G422" s="9" t="s">
        <v>368</v>
      </c>
      <c r="H422" t="s">
        <v>367</v>
      </c>
      <c r="I422" s="9" t="s">
        <v>935</v>
      </c>
      <c r="J422" s="9" t="s">
        <v>3134</v>
      </c>
      <c r="K422" t="s">
        <v>1328</v>
      </c>
      <c r="L422" s="9"/>
      <c r="M422" s="9"/>
      <c r="N422" t="s">
        <v>375</v>
      </c>
      <c r="O422" s="9" t="s">
        <v>935</v>
      </c>
      <c r="P422" s="9" t="s">
        <v>550</v>
      </c>
      <c r="Q422" t="s">
        <v>375</v>
      </c>
      <c r="R422" s="9" t="s">
        <v>935</v>
      </c>
      <c r="S422" s="5" t="s">
        <v>550</v>
      </c>
      <c r="T422" t="s">
        <v>375</v>
      </c>
      <c r="U422" t="s">
        <v>935</v>
      </c>
      <c r="V422" s="5" t="s">
        <v>550</v>
      </c>
      <c r="W422" s="5"/>
      <c r="X422" s="5"/>
      <c r="Y422" s="5"/>
      <c r="AC422" s="11"/>
    </row>
    <row r="423" spans="3:25" ht="12.75">
      <c r="C423" s="8"/>
      <c r="D423" s="9"/>
      <c r="E423" s="9"/>
      <c r="F423" s="9"/>
      <c r="G423" s="9"/>
      <c r="H423"/>
      <c r="I423" s="9"/>
      <c r="J423" s="9"/>
      <c r="L423" s="9"/>
      <c r="M423" s="9"/>
      <c r="O423" s="9"/>
      <c r="P423" s="9"/>
      <c r="R423" s="9"/>
      <c r="S423" s="9"/>
      <c r="U423" s="8"/>
      <c r="V423" s="9"/>
      <c r="W423" s="6"/>
      <c r="Y423" s="5"/>
    </row>
    <row r="424" spans="1:28" ht="12.75">
      <c r="A424" t="s">
        <v>1715</v>
      </c>
      <c r="B424" t="s">
        <v>4494</v>
      </c>
      <c r="C424" s="8">
        <v>27257</v>
      </c>
      <c r="D424" s="9"/>
      <c r="E424" s="9" t="s">
        <v>1165</v>
      </c>
      <c r="F424" s="9" t="s">
        <v>2123</v>
      </c>
      <c r="G424" s="9" t="s">
        <v>1411</v>
      </c>
      <c r="H424" t="s">
        <v>1715</v>
      </c>
      <c r="I424" s="9" t="s">
        <v>2123</v>
      </c>
      <c r="J424" s="9" t="s">
        <v>3076</v>
      </c>
      <c r="K424" t="s">
        <v>1715</v>
      </c>
      <c r="L424" s="9" t="s">
        <v>2123</v>
      </c>
      <c r="M424" s="9" t="s">
        <v>4844</v>
      </c>
      <c r="N424" t="s">
        <v>1715</v>
      </c>
      <c r="O424" s="9" t="s">
        <v>2706</v>
      </c>
      <c r="P424" s="9" t="s">
        <v>2896</v>
      </c>
      <c r="Q424" t="s">
        <v>1715</v>
      </c>
      <c r="R424" s="9" t="s">
        <v>2706</v>
      </c>
      <c r="S424" s="9" t="s">
        <v>4495</v>
      </c>
      <c r="T424" t="s">
        <v>1715</v>
      </c>
      <c r="U424" s="8" t="s">
        <v>2706</v>
      </c>
      <c r="V424" s="9" t="s">
        <v>4496</v>
      </c>
      <c r="W424" s="6" t="s">
        <v>1715</v>
      </c>
      <c r="X424" t="s">
        <v>2706</v>
      </c>
      <c r="Y424" s="5" t="s">
        <v>4497</v>
      </c>
      <c r="Z424" t="s">
        <v>1715</v>
      </c>
      <c r="AA424" s="6" t="s">
        <v>2706</v>
      </c>
      <c r="AB424" s="6" t="s">
        <v>3276</v>
      </c>
    </row>
    <row r="425" spans="1:28" ht="12.75">
      <c r="A425" t="s">
        <v>3311</v>
      </c>
      <c r="B425" t="s">
        <v>3277</v>
      </c>
      <c r="C425" s="8">
        <v>27832</v>
      </c>
      <c r="D425" s="9" t="s">
        <v>453</v>
      </c>
      <c r="E425" s="9" t="s">
        <v>1166</v>
      </c>
      <c r="F425" s="9" t="s">
        <v>1905</v>
      </c>
      <c r="G425" s="9" t="s">
        <v>4363</v>
      </c>
      <c r="H425" t="s">
        <v>3311</v>
      </c>
      <c r="I425" s="9" t="s">
        <v>1905</v>
      </c>
      <c r="J425" s="9" t="s">
        <v>411</v>
      </c>
      <c r="K425" t="s">
        <v>3311</v>
      </c>
      <c r="L425" s="9" t="s">
        <v>1905</v>
      </c>
      <c r="M425" s="9" t="s">
        <v>3440</v>
      </c>
      <c r="N425" t="s">
        <v>3311</v>
      </c>
      <c r="O425" s="9" t="s">
        <v>1905</v>
      </c>
      <c r="P425" s="9" t="s">
        <v>554</v>
      </c>
      <c r="Q425" t="s">
        <v>3311</v>
      </c>
      <c r="R425" s="9" t="s">
        <v>1905</v>
      </c>
      <c r="S425" s="9" t="s">
        <v>3501</v>
      </c>
      <c r="T425" t="s">
        <v>3311</v>
      </c>
      <c r="U425" s="8" t="s">
        <v>2706</v>
      </c>
      <c r="V425" s="9" t="s">
        <v>1924</v>
      </c>
      <c r="W425" s="6" t="s">
        <v>3311</v>
      </c>
      <c r="X425" t="s">
        <v>2706</v>
      </c>
      <c r="Y425" s="5" t="s">
        <v>1983</v>
      </c>
      <c r="Z425" t="s">
        <v>3311</v>
      </c>
      <c r="AA425" s="6" t="s">
        <v>2706</v>
      </c>
      <c r="AB425" s="6" t="s">
        <v>1984</v>
      </c>
    </row>
    <row r="426" spans="3:25" ht="12.75">
      <c r="C426" s="8"/>
      <c r="D426" s="9"/>
      <c r="E426" s="9"/>
      <c r="F426" s="9"/>
      <c r="G426" s="9"/>
      <c r="H426" s="9"/>
      <c r="I426" s="9"/>
      <c r="J426" s="9"/>
      <c r="L426" s="9"/>
      <c r="M426" s="9"/>
      <c r="O426" s="9"/>
      <c r="P426" s="9"/>
      <c r="R426" s="9"/>
      <c r="S426" s="9"/>
      <c r="U426" s="8"/>
      <c r="V426" s="9"/>
      <c r="W426" s="6"/>
      <c r="Y426" s="5"/>
    </row>
    <row r="427" spans="3:25" ht="12.75">
      <c r="C427" s="8"/>
      <c r="D427" s="9"/>
      <c r="E427" s="9"/>
      <c r="F427" s="9"/>
      <c r="G427" s="9"/>
      <c r="H427" t="s">
        <v>1736</v>
      </c>
      <c r="I427" s="9"/>
      <c r="J427" s="9"/>
      <c r="K427" t="s">
        <v>101</v>
      </c>
      <c r="L427" s="9"/>
      <c r="M427" s="9"/>
      <c r="N427" t="s">
        <v>544</v>
      </c>
      <c r="O427" s="9"/>
      <c r="P427" s="9"/>
      <c r="Q427" t="s">
        <v>4930</v>
      </c>
      <c r="R427" s="9"/>
      <c r="S427" s="9"/>
      <c r="T427" t="s">
        <v>4931</v>
      </c>
      <c r="U427" s="8"/>
      <c r="V427" s="9"/>
      <c r="W427" s="6"/>
      <c r="Y427" s="5"/>
    </row>
    <row r="429" spans="3:25" ht="12.75">
      <c r="C429" s="8"/>
      <c r="D429" s="9"/>
      <c r="E429" s="9"/>
      <c r="F429" s="9"/>
      <c r="G429" s="9"/>
      <c r="H429" s="9"/>
      <c r="I429" s="9"/>
      <c r="J429" s="9"/>
      <c r="L429" s="9"/>
      <c r="M429" s="9"/>
      <c r="O429" s="9"/>
      <c r="P429" s="9"/>
      <c r="R429" s="9"/>
      <c r="S429" s="9"/>
      <c r="U429" s="8"/>
      <c r="V429" s="9"/>
      <c r="W429" s="6"/>
      <c r="Y429" s="5"/>
    </row>
    <row r="430" spans="3:25" ht="12.75">
      <c r="C430" s="8"/>
      <c r="D430" s="9"/>
      <c r="E430" s="9"/>
      <c r="F430" s="9"/>
      <c r="G430" s="9"/>
      <c r="H430" s="9"/>
      <c r="I430" s="9"/>
      <c r="J430" s="9"/>
      <c r="L430" s="9"/>
      <c r="M430" s="9"/>
      <c r="O430" s="9"/>
      <c r="P430" s="9"/>
      <c r="R430" s="9"/>
      <c r="S430" s="9"/>
      <c r="U430" s="8"/>
      <c r="V430" s="9"/>
      <c r="W430" s="6"/>
      <c r="Y430" s="5"/>
    </row>
    <row r="431" spans="1:28" ht="18">
      <c r="A431" s="7" t="s">
        <v>1318</v>
      </c>
      <c r="D431"/>
      <c r="E431"/>
      <c r="F431"/>
      <c r="G431"/>
      <c r="H431"/>
      <c r="I431"/>
      <c r="J431"/>
      <c r="K431" s="7"/>
      <c r="L431"/>
      <c r="M431"/>
      <c r="O431"/>
      <c r="P431"/>
      <c r="R431"/>
      <c r="AA431"/>
      <c r="AB431"/>
    </row>
    <row r="432" spans="4:28" ht="12.75">
      <c r="D432"/>
      <c r="E432"/>
      <c r="F432"/>
      <c r="G432"/>
      <c r="H432"/>
      <c r="I432"/>
      <c r="J432"/>
      <c r="L432"/>
      <c r="M432"/>
      <c r="O432"/>
      <c r="P432"/>
      <c r="R432"/>
      <c r="AA432"/>
      <c r="AB432"/>
    </row>
    <row r="433" spans="1:28" ht="12.75">
      <c r="A433" t="s">
        <v>4646</v>
      </c>
      <c r="D433"/>
      <c r="E433"/>
      <c r="F433"/>
      <c r="G433"/>
      <c r="H433"/>
      <c r="I433"/>
      <c r="J433"/>
      <c r="L433"/>
      <c r="M433"/>
      <c r="O433"/>
      <c r="P433"/>
      <c r="R433"/>
      <c r="AA433"/>
      <c r="AB433"/>
    </row>
    <row r="434" spans="1:28" ht="12.75">
      <c r="A434" t="s">
        <v>3002</v>
      </c>
      <c r="B434" t="s">
        <v>2321</v>
      </c>
      <c r="C434" s="8">
        <v>29951</v>
      </c>
      <c r="D434" s="9" t="s">
        <v>1375</v>
      </c>
      <c r="E434" s="9" t="s">
        <v>4825</v>
      </c>
      <c r="F434" s="9" t="s">
        <v>5177</v>
      </c>
      <c r="G434" s="9" t="s">
        <v>4648</v>
      </c>
      <c r="H434" t="s">
        <v>3002</v>
      </c>
      <c r="I434" s="9" t="s">
        <v>5177</v>
      </c>
      <c r="J434" s="9" t="s">
        <v>2359</v>
      </c>
      <c r="K434" t="s">
        <v>3002</v>
      </c>
      <c r="L434" s="9" t="s">
        <v>5177</v>
      </c>
      <c r="M434" s="9" t="s">
        <v>4446</v>
      </c>
      <c r="O434" s="9"/>
      <c r="P434" s="9"/>
      <c r="R434" s="9"/>
      <c r="S434" s="9"/>
      <c r="U434" s="8"/>
      <c r="V434" s="9"/>
      <c r="W434" s="6"/>
      <c r="Y434" s="5"/>
      <c r="Z434" s="6"/>
      <c r="AB434" s="12"/>
    </row>
    <row r="435" spans="1:29" ht="12.75">
      <c r="A435" t="s">
        <v>3002</v>
      </c>
      <c r="B435" t="s">
        <v>1207</v>
      </c>
      <c r="C435" s="8">
        <v>30279</v>
      </c>
      <c r="D435" s="9" t="s">
        <v>3203</v>
      </c>
      <c r="E435" s="9" t="s">
        <v>3206</v>
      </c>
      <c r="F435" s="9" t="s">
        <v>4147</v>
      </c>
      <c r="G435" s="9" t="s">
        <v>857</v>
      </c>
      <c r="H435" t="s">
        <v>3002</v>
      </c>
      <c r="I435" s="9" t="s">
        <v>4147</v>
      </c>
      <c r="J435" s="9" t="s">
        <v>2338</v>
      </c>
      <c r="K435" t="s">
        <v>1328</v>
      </c>
      <c r="L435" s="9"/>
      <c r="M435" s="9"/>
      <c r="N435" t="s">
        <v>3002</v>
      </c>
      <c r="O435" s="9" t="s">
        <v>2546</v>
      </c>
      <c r="P435" s="9" t="s">
        <v>2968</v>
      </c>
      <c r="R435" s="9"/>
      <c r="V435" s="5"/>
      <c r="W435" s="5"/>
      <c r="X435" s="5"/>
      <c r="Y435" s="5"/>
      <c r="AC435" s="11"/>
    </row>
    <row r="436" spans="1:29" ht="12.75">
      <c r="A436" t="s">
        <v>3002</v>
      </c>
      <c r="B436" t="s">
        <v>3524</v>
      </c>
      <c r="C436" s="8">
        <v>27878</v>
      </c>
      <c r="D436" s="9" t="s">
        <v>3187</v>
      </c>
      <c r="E436" s="9" t="s">
        <v>793</v>
      </c>
      <c r="F436" s="9" t="s">
        <v>549</v>
      </c>
      <c r="G436" s="9" t="s">
        <v>2338</v>
      </c>
      <c r="H436" t="s">
        <v>3002</v>
      </c>
      <c r="I436" s="9" t="s">
        <v>549</v>
      </c>
      <c r="J436" s="9" t="s">
        <v>1323</v>
      </c>
      <c r="K436" t="s">
        <v>3002</v>
      </c>
      <c r="L436" s="9" t="s">
        <v>549</v>
      </c>
      <c r="M436" s="9" t="s">
        <v>612</v>
      </c>
      <c r="N436" t="s">
        <v>3002</v>
      </c>
      <c r="O436" s="9" t="s">
        <v>2538</v>
      </c>
      <c r="P436" s="9" t="s">
        <v>2332</v>
      </c>
      <c r="Q436" t="s">
        <v>3002</v>
      </c>
      <c r="R436" s="9" t="s">
        <v>2538</v>
      </c>
      <c r="S436" s="5" t="s">
        <v>417</v>
      </c>
      <c r="T436" t="s">
        <v>3002</v>
      </c>
      <c r="U436" t="s">
        <v>2538</v>
      </c>
      <c r="V436" s="5" t="s">
        <v>1704</v>
      </c>
      <c r="Y436" s="5"/>
      <c r="AC436" s="11"/>
    </row>
    <row r="437" spans="1:28" ht="12.75">
      <c r="A437" t="s">
        <v>1328</v>
      </c>
      <c r="B437" t="s">
        <v>2319</v>
      </c>
      <c r="C437" s="8">
        <v>30343</v>
      </c>
      <c r="D437" s="9" t="s">
        <v>96</v>
      </c>
      <c r="E437" s="9" t="s">
        <v>97</v>
      </c>
      <c r="F437" s="9"/>
      <c r="G437" s="9"/>
      <c r="H437" t="s">
        <v>1328</v>
      </c>
      <c r="I437" s="9"/>
      <c r="J437" s="9"/>
      <c r="K437" t="s">
        <v>3002</v>
      </c>
      <c r="L437" s="9" t="s">
        <v>1905</v>
      </c>
      <c r="M437" s="9" t="s">
        <v>2657</v>
      </c>
      <c r="O437" s="9"/>
      <c r="P437" s="9"/>
      <c r="R437" s="9"/>
      <c r="S437" s="9"/>
      <c r="U437" s="8"/>
      <c r="V437" s="9"/>
      <c r="W437" s="6"/>
      <c r="Y437" s="5"/>
      <c r="Z437" s="6"/>
      <c r="AB437" s="12"/>
    </row>
    <row r="439" spans="1:28" ht="12.75">
      <c r="A439" t="s">
        <v>2535</v>
      </c>
      <c r="B439" t="s">
        <v>4500</v>
      </c>
      <c r="C439" s="8">
        <v>30431</v>
      </c>
      <c r="D439" s="9" t="s">
        <v>2323</v>
      </c>
      <c r="E439" s="9" t="s">
        <v>92</v>
      </c>
      <c r="F439" s="9" t="s">
        <v>4940</v>
      </c>
      <c r="G439" s="9" t="s">
        <v>213</v>
      </c>
      <c r="H439" t="s">
        <v>296</v>
      </c>
      <c r="I439" s="9" t="s">
        <v>4940</v>
      </c>
      <c r="J439" s="9" t="s">
        <v>246</v>
      </c>
      <c r="K439" t="s">
        <v>2967</v>
      </c>
      <c r="L439" s="9" t="s">
        <v>4940</v>
      </c>
      <c r="M439" s="9" t="s">
        <v>1831</v>
      </c>
      <c r="O439" s="9"/>
      <c r="P439" s="9"/>
      <c r="R439" s="9"/>
      <c r="S439" s="9"/>
      <c r="U439" s="8"/>
      <c r="V439" s="9"/>
      <c r="W439" s="6"/>
      <c r="Y439" s="5"/>
      <c r="Z439" s="6"/>
      <c r="AB439" s="12"/>
    </row>
    <row r="440" spans="1:29" ht="12.75">
      <c r="A440" t="s">
        <v>2535</v>
      </c>
      <c r="B440" t="s">
        <v>5052</v>
      </c>
      <c r="C440" s="8">
        <v>31391</v>
      </c>
      <c r="D440" s="9" t="s">
        <v>4606</v>
      </c>
      <c r="E440" s="9" t="s">
        <v>3406</v>
      </c>
      <c r="F440" s="9" t="s">
        <v>4041</v>
      </c>
      <c r="G440" s="9" t="s">
        <v>2521</v>
      </c>
      <c r="H440"/>
      <c r="I440" s="9"/>
      <c r="J440" s="9"/>
      <c r="L440" s="9"/>
      <c r="M440" s="9"/>
      <c r="O440" s="9"/>
      <c r="P440" s="9"/>
      <c r="R440" s="9"/>
      <c r="V440" s="5"/>
      <c r="W440" s="5"/>
      <c r="X440" s="5"/>
      <c r="Y440" s="5"/>
      <c r="AC440" s="11"/>
    </row>
    <row r="441" spans="1:28" ht="12.75">
      <c r="A441" t="s">
        <v>3442</v>
      </c>
      <c r="B441" t="s">
        <v>73</v>
      </c>
      <c r="C441" s="8">
        <v>31108</v>
      </c>
      <c r="D441" s="9" t="s">
        <v>2555</v>
      </c>
      <c r="E441" s="9" t="s">
        <v>4822</v>
      </c>
      <c r="F441" s="9" t="s">
        <v>374</v>
      </c>
      <c r="G441" s="9" t="s">
        <v>2042</v>
      </c>
      <c r="H441" t="s">
        <v>2535</v>
      </c>
      <c r="I441" s="9" t="s">
        <v>374</v>
      </c>
      <c r="J441" s="9" t="s">
        <v>2265</v>
      </c>
      <c r="K441" t="s">
        <v>3048</v>
      </c>
      <c r="L441" s="9" t="s">
        <v>374</v>
      </c>
      <c r="M441" s="9" t="s">
        <v>248</v>
      </c>
      <c r="O441" s="9"/>
      <c r="P441" s="9"/>
      <c r="R441" s="9"/>
      <c r="S441" s="9"/>
      <c r="U441" s="8"/>
      <c r="V441" s="9"/>
      <c r="W441" s="6"/>
      <c r="Y441" s="5"/>
      <c r="Z441" s="6"/>
      <c r="AB441" s="12"/>
    </row>
    <row r="442" spans="1:28" ht="12.75">
      <c r="A442" t="s">
        <v>294</v>
      </c>
      <c r="B442" t="s">
        <v>4143</v>
      </c>
      <c r="C442" s="8">
        <v>25929</v>
      </c>
      <c r="D442" s="9"/>
      <c r="E442" s="9" t="s">
        <v>4669</v>
      </c>
      <c r="F442" s="9" t="s">
        <v>5194</v>
      </c>
      <c r="G442" s="9" t="s">
        <v>3392</v>
      </c>
      <c r="H442" t="s">
        <v>294</v>
      </c>
      <c r="I442" s="9" t="s">
        <v>549</v>
      </c>
      <c r="J442" s="9" t="s">
        <v>2459</v>
      </c>
      <c r="K442" t="s">
        <v>294</v>
      </c>
      <c r="L442" s="9" t="s">
        <v>549</v>
      </c>
      <c r="M442" s="9" t="s">
        <v>2429</v>
      </c>
      <c r="N442" t="s">
        <v>294</v>
      </c>
      <c r="O442" s="9" t="s">
        <v>549</v>
      </c>
      <c r="P442" s="9" t="s">
        <v>2030</v>
      </c>
      <c r="Q442" t="s">
        <v>294</v>
      </c>
      <c r="R442" s="9" t="s">
        <v>549</v>
      </c>
      <c r="S442" s="9" t="s">
        <v>4145</v>
      </c>
      <c r="T442" t="s">
        <v>294</v>
      </c>
      <c r="U442" s="8" t="s">
        <v>549</v>
      </c>
      <c r="V442" s="9" t="s">
        <v>4146</v>
      </c>
      <c r="W442" s="10" t="s">
        <v>294</v>
      </c>
      <c r="X442" t="s">
        <v>4147</v>
      </c>
      <c r="Y442" s="5" t="s">
        <v>4148</v>
      </c>
      <c r="Z442" t="s">
        <v>294</v>
      </c>
      <c r="AA442" s="6" t="s">
        <v>4147</v>
      </c>
      <c r="AB442" s="6" t="s">
        <v>4149</v>
      </c>
    </row>
    <row r="443" spans="1:29" ht="12.75">
      <c r="A443" t="s">
        <v>296</v>
      </c>
      <c r="B443" t="s">
        <v>2818</v>
      </c>
      <c r="C443" s="8">
        <v>30144</v>
      </c>
      <c r="D443" s="9" t="s">
        <v>67</v>
      </c>
      <c r="E443" s="9" t="s">
        <v>5173</v>
      </c>
      <c r="F443" s="9" t="s">
        <v>2544</v>
      </c>
      <c r="G443" s="9" t="s">
        <v>838</v>
      </c>
      <c r="H443" t="s">
        <v>296</v>
      </c>
      <c r="I443" s="9" t="s">
        <v>2544</v>
      </c>
      <c r="J443" s="9" t="s">
        <v>2264</v>
      </c>
      <c r="K443" t="s">
        <v>2535</v>
      </c>
      <c r="L443" s="9" t="s">
        <v>2544</v>
      </c>
      <c r="M443" s="9" t="s">
        <v>592</v>
      </c>
      <c r="N443" t="s">
        <v>296</v>
      </c>
      <c r="O443" s="9" t="s">
        <v>2544</v>
      </c>
      <c r="P443" s="9" t="s">
        <v>1496</v>
      </c>
      <c r="R443" s="9"/>
      <c r="V443" s="5"/>
      <c r="W443" s="5"/>
      <c r="X443" s="5"/>
      <c r="Y443" s="5"/>
      <c r="AC443" s="11"/>
    </row>
    <row r="445" spans="1:29" ht="12.75">
      <c r="A445" t="s">
        <v>3674</v>
      </c>
      <c r="B445" t="s">
        <v>3934</v>
      </c>
      <c r="C445" s="8">
        <v>31218</v>
      </c>
      <c r="D445" s="9" t="s">
        <v>4615</v>
      </c>
      <c r="E445" s="9" t="s">
        <v>4603</v>
      </c>
      <c r="F445" s="9" t="s">
        <v>295</v>
      </c>
      <c r="G445" s="9" t="s">
        <v>956</v>
      </c>
      <c r="H445"/>
      <c r="I445" s="9"/>
      <c r="J445" s="9"/>
      <c r="L445" s="9"/>
      <c r="M445" s="9"/>
      <c r="O445" s="9"/>
      <c r="P445" s="9"/>
      <c r="R445" s="9"/>
      <c r="V445" s="5"/>
      <c r="W445" s="5"/>
      <c r="X445" s="5"/>
      <c r="Y445" s="5"/>
      <c r="AC445" s="11"/>
    </row>
    <row r="446" spans="1:28" ht="12.75">
      <c r="A446" t="s">
        <v>71</v>
      </c>
      <c r="B446" t="s">
        <v>1795</v>
      </c>
      <c r="C446" s="8">
        <v>29940</v>
      </c>
      <c r="D446" s="9" t="s">
        <v>3569</v>
      </c>
      <c r="E446" s="9" t="s">
        <v>3760</v>
      </c>
      <c r="F446" s="9" t="s">
        <v>524</v>
      </c>
      <c r="G446" s="9" t="s">
        <v>2670</v>
      </c>
      <c r="H446" t="s">
        <v>2704</v>
      </c>
      <c r="I446" s="9" t="s">
        <v>377</v>
      </c>
      <c r="J446" s="9" t="s">
        <v>1771</v>
      </c>
      <c r="K446" t="s">
        <v>2704</v>
      </c>
      <c r="L446" s="9" t="s">
        <v>377</v>
      </c>
      <c r="M446" s="9" t="s">
        <v>4653</v>
      </c>
      <c r="N446" t="s">
        <v>2704</v>
      </c>
      <c r="O446" s="9" t="s">
        <v>377</v>
      </c>
      <c r="P446" s="9" t="s">
        <v>324</v>
      </c>
      <c r="Q446" t="s">
        <v>71</v>
      </c>
      <c r="R446" s="9" t="s">
        <v>377</v>
      </c>
      <c r="S446" s="9" t="s">
        <v>3570</v>
      </c>
      <c r="U446" s="8"/>
      <c r="V446" s="9"/>
      <c r="W446" s="6"/>
      <c r="Y446" s="5"/>
      <c r="Z446" s="6"/>
      <c r="AB446" s="12"/>
    </row>
    <row r="447" spans="1:28" ht="12.75">
      <c r="A447" t="s">
        <v>3674</v>
      </c>
      <c r="B447" t="s">
        <v>2290</v>
      </c>
      <c r="C447" s="8">
        <v>26671</v>
      </c>
      <c r="D447" s="9"/>
      <c r="E447" s="9" t="s">
        <v>1168</v>
      </c>
      <c r="F447" s="9" t="s">
        <v>4172</v>
      </c>
      <c r="G447" s="9" t="s">
        <v>4355</v>
      </c>
      <c r="H447" t="s">
        <v>3674</v>
      </c>
      <c r="I447" s="9" t="s">
        <v>4172</v>
      </c>
      <c r="J447" s="9" t="s">
        <v>2814</v>
      </c>
      <c r="K447" t="s">
        <v>3674</v>
      </c>
      <c r="L447" s="9" t="s">
        <v>4172</v>
      </c>
      <c r="M447" s="9" t="s">
        <v>2915</v>
      </c>
      <c r="N447" t="s">
        <v>2704</v>
      </c>
      <c r="O447" s="9" t="s">
        <v>4172</v>
      </c>
      <c r="P447" s="9" t="s">
        <v>3370</v>
      </c>
      <c r="Q447" t="s">
        <v>2291</v>
      </c>
      <c r="R447" s="9" t="s">
        <v>4172</v>
      </c>
      <c r="S447" s="9" t="s">
        <v>3435</v>
      </c>
      <c r="T447" t="s">
        <v>3436</v>
      </c>
      <c r="U447" s="8" t="s">
        <v>4172</v>
      </c>
      <c r="V447" s="9" t="s">
        <v>3477</v>
      </c>
      <c r="W447" s="6" t="s">
        <v>3436</v>
      </c>
      <c r="X447" t="s">
        <v>4172</v>
      </c>
      <c r="Y447" s="5" t="s">
        <v>3478</v>
      </c>
      <c r="Z447" t="s">
        <v>3674</v>
      </c>
      <c r="AA447" s="6" t="s">
        <v>4172</v>
      </c>
      <c r="AB447" s="12" t="s">
        <v>3547</v>
      </c>
    </row>
    <row r="448" spans="1:29" ht="12.75">
      <c r="A448" t="s">
        <v>3674</v>
      </c>
      <c r="B448" t="s">
        <v>418</v>
      </c>
      <c r="C448" s="8">
        <v>29263</v>
      </c>
      <c r="D448" s="9" t="s">
        <v>18</v>
      </c>
      <c r="E448" s="9" t="s">
        <v>1600</v>
      </c>
      <c r="F448" s="9" t="s">
        <v>4819</v>
      </c>
      <c r="G448" s="9" t="s">
        <v>5217</v>
      </c>
      <c r="H448" t="s">
        <v>3674</v>
      </c>
      <c r="I448" s="9" t="s">
        <v>4819</v>
      </c>
      <c r="J448" s="9" t="s">
        <v>3983</v>
      </c>
      <c r="K448" t="s">
        <v>3674</v>
      </c>
      <c r="L448" s="9" t="s">
        <v>4819</v>
      </c>
      <c r="M448" s="9" t="s">
        <v>1696</v>
      </c>
      <c r="N448" t="s">
        <v>71</v>
      </c>
      <c r="O448" s="9" t="s">
        <v>4819</v>
      </c>
      <c r="P448" s="9" t="s">
        <v>2693</v>
      </c>
      <c r="Q448" t="s">
        <v>3674</v>
      </c>
      <c r="R448" s="9" t="s">
        <v>4819</v>
      </c>
      <c r="S448" s="5" t="s">
        <v>419</v>
      </c>
      <c r="T448" t="s">
        <v>3674</v>
      </c>
      <c r="U448" t="s">
        <v>4819</v>
      </c>
      <c r="V448" s="5" t="s">
        <v>420</v>
      </c>
      <c r="W448" s="5"/>
      <c r="X448" s="5"/>
      <c r="Y448" s="5"/>
      <c r="AC448" s="11"/>
    </row>
    <row r="449" spans="1:29" ht="12.75">
      <c r="A449" t="s">
        <v>2291</v>
      </c>
      <c r="B449" t="s">
        <v>2254</v>
      </c>
      <c r="C449" s="8">
        <v>28257</v>
      </c>
      <c r="D449" s="9" t="s">
        <v>3187</v>
      </c>
      <c r="E449" s="9" t="s">
        <v>5174</v>
      </c>
      <c r="F449" s="9" t="s">
        <v>377</v>
      </c>
      <c r="G449" s="9" t="s">
        <v>2673</v>
      </c>
      <c r="H449" t="s">
        <v>3674</v>
      </c>
      <c r="I449" s="9" t="s">
        <v>377</v>
      </c>
      <c r="J449" s="9" t="s">
        <v>1770</v>
      </c>
      <c r="K449" t="s">
        <v>71</v>
      </c>
      <c r="L449" s="9" t="s">
        <v>377</v>
      </c>
      <c r="M449" s="9" t="s">
        <v>532</v>
      </c>
      <c r="N449" t="s">
        <v>375</v>
      </c>
      <c r="O449" s="9" t="s">
        <v>2546</v>
      </c>
      <c r="P449" s="9" t="s">
        <v>368</v>
      </c>
      <c r="R449" s="9"/>
      <c r="T449" t="s">
        <v>19</v>
      </c>
      <c r="U449" t="s">
        <v>2546</v>
      </c>
      <c r="V449" s="5" t="s">
        <v>2255</v>
      </c>
      <c r="W449" s="5"/>
      <c r="X449" s="5"/>
      <c r="Y449" s="5"/>
      <c r="AC449" s="11"/>
    </row>
    <row r="450" spans="1:28" ht="12.75">
      <c r="A450" t="s">
        <v>1919</v>
      </c>
      <c r="B450" t="s">
        <v>3229</v>
      </c>
      <c r="C450" s="8">
        <v>30264</v>
      </c>
      <c r="D450" s="9" t="s">
        <v>94</v>
      </c>
      <c r="E450" s="9" t="s">
        <v>94</v>
      </c>
      <c r="F450" s="9" t="s">
        <v>3193</v>
      </c>
      <c r="G450" s="9" t="s">
        <v>1019</v>
      </c>
      <c r="H450" t="s">
        <v>1919</v>
      </c>
      <c r="I450" s="9" t="s">
        <v>3193</v>
      </c>
      <c r="J450" s="9" t="s">
        <v>2942</v>
      </c>
      <c r="K450" t="s">
        <v>1919</v>
      </c>
      <c r="L450" s="9" t="s">
        <v>3193</v>
      </c>
      <c r="M450" s="9" t="s">
        <v>3228</v>
      </c>
      <c r="O450" s="9"/>
      <c r="P450" s="9"/>
      <c r="R450" s="9"/>
      <c r="S450" s="9"/>
      <c r="U450" s="8"/>
      <c r="V450" s="9"/>
      <c r="W450" s="6"/>
      <c r="Y450" s="5"/>
      <c r="Z450" s="6"/>
      <c r="AB450" s="12"/>
    </row>
    <row r="451" spans="1:28" ht="12.75">
      <c r="A451" t="s">
        <v>1919</v>
      </c>
      <c r="B451" t="s">
        <v>5093</v>
      </c>
      <c r="C451" s="8">
        <v>30061</v>
      </c>
      <c r="D451" s="9" t="s">
        <v>92</v>
      </c>
      <c r="E451" s="9" t="s">
        <v>97</v>
      </c>
      <c r="F451" s="9" t="s">
        <v>5183</v>
      </c>
      <c r="G451" s="9" t="s">
        <v>1680</v>
      </c>
      <c r="H451" t="s">
        <v>1919</v>
      </c>
      <c r="I451" s="9" t="s">
        <v>524</v>
      </c>
      <c r="J451" s="9" t="s">
        <v>5002</v>
      </c>
      <c r="K451" t="s">
        <v>5159</v>
      </c>
      <c r="L451" s="9" t="s">
        <v>524</v>
      </c>
      <c r="M451" s="9" t="s">
        <v>4632</v>
      </c>
      <c r="O451" s="9"/>
      <c r="P451" s="9"/>
      <c r="R451" s="9"/>
      <c r="S451" s="9"/>
      <c r="U451" s="8"/>
      <c r="V451" s="9"/>
      <c r="W451" s="6"/>
      <c r="Y451" s="5"/>
      <c r="Z451" s="6"/>
      <c r="AB451" s="12"/>
    </row>
    <row r="452" spans="1:29" ht="12.75">
      <c r="A452" t="s">
        <v>5159</v>
      </c>
      <c r="B452" t="s">
        <v>2591</v>
      </c>
      <c r="C452" s="8">
        <v>30552</v>
      </c>
      <c r="D452" s="9" t="s">
        <v>4605</v>
      </c>
      <c r="E452" s="9" t="s">
        <v>3395</v>
      </c>
      <c r="F452" s="9" t="s">
        <v>2697</v>
      </c>
      <c r="G452" s="9" t="s">
        <v>819</v>
      </c>
      <c r="H452"/>
      <c r="I452" s="9"/>
      <c r="J452" s="9"/>
      <c r="L452" s="9"/>
      <c r="M452" s="9"/>
      <c r="O452" s="9"/>
      <c r="P452" s="9"/>
      <c r="R452" s="9"/>
      <c r="V452" s="5"/>
      <c r="W452" s="5"/>
      <c r="X452" s="5"/>
      <c r="Y452" s="5"/>
      <c r="AC452" s="11"/>
    </row>
    <row r="454" spans="1:29" ht="12.75">
      <c r="A454" t="s">
        <v>3185</v>
      </c>
      <c r="B454" t="s">
        <v>1159</v>
      </c>
      <c r="C454" s="8">
        <v>30441</v>
      </c>
      <c r="D454" s="9" t="s">
        <v>1528</v>
      </c>
      <c r="E454" s="9" t="s">
        <v>5174</v>
      </c>
      <c r="F454" s="9" t="s">
        <v>5194</v>
      </c>
      <c r="G454" s="9" t="s">
        <v>5179</v>
      </c>
      <c r="H454" t="s">
        <v>5135</v>
      </c>
      <c r="I454" s="9" t="s">
        <v>5194</v>
      </c>
      <c r="J454" s="9" t="s">
        <v>3189</v>
      </c>
      <c r="K454" t="s">
        <v>542</v>
      </c>
      <c r="L454" s="9" t="s">
        <v>5194</v>
      </c>
      <c r="M454" s="9" t="s">
        <v>1040</v>
      </c>
      <c r="N454" t="s">
        <v>3185</v>
      </c>
      <c r="O454" s="9" t="s">
        <v>5194</v>
      </c>
      <c r="P454" s="9" t="s">
        <v>5197</v>
      </c>
      <c r="R454" s="9"/>
      <c r="V454" s="5"/>
      <c r="W454" s="5"/>
      <c r="X454" s="5"/>
      <c r="Y454" s="5"/>
      <c r="AC454" s="11"/>
    </row>
    <row r="455" spans="1:28" ht="12.75">
      <c r="A455" t="s">
        <v>523</v>
      </c>
      <c r="B455" t="s">
        <v>38</v>
      </c>
      <c r="C455" s="8">
        <v>30433</v>
      </c>
      <c r="D455" s="9" t="s">
        <v>98</v>
      </c>
      <c r="E455" s="9" t="s">
        <v>884</v>
      </c>
      <c r="F455" s="9" t="s">
        <v>1905</v>
      </c>
      <c r="G455" s="9" t="s">
        <v>541</v>
      </c>
      <c r="H455" t="s">
        <v>523</v>
      </c>
      <c r="I455" s="9" t="s">
        <v>1905</v>
      </c>
      <c r="J455" s="9" t="s">
        <v>3713</v>
      </c>
      <c r="K455" t="s">
        <v>3184</v>
      </c>
      <c r="L455" s="9" t="s">
        <v>1905</v>
      </c>
      <c r="M455" s="9" t="s">
        <v>2545</v>
      </c>
      <c r="O455" s="9"/>
      <c r="P455" s="9"/>
      <c r="R455" s="9"/>
      <c r="S455" s="9"/>
      <c r="U455" s="8"/>
      <c r="V455" s="9"/>
      <c r="W455" s="6"/>
      <c r="Y455" s="5"/>
      <c r="Z455" s="6"/>
      <c r="AB455" s="12"/>
    </row>
    <row r="456" spans="1:29" ht="12.75">
      <c r="A456" t="s">
        <v>5135</v>
      </c>
      <c r="B456" t="s">
        <v>1230</v>
      </c>
      <c r="C456" s="8">
        <v>30980</v>
      </c>
      <c r="D456" s="9" t="s">
        <v>2634</v>
      </c>
      <c r="E456" s="9" t="s">
        <v>1755</v>
      </c>
      <c r="F456" s="9" t="s">
        <v>1905</v>
      </c>
      <c r="G456" s="9" t="s">
        <v>541</v>
      </c>
      <c r="H456" t="s">
        <v>5135</v>
      </c>
      <c r="I456" s="9" t="s">
        <v>1905</v>
      </c>
      <c r="J456" s="9" t="s">
        <v>541</v>
      </c>
      <c r="L456" s="9"/>
      <c r="M456" s="9"/>
      <c r="O456" s="9"/>
      <c r="P456" s="9"/>
      <c r="R456" s="9"/>
      <c r="V456" s="5"/>
      <c r="W456" s="5"/>
      <c r="X456" s="5"/>
      <c r="Y456" s="5"/>
      <c r="AC456" s="11"/>
    </row>
    <row r="457" spans="1:28" ht="12.75">
      <c r="A457" t="s">
        <v>5135</v>
      </c>
      <c r="B457" t="s">
        <v>2887</v>
      </c>
      <c r="C457" s="8">
        <v>28355</v>
      </c>
      <c r="D457" s="9" t="s">
        <v>3490</v>
      </c>
      <c r="E457" s="9" t="s">
        <v>4743</v>
      </c>
      <c r="F457" s="9" t="s">
        <v>3717</v>
      </c>
      <c r="G457" s="9" t="s">
        <v>3718</v>
      </c>
      <c r="H457" t="s">
        <v>1328</v>
      </c>
      <c r="I457" s="9"/>
      <c r="J457" s="9"/>
      <c r="K457" t="s">
        <v>5135</v>
      </c>
      <c r="L457" s="9" t="s">
        <v>3717</v>
      </c>
      <c r="M457" s="9" t="s">
        <v>541</v>
      </c>
      <c r="N457" t="s">
        <v>3815</v>
      </c>
      <c r="O457" s="9" t="s">
        <v>3717</v>
      </c>
      <c r="P457" s="9" t="s">
        <v>3813</v>
      </c>
      <c r="Q457" t="s">
        <v>3815</v>
      </c>
      <c r="R457" s="9" t="s">
        <v>3717</v>
      </c>
      <c r="S457" s="9" t="s">
        <v>134</v>
      </c>
      <c r="T457" t="s">
        <v>3815</v>
      </c>
      <c r="U457" s="8" t="s">
        <v>3717</v>
      </c>
      <c r="V457" s="9" t="s">
        <v>3713</v>
      </c>
      <c r="W457" s="6" t="s">
        <v>2274</v>
      </c>
      <c r="X457" t="s">
        <v>3717</v>
      </c>
      <c r="Y457" s="5" t="s">
        <v>3713</v>
      </c>
      <c r="Z457" s="6" t="s">
        <v>3185</v>
      </c>
      <c r="AA457" s="6" t="s">
        <v>3717</v>
      </c>
      <c r="AB457" s="12" t="s">
        <v>3188</v>
      </c>
    </row>
    <row r="458" spans="1:29" ht="12.75">
      <c r="A458" t="s">
        <v>3714</v>
      </c>
      <c r="B458" t="s">
        <v>2953</v>
      </c>
      <c r="C458" s="8">
        <v>30222</v>
      </c>
      <c r="D458" s="9" t="s">
        <v>2078</v>
      </c>
      <c r="E458" s="9" t="s">
        <v>1529</v>
      </c>
      <c r="F458" s="9" t="s">
        <v>2546</v>
      </c>
      <c r="G458" s="9" t="s">
        <v>3814</v>
      </c>
      <c r="H458" t="s">
        <v>523</v>
      </c>
      <c r="I458" s="9" t="s">
        <v>2546</v>
      </c>
      <c r="J458" s="9" t="s">
        <v>2539</v>
      </c>
      <c r="K458" t="s">
        <v>3714</v>
      </c>
      <c r="L458" s="9" t="s">
        <v>2546</v>
      </c>
      <c r="M458" s="9" t="s">
        <v>3814</v>
      </c>
      <c r="N458" t="s">
        <v>3714</v>
      </c>
      <c r="O458" s="9" t="s">
        <v>2546</v>
      </c>
      <c r="P458" s="9" t="s">
        <v>543</v>
      </c>
      <c r="R458" s="9"/>
      <c r="V458" s="5"/>
      <c r="W458" s="5"/>
      <c r="X458" s="5"/>
      <c r="Y458" s="5"/>
      <c r="AC458" s="11"/>
    </row>
    <row r="459" spans="1:28" ht="12.75">
      <c r="A459" t="s">
        <v>3712</v>
      </c>
      <c r="B459" t="s">
        <v>3603</v>
      </c>
      <c r="C459" s="8">
        <v>27765</v>
      </c>
      <c r="D459" s="9" t="s">
        <v>3604</v>
      </c>
      <c r="E459" s="9" t="s">
        <v>54</v>
      </c>
      <c r="F459" s="9" t="s">
        <v>549</v>
      </c>
      <c r="G459" s="9" t="s">
        <v>2547</v>
      </c>
      <c r="H459" t="s">
        <v>3712</v>
      </c>
      <c r="I459" s="9" t="s">
        <v>549</v>
      </c>
      <c r="J459" s="9" t="s">
        <v>543</v>
      </c>
      <c r="K459" t="s">
        <v>3712</v>
      </c>
      <c r="L459" s="9" t="s">
        <v>549</v>
      </c>
      <c r="M459" s="9" t="s">
        <v>541</v>
      </c>
      <c r="N459" t="s">
        <v>3712</v>
      </c>
      <c r="O459" s="9" t="s">
        <v>549</v>
      </c>
      <c r="P459" s="9" t="s">
        <v>541</v>
      </c>
      <c r="Q459" t="s">
        <v>3712</v>
      </c>
      <c r="R459" s="9" t="s">
        <v>549</v>
      </c>
      <c r="S459" s="9" t="s">
        <v>541</v>
      </c>
      <c r="T459" t="s">
        <v>3301</v>
      </c>
      <c r="U459" s="8" t="s">
        <v>4147</v>
      </c>
      <c r="V459" s="9" t="s">
        <v>3814</v>
      </c>
      <c r="W459" s="6" t="s">
        <v>3493</v>
      </c>
      <c r="X459" t="s">
        <v>4147</v>
      </c>
      <c r="Y459" s="5" t="s">
        <v>2547</v>
      </c>
      <c r="Z459" s="6" t="s">
        <v>3712</v>
      </c>
      <c r="AA459" s="6" t="s">
        <v>4147</v>
      </c>
      <c r="AB459" s="12" t="s">
        <v>3711</v>
      </c>
    </row>
    <row r="460" spans="1:28" ht="12.75">
      <c r="A460" t="s">
        <v>3185</v>
      </c>
      <c r="B460" t="s">
        <v>429</v>
      </c>
      <c r="C460" s="8">
        <v>30022</v>
      </c>
      <c r="D460" s="9" t="s">
        <v>2992</v>
      </c>
      <c r="E460" s="9" t="s">
        <v>3767</v>
      </c>
      <c r="F460" s="9" t="s">
        <v>2546</v>
      </c>
      <c r="G460" s="9" t="s">
        <v>5197</v>
      </c>
      <c r="H460" t="s">
        <v>2274</v>
      </c>
      <c r="I460" s="9" t="s">
        <v>2546</v>
      </c>
      <c r="J460" s="9" t="s">
        <v>2545</v>
      </c>
      <c r="K460" t="s">
        <v>3185</v>
      </c>
      <c r="L460" s="9" t="s">
        <v>4511</v>
      </c>
      <c r="M460" s="9" t="s">
        <v>3713</v>
      </c>
      <c r="N460" t="s">
        <v>3185</v>
      </c>
      <c r="O460" s="9" t="s">
        <v>4511</v>
      </c>
      <c r="P460" s="9" t="s">
        <v>3188</v>
      </c>
      <c r="Q460" t="s">
        <v>3185</v>
      </c>
      <c r="R460" s="9" t="s">
        <v>4511</v>
      </c>
      <c r="S460" s="9" t="s">
        <v>3188</v>
      </c>
      <c r="U460" s="8"/>
      <c r="V460" s="9"/>
      <c r="W460" s="6"/>
      <c r="Y460" s="5"/>
      <c r="Z460" s="6"/>
      <c r="AB460" s="12"/>
    </row>
    <row r="461" spans="1:29" ht="12.75">
      <c r="A461" t="s">
        <v>3810</v>
      </c>
      <c r="B461" t="s">
        <v>1841</v>
      </c>
      <c r="C461" s="8">
        <v>31276</v>
      </c>
      <c r="D461" s="9" t="s">
        <v>4602</v>
      </c>
      <c r="E461" s="9" t="s">
        <v>3394</v>
      </c>
      <c r="F461" s="9" t="s">
        <v>1905</v>
      </c>
      <c r="G461" s="9" t="s">
        <v>5197</v>
      </c>
      <c r="H461"/>
      <c r="I461" s="9"/>
      <c r="J461" s="9"/>
      <c r="L461" s="9"/>
      <c r="M461" s="9"/>
      <c r="O461" s="9"/>
      <c r="P461" s="9"/>
      <c r="R461" s="9"/>
      <c r="V461" s="5"/>
      <c r="W461" s="5"/>
      <c r="X461" s="5"/>
      <c r="Y461" s="5"/>
      <c r="AC461" s="11"/>
    </row>
    <row r="462" spans="1:28" ht="12.75">
      <c r="A462" t="s">
        <v>1328</v>
      </c>
      <c r="B462" t="s">
        <v>4499</v>
      </c>
      <c r="C462" s="8">
        <v>30360</v>
      </c>
      <c r="D462" s="9" t="s">
        <v>97</v>
      </c>
      <c r="E462" s="9" t="s">
        <v>2654</v>
      </c>
      <c r="F462" s="9"/>
      <c r="G462" s="9"/>
      <c r="H462" t="s">
        <v>2274</v>
      </c>
      <c r="I462" s="9" t="s">
        <v>1</v>
      </c>
      <c r="J462" s="9" t="s">
        <v>2545</v>
      </c>
      <c r="K462" t="s">
        <v>2277</v>
      </c>
      <c r="L462" s="9" t="s">
        <v>4940</v>
      </c>
      <c r="M462" s="9" t="s">
        <v>2545</v>
      </c>
      <c r="O462" s="9"/>
      <c r="P462" s="9"/>
      <c r="R462" s="9"/>
      <c r="S462" s="9"/>
      <c r="U462" s="8"/>
      <c r="V462" s="9"/>
      <c r="W462" s="6"/>
      <c r="Y462" s="5"/>
      <c r="Z462" s="6"/>
      <c r="AB462" s="12"/>
    </row>
    <row r="463" spans="3:28" ht="12.75">
      <c r="C463" s="8"/>
      <c r="D463" s="9"/>
      <c r="E463" s="9"/>
      <c r="F463" s="9"/>
      <c r="G463" s="9"/>
      <c r="H463"/>
      <c r="I463" s="9"/>
      <c r="J463" s="9"/>
      <c r="L463" s="9"/>
      <c r="M463" s="9"/>
      <c r="O463" s="9"/>
      <c r="P463" s="9"/>
      <c r="R463" s="9"/>
      <c r="S463" s="9"/>
      <c r="U463" s="8"/>
      <c r="V463" s="9"/>
      <c r="W463" s="6"/>
      <c r="Y463" s="5"/>
      <c r="Z463" s="6"/>
      <c r="AB463" s="12"/>
    </row>
    <row r="464" spans="1:25" ht="12.75">
      <c r="A464" t="s">
        <v>5196</v>
      </c>
      <c r="B464" t="s">
        <v>430</v>
      </c>
      <c r="C464" s="8">
        <v>27878</v>
      </c>
      <c r="D464" s="9" t="s">
        <v>5232</v>
      </c>
      <c r="E464" s="9" t="s">
        <v>4664</v>
      </c>
      <c r="F464" s="9" t="s">
        <v>549</v>
      </c>
      <c r="G464" s="9" t="s">
        <v>2489</v>
      </c>
      <c r="H464" t="s">
        <v>5196</v>
      </c>
      <c r="I464" s="9" t="s">
        <v>549</v>
      </c>
      <c r="J464" s="9" t="s">
        <v>3295</v>
      </c>
      <c r="K464" t="s">
        <v>5196</v>
      </c>
      <c r="L464" s="9" t="s">
        <v>549</v>
      </c>
      <c r="M464" s="9" t="s">
        <v>572</v>
      </c>
      <c r="N464" t="s">
        <v>5196</v>
      </c>
      <c r="O464" s="9" t="s">
        <v>549</v>
      </c>
      <c r="P464" s="9" t="s">
        <v>893</v>
      </c>
      <c r="Q464" t="s">
        <v>5196</v>
      </c>
      <c r="R464" s="9" t="s">
        <v>549</v>
      </c>
      <c r="S464" s="9" t="s">
        <v>572</v>
      </c>
      <c r="T464" t="s">
        <v>3816</v>
      </c>
      <c r="U464" s="8" t="s">
        <v>549</v>
      </c>
      <c r="V464" s="9" t="s">
        <v>2836</v>
      </c>
      <c r="W464" s="6" t="s">
        <v>3816</v>
      </c>
      <c r="X464" t="s">
        <v>549</v>
      </c>
      <c r="Y464" s="5" t="s">
        <v>3189</v>
      </c>
    </row>
    <row r="465" spans="1:28" ht="12.75">
      <c r="A465" t="s">
        <v>5198</v>
      </c>
      <c r="B465" t="s">
        <v>431</v>
      </c>
      <c r="C465" s="8">
        <v>29128</v>
      </c>
      <c r="D465" s="9" t="s">
        <v>432</v>
      </c>
      <c r="E465" s="9" t="s">
        <v>4661</v>
      </c>
      <c r="F465" s="9" t="s">
        <v>295</v>
      </c>
      <c r="G465" s="9" t="s">
        <v>3718</v>
      </c>
      <c r="H465" t="s">
        <v>5198</v>
      </c>
      <c r="I465" s="9" t="s">
        <v>4147</v>
      </c>
      <c r="J465" s="9" t="s">
        <v>543</v>
      </c>
      <c r="K465" t="s">
        <v>5198</v>
      </c>
      <c r="L465" s="9" t="s">
        <v>4147</v>
      </c>
      <c r="M465" s="9" t="s">
        <v>2698</v>
      </c>
      <c r="N465" t="s">
        <v>5181</v>
      </c>
      <c r="O465" s="9" t="s">
        <v>4147</v>
      </c>
      <c r="P465" s="9" t="s">
        <v>5191</v>
      </c>
      <c r="Q465" t="s">
        <v>5198</v>
      </c>
      <c r="R465" s="9" t="s">
        <v>4147</v>
      </c>
      <c r="S465" s="9" t="s">
        <v>2283</v>
      </c>
      <c r="T465" t="s">
        <v>5198</v>
      </c>
      <c r="U465" s="8" t="s">
        <v>4147</v>
      </c>
      <c r="V465" s="9" t="s">
        <v>4415</v>
      </c>
      <c r="W465" s="6" t="s">
        <v>5198</v>
      </c>
      <c r="X465" t="s">
        <v>4147</v>
      </c>
      <c r="Y465" s="5" t="s">
        <v>122</v>
      </c>
      <c r="Z465" s="6" t="s">
        <v>5198</v>
      </c>
      <c r="AB465" s="12"/>
    </row>
    <row r="466" spans="1:28" ht="12.75">
      <c r="A466" t="s">
        <v>5181</v>
      </c>
      <c r="B466" t="s">
        <v>3160</v>
      </c>
      <c r="C466" s="8">
        <v>28625</v>
      </c>
      <c r="D466" s="9" t="s">
        <v>4939</v>
      </c>
      <c r="E466" s="9" t="s">
        <v>59</v>
      </c>
      <c r="F466" s="9" t="s">
        <v>4819</v>
      </c>
      <c r="G466" s="9" t="s">
        <v>5191</v>
      </c>
      <c r="H466" t="s">
        <v>5200</v>
      </c>
      <c r="I466" s="9" t="s">
        <v>4819</v>
      </c>
      <c r="J466" s="9" t="s">
        <v>3159</v>
      </c>
      <c r="K466" t="s">
        <v>5200</v>
      </c>
      <c r="L466" s="9" t="s">
        <v>4819</v>
      </c>
      <c r="M466" s="9" t="s">
        <v>5202</v>
      </c>
      <c r="N466" t="s">
        <v>5200</v>
      </c>
      <c r="O466" s="9" t="s">
        <v>4819</v>
      </c>
      <c r="P466" s="9" t="s">
        <v>2545</v>
      </c>
      <c r="R466" s="9"/>
      <c r="S466" s="9"/>
      <c r="T466" t="s">
        <v>5200</v>
      </c>
      <c r="U466" s="8" t="s">
        <v>2538</v>
      </c>
      <c r="V466" s="9" t="s">
        <v>2547</v>
      </c>
      <c r="W466" s="6" t="s">
        <v>5200</v>
      </c>
      <c r="X466" t="s">
        <v>2538</v>
      </c>
      <c r="Y466" s="5" t="s">
        <v>5197</v>
      </c>
      <c r="Z466" s="6" t="s">
        <v>5200</v>
      </c>
      <c r="AA466" s="6" t="s">
        <v>2538</v>
      </c>
      <c r="AB466" s="12" t="s">
        <v>2545</v>
      </c>
    </row>
    <row r="467" spans="1:29" ht="12.75">
      <c r="A467" t="s">
        <v>5105</v>
      </c>
      <c r="B467" t="s">
        <v>4529</v>
      </c>
      <c r="C467" s="8">
        <v>29743</v>
      </c>
      <c r="D467" s="9" t="s">
        <v>2708</v>
      </c>
      <c r="E467" s="9" t="s">
        <v>902</v>
      </c>
      <c r="F467" s="9" t="s">
        <v>549</v>
      </c>
      <c r="G467" s="9" t="s">
        <v>4784</v>
      </c>
      <c r="H467" t="s">
        <v>5105</v>
      </c>
      <c r="I467" s="9" t="s">
        <v>549</v>
      </c>
      <c r="J467" s="9" t="s">
        <v>5208</v>
      </c>
      <c r="K467" t="s">
        <v>5196</v>
      </c>
      <c r="L467" s="9" t="s">
        <v>549</v>
      </c>
      <c r="M467" s="9" t="s">
        <v>5197</v>
      </c>
      <c r="N467" t="s">
        <v>5196</v>
      </c>
      <c r="O467" s="9" t="s">
        <v>549</v>
      </c>
      <c r="P467" s="9" t="s">
        <v>2545</v>
      </c>
      <c r="R467" s="9"/>
      <c r="V467" s="5"/>
      <c r="W467" s="5"/>
      <c r="X467" s="5"/>
      <c r="Y467" s="5"/>
      <c r="AC467" s="11"/>
    </row>
    <row r="468" spans="1:28" ht="12.75">
      <c r="A468" t="s">
        <v>5200</v>
      </c>
      <c r="B468" t="s">
        <v>3200</v>
      </c>
      <c r="C468" s="8">
        <v>29590</v>
      </c>
      <c r="D468" s="9" t="s">
        <v>3303</v>
      </c>
      <c r="E468" s="9" t="s">
        <v>4615</v>
      </c>
      <c r="F468" s="9" t="s">
        <v>2538</v>
      </c>
      <c r="G468" s="9" t="s">
        <v>5207</v>
      </c>
      <c r="H468"/>
      <c r="I468" s="9"/>
      <c r="J468" s="9"/>
      <c r="K468" t="s">
        <v>5200</v>
      </c>
      <c r="L468" s="9" t="s">
        <v>1</v>
      </c>
      <c r="M468" s="9" t="s">
        <v>2545</v>
      </c>
      <c r="N468" t="s">
        <v>5200</v>
      </c>
      <c r="O468" s="9" t="s">
        <v>1</v>
      </c>
      <c r="P468" s="9" t="s">
        <v>2545</v>
      </c>
      <c r="Q468" t="s">
        <v>5200</v>
      </c>
      <c r="R468" s="9" t="s">
        <v>549</v>
      </c>
      <c r="S468" s="9" t="s">
        <v>2545</v>
      </c>
      <c r="U468" s="8"/>
      <c r="V468" s="9"/>
      <c r="W468" s="6"/>
      <c r="Y468" s="5"/>
      <c r="Z468" s="6"/>
      <c r="AB468" s="12"/>
    </row>
    <row r="469" spans="1:29" ht="12.75">
      <c r="A469" t="s">
        <v>203</v>
      </c>
      <c r="B469" t="s">
        <v>356</v>
      </c>
      <c r="C469" s="8">
        <v>29370</v>
      </c>
      <c r="D469" s="9" t="s">
        <v>2543</v>
      </c>
      <c r="E469" s="9" t="s">
        <v>4867</v>
      </c>
      <c r="F469" s="9" t="s">
        <v>4166</v>
      </c>
      <c r="G469" s="9" t="s">
        <v>5197</v>
      </c>
      <c r="H469" t="s">
        <v>5200</v>
      </c>
      <c r="I469" s="9" t="s">
        <v>4166</v>
      </c>
      <c r="J469" s="9" t="s">
        <v>2545</v>
      </c>
      <c r="K469" t="s">
        <v>5200</v>
      </c>
      <c r="L469" s="9" t="s">
        <v>2544</v>
      </c>
      <c r="M469" s="9" t="s">
        <v>2545</v>
      </c>
      <c r="N469" t="s">
        <v>5200</v>
      </c>
      <c r="O469" s="9" t="s">
        <v>2544</v>
      </c>
      <c r="P469" s="9" t="s">
        <v>3188</v>
      </c>
      <c r="R469" s="9"/>
      <c r="V469" s="5"/>
      <c r="W469" s="5"/>
      <c r="X469" s="5"/>
      <c r="Y469" s="5"/>
      <c r="AC469" s="11"/>
    </row>
    <row r="470" spans="1:28" ht="12.75">
      <c r="A470" t="s">
        <v>3816</v>
      </c>
      <c r="B470" t="s">
        <v>4474</v>
      </c>
      <c r="C470" s="8">
        <v>27202</v>
      </c>
      <c r="D470" s="9" t="s">
        <v>68</v>
      </c>
      <c r="E470" s="9" t="s">
        <v>54</v>
      </c>
      <c r="F470" s="9" t="s">
        <v>4511</v>
      </c>
      <c r="G470" s="9" t="s">
        <v>5197</v>
      </c>
      <c r="H470" t="s">
        <v>5206</v>
      </c>
      <c r="I470" s="9" t="s">
        <v>4147</v>
      </c>
      <c r="J470" s="9" t="s">
        <v>5197</v>
      </c>
      <c r="K470" t="s">
        <v>5181</v>
      </c>
      <c r="L470" s="9" t="s">
        <v>4147</v>
      </c>
      <c r="M470" s="9" t="s">
        <v>3713</v>
      </c>
      <c r="N470" t="s">
        <v>3816</v>
      </c>
      <c r="O470" s="9" t="s">
        <v>4147</v>
      </c>
      <c r="P470" s="9" t="s">
        <v>3811</v>
      </c>
      <c r="Q470" t="s">
        <v>5178</v>
      </c>
      <c r="R470" s="9" t="s">
        <v>5183</v>
      </c>
      <c r="S470" s="5" t="s">
        <v>3811</v>
      </c>
      <c r="T470" t="s">
        <v>5178</v>
      </c>
      <c r="U470" t="s">
        <v>4041</v>
      </c>
      <c r="V470" s="5" t="s">
        <v>3814</v>
      </c>
      <c r="W470" s="14" t="s">
        <v>5205</v>
      </c>
      <c r="X470" t="s">
        <v>4041</v>
      </c>
      <c r="Y470" s="5" t="s">
        <v>4475</v>
      </c>
      <c r="Z470" s="6" t="s">
        <v>5181</v>
      </c>
      <c r="AA470" s="6" t="s">
        <v>4041</v>
      </c>
      <c r="AB470" s="12" t="s">
        <v>541</v>
      </c>
    </row>
    <row r="471" spans="1:29" ht="12.75">
      <c r="A471" t="s">
        <v>5206</v>
      </c>
      <c r="B471" t="s">
        <v>3937</v>
      </c>
      <c r="C471" s="8">
        <v>31700</v>
      </c>
      <c r="D471" s="9" t="s">
        <v>3264</v>
      </c>
      <c r="E471" s="9" t="s">
        <v>4601</v>
      </c>
      <c r="F471" s="9" t="s">
        <v>295</v>
      </c>
      <c r="G471" s="9" t="s">
        <v>2545</v>
      </c>
      <c r="H471"/>
      <c r="I471" s="9"/>
      <c r="J471" s="9"/>
      <c r="L471" s="9"/>
      <c r="M471" s="9"/>
      <c r="O471" s="9"/>
      <c r="P471" s="9"/>
      <c r="R471" s="9"/>
      <c r="V471" s="5"/>
      <c r="W471" s="5"/>
      <c r="X471" s="5"/>
      <c r="Y471" s="5"/>
      <c r="AC471" s="11"/>
    </row>
    <row r="472" ht="12.75">
      <c r="H472"/>
    </row>
    <row r="473" spans="1:29" ht="12.75">
      <c r="A473" t="s">
        <v>4187</v>
      </c>
      <c r="B473" t="s">
        <v>4424</v>
      </c>
      <c r="C473" s="8">
        <v>27529</v>
      </c>
      <c r="D473" s="9" t="s">
        <v>4425</v>
      </c>
      <c r="E473" s="9" t="s">
        <v>3847</v>
      </c>
      <c r="F473" s="9" t="s">
        <v>5194</v>
      </c>
      <c r="G473" s="9" t="s">
        <v>4426</v>
      </c>
      <c r="H473" t="s">
        <v>4187</v>
      </c>
      <c r="I473" s="9" t="s">
        <v>5194</v>
      </c>
      <c r="J473" s="9" t="s">
        <v>5187</v>
      </c>
      <c r="K473" t="s">
        <v>4919</v>
      </c>
      <c r="L473" s="9" t="s">
        <v>5194</v>
      </c>
      <c r="M473" s="9" t="s">
        <v>5179</v>
      </c>
      <c r="N473" t="s">
        <v>1328</v>
      </c>
      <c r="O473" s="9"/>
      <c r="P473" s="9"/>
      <c r="Q473" t="s">
        <v>1910</v>
      </c>
      <c r="R473" s="9" t="s">
        <v>5194</v>
      </c>
      <c r="S473" s="5" t="s">
        <v>5027</v>
      </c>
      <c r="T473" s="6" t="s">
        <v>1910</v>
      </c>
      <c r="U473" t="s">
        <v>5194</v>
      </c>
      <c r="V473" s="5" t="s">
        <v>5026</v>
      </c>
      <c r="W473" s="5"/>
      <c r="X473" s="5"/>
      <c r="Y473" s="5"/>
      <c r="Z473" s="6" t="s">
        <v>4919</v>
      </c>
      <c r="AA473" s="6" t="s">
        <v>5194</v>
      </c>
      <c r="AB473" s="12" t="s">
        <v>4426</v>
      </c>
      <c r="AC473" s="11"/>
    </row>
    <row r="474" spans="1:28" ht="12.75">
      <c r="A474" t="s">
        <v>5209</v>
      </c>
      <c r="B474" t="s">
        <v>5023</v>
      </c>
      <c r="C474" s="8">
        <v>26772</v>
      </c>
      <c r="D474" s="9"/>
      <c r="E474" s="9" t="s">
        <v>3856</v>
      </c>
      <c r="F474" s="9" t="s">
        <v>1905</v>
      </c>
      <c r="G474" s="9" t="s">
        <v>3807</v>
      </c>
      <c r="H474" t="s">
        <v>5209</v>
      </c>
      <c r="I474" s="9" t="s">
        <v>1905</v>
      </c>
      <c r="J474" s="9" t="s">
        <v>3807</v>
      </c>
      <c r="K474" t="s">
        <v>5209</v>
      </c>
      <c r="L474" s="9" t="s">
        <v>1905</v>
      </c>
      <c r="M474" s="9" t="s">
        <v>3295</v>
      </c>
      <c r="N474" t="s">
        <v>5209</v>
      </c>
      <c r="O474" s="9" t="s">
        <v>1905</v>
      </c>
      <c r="P474" s="9" t="s">
        <v>5024</v>
      </c>
      <c r="Q474" t="s">
        <v>5209</v>
      </c>
      <c r="R474" s="9" t="s">
        <v>1905</v>
      </c>
      <c r="S474" s="9" t="s">
        <v>5025</v>
      </c>
      <c r="T474" t="s">
        <v>5209</v>
      </c>
      <c r="U474" s="8" t="s">
        <v>1905</v>
      </c>
      <c r="V474" s="9" t="s">
        <v>5026</v>
      </c>
      <c r="W474" s="6" t="s">
        <v>5209</v>
      </c>
      <c r="X474" t="s">
        <v>1905</v>
      </c>
      <c r="Y474" s="5" t="s">
        <v>156</v>
      </c>
      <c r="Z474" s="6" t="s">
        <v>5209</v>
      </c>
      <c r="AA474" s="6" t="s">
        <v>1905</v>
      </c>
      <c r="AB474" s="12" t="s">
        <v>3295</v>
      </c>
    </row>
    <row r="475" spans="1:29" ht="12.75">
      <c r="A475" t="s">
        <v>4690</v>
      </c>
      <c r="B475" t="s">
        <v>4132</v>
      </c>
      <c r="C475" s="8">
        <v>29812</v>
      </c>
      <c r="D475" s="9" t="s">
        <v>2543</v>
      </c>
      <c r="E475" s="9" t="s">
        <v>5175</v>
      </c>
      <c r="F475" s="9" t="s">
        <v>5194</v>
      </c>
      <c r="G475" s="9" t="s">
        <v>4122</v>
      </c>
      <c r="H475" t="s">
        <v>4690</v>
      </c>
      <c r="I475" s="9" t="s">
        <v>5194</v>
      </c>
      <c r="J475" s="9" t="s">
        <v>5191</v>
      </c>
      <c r="K475" t="s">
        <v>317</v>
      </c>
      <c r="L475" s="9" t="s">
        <v>5194</v>
      </c>
      <c r="M475" s="9" t="s">
        <v>3814</v>
      </c>
      <c r="N475" t="s">
        <v>5200</v>
      </c>
      <c r="O475" s="9" t="s">
        <v>5194</v>
      </c>
      <c r="P475" s="9" t="s">
        <v>5197</v>
      </c>
      <c r="Q475" t="s">
        <v>5200</v>
      </c>
      <c r="R475" s="9" t="s">
        <v>5194</v>
      </c>
      <c r="S475" s="5" t="s">
        <v>2545</v>
      </c>
      <c r="T475" t="s">
        <v>5200</v>
      </c>
      <c r="U475" t="s">
        <v>5194</v>
      </c>
      <c r="V475" s="5" t="s">
        <v>2545</v>
      </c>
      <c r="W475" s="5"/>
      <c r="X475" s="5"/>
      <c r="Y475" s="5"/>
      <c r="AC475" s="11"/>
    </row>
    <row r="476" spans="1:28" ht="12.75">
      <c r="A476" t="s">
        <v>4919</v>
      </c>
      <c r="B476" t="s">
        <v>2470</v>
      </c>
      <c r="C476" s="8">
        <v>28543</v>
      </c>
      <c r="D476" s="9" t="s">
        <v>4170</v>
      </c>
      <c r="E476" s="9" t="s">
        <v>4749</v>
      </c>
      <c r="F476" s="9" t="s">
        <v>4147</v>
      </c>
      <c r="G476" s="9" t="s">
        <v>3811</v>
      </c>
      <c r="H476" t="s">
        <v>5209</v>
      </c>
      <c r="I476" s="9" t="s">
        <v>4147</v>
      </c>
      <c r="J476" s="9" t="s">
        <v>3188</v>
      </c>
      <c r="K476" t="s">
        <v>2699</v>
      </c>
      <c r="L476" s="9" t="s">
        <v>4819</v>
      </c>
      <c r="M476" s="9" t="s">
        <v>543</v>
      </c>
      <c r="N476" t="s">
        <v>2699</v>
      </c>
      <c r="O476" s="9" t="s">
        <v>4819</v>
      </c>
      <c r="P476" s="9" t="s">
        <v>3811</v>
      </c>
      <c r="Q476" t="s">
        <v>2699</v>
      </c>
      <c r="R476" s="9" t="s">
        <v>4819</v>
      </c>
      <c r="S476" s="9" t="s">
        <v>2836</v>
      </c>
      <c r="T476" t="s">
        <v>5209</v>
      </c>
      <c r="U476" s="8" t="s">
        <v>5180</v>
      </c>
      <c r="V476" s="9" t="s">
        <v>5191</v>
      </c>
      <c r="W476" s="6" t="s">
        <v>5209</v>
      </c>
      <c r="X476" t="s">
        <v>5180</v>
      </c>
      <c r="Y476" s="5" t="s">
        <v>3811</v>
      </c>
      <c r="Z476" s="6" t="s">
        <v>573</v>
      </c>
      <c r="AA476" s="6" t="s">
        <v>5180</v>
      </c>
      <c r="AB476" s="12" t="s">
        <v>2545</v>
      </c>
    </row>
    <row r="477" spans="1:28" ht="12.75">
      <c r="A477" t="s">
        <v>4919</v>
      </c>
      <c r="B477" t="s">
        <v>1842</v>
      </c>
      <c r="C477" s="8">
        <v>28455</v>
      </c>
      <c r="D477" s="9" t="s">
        <v>3187</v>
      </c>
      <c r="E477" s="9" t="s">
        <v>1528</v>
      </c>
      <c r="F477" s="9" t="s">
        <v>377</v>
      </c>
      <c r="G477" s="9" t="s">
        <v>5207</v>
      </c>
      <c r="H477" t="s">
        <v>4919</v>
      </c>
      <c r="I477" s="9" t="s">
        <v>377</v>
      </c>
      <c r="J477" s="9" t="s">
        <v>2547</v>
      </c>
      <c r="K477" t="s">
        <v>4919</v>
      </c>
      <c r="L477" s="9" t="s">
        <v>377</v>
      </c>
      <c r="M477" s="9" t="s">
        <v>2545</v>
      </c>
      <c r="N477" t="s">
        <v>2699</v>
      </c>
      <c r="O477" s="9" t="s">
        <v>2706</v>
      </c>
      <c r="P477" s="9" t="s">
        <v>5191</v>
      </c>
      <c r="Q477" t="s">
        <v>573</v>
      </c>
      <c r="R477" s="9" t="s">
        <v>2706</v>
      </c>
      <c r="S477" s="9" t="s">
        <v>2545</v>
      </c>
      <c r="T477" t="s">
        <v>573</v>
      </c>
      <c r="U477" s="8" t="s">
        <v>2706</v>
      </c>
      <c r="V477" s="9" t="s">
        <v>2545</v>
      </c>
      <c r="W477" s="6" t="s">
        <v>573</v>
      </c>
      <c r="X477" t="s">
        <v>2706</v>
      </c>
      <c r="Y477" s="5" t="s">
        <v>2545</v>
      </c>
      <c r="Z477" s="6"/>
      <c r="AB477" s="12"/>
    </row>
    <row r="478" spans="1:29" ht="12.75">
      <c r="A478" t="s">
        <v>573</v>
      </c>
      <c r="B478" t="s">
        <v>3153</v>
      </c>
      <c r="C478" s="8">
        <v>30849</v>
      </c>
      <c r="D478" s="9" t="s">
        <v>4605</v>
      </c>
      <c r="E478" s="9" t="s">
        <v>4610</v>
      </c>
      <c r="F478" s="9" t="s">
        <v>5180</v>
      </c>
      <c r="G478" s="9" t="s">
        <v>3188</v>
      </c>
      <c r="H478"/>
      <c r="I478" s="9"/>
      <c r="J478" s="9"/>
      <c r="L478" s="9"/>
      <c r="M478" s="9"/>
      <c r="O478" s="9"/>
      <c r="P478" s="9"/>
      <c r="R478" s="9"/>
      <c r="V478" s="5"/>
      <c r="W478" s="5"/>
      <c r="X478" s="5"/>
      <c r="Y478" s="5"/>
      <c r="AC478" s="11"/>
    </row>
    <row r="479" spans="1:28" ht="12.75">
      <c r="A479" t="s">
        <v>573</v>
      </c>
      <c r="B479" t="s">
        <v>2472</v>
      </c>
      <c r="C479" s="8">
        <v>28722</v>
      </c>
      <c r="D479" s="9" t="s">
        <v>3490</v>
      </c>
      <c r="E479" s="9" t="s">
        <v>4832</v>
      </c>
      <c r="F479" s="9" t="s">
        <v>4511</v>
      </c>
      <c r="G479" s="9" t="s">
        <v>2545</v>
      </c>
      <c r="H479" t="s">
        <v>573</v>
      </c>
      <c r="I479" s="9" t="s">
        <v>4511</v>
      </c>
      <c r="J479" s="9" t="s">
        <v>2545</v>
      </c>
      <c r="K479" t="s">
        <v>573</v>
      </c>
      <c r="L479" s="9" t="s">
        <v>4511</v>
      </c>
      <c r="M479" s="9" t="s">
        <v>2545</v>
      </c>
      <c r="N479" t="s">
        <v>5031</v>
      </c>
      <c r="O479" s="9" t="s">
        <v>935</v>
      </c>
      <c r="P479" s="9" t="s">
        <v>3188</v>
      </c>
      <c r="Q479" t="s">
        <v>5209</v>
      </c>
      <c r="R479" s="9" t="s">
        <v>539</v>
      </c>
      <c r="S479" s="9" t="s">
        <v>2539</v>
      </c>
      <c r="T479" t="s">
        <v>573</v>
      </c>
      <c r="U479" s="8" t="s">
        <v>539</v>
      </c>
      <c r="V479" s="9" t="s">
        <v>3188</v>
      </c>
      <c r="W479" s="6" t="s">
        <v>573</v>
      </c>
      <c r="X479" t="s">
        <v>539</v>
      </c>
      <c r="Y479" s="5" t="s">
        <v>2545</v>
      </c>
      <c r="Z479" s="6" t="s">
        <v>5200</v>
      </c>
      <c r="AA479" s="6" t="s">
        <v>539</v>
      </c>
      <c r="AB479" s="12" t="s">
        <v>2545</v>
      </c>
    </row>
    <row r="480" spans="1:29" ht="12.75">
      <c r="A480" t="s">
        <v>573</v>
      </c>
      <c r="B480" t="s">
        <v>3930</v>
      </c>
      <c r="C480" s="8">
        <v>31320</v>
      </c>
      <c r="D480" s="9" t="s">
        <v>4610</v>
      </c>
      <c r="E480" s="9" t="s">
        <v>3396</v>
      </c>
      <c r="F480" s="9" t="s">
        <v>2546</v>
      </c>
      <c r="G480" s="9" t="s">
        <v>2545</v>
      </c>
      <c r="H480"/>
      <c r="I480" s="9"/>
      <c r="J480" s="9"/>
      <c r="L480" s="9"/>
      <c r="M480" s="9"/>
      <c r="O480" s="9"/>
      <c r="P480" s="9"/>
      <c r="R480" s="9"/>
      <c r="V480" s="5"/>
      <c r="W480" s="5"/>
      <c r="X480" s="5"/>
      <c r="Y480" s="5"/>
      <c r="AC480" s="11"/>
    </row>
    <row r="481" spans="1:29" ht="12.75">
      <c r="A481" t="s">
        <v>1908</v>
      </c>
      <c r="B481" t="s">
        <v>4082</v>
      </c>
      <c r="C481" s="8">
        <v>31568</v>
      </c>
      <c r="D481" s="9" t="s">
        <v>2363</v>
      </c>
      <c r="E481" s="9" t="s">
        <v>4605</v>
      </c>
      <c r="F481" s="9" t="s">
        <v>1</v>
      </c>
      <c r="G481" s="9" t="s">
        <v>2545</v>
      </c>
      <c r="H481"/>
      <c r="I481" s="9"/>
      <c r="J481" s="9"/>
      <c r="L481" s="9"/>
      <c r="M481" s="9"/>
      <c r="O481" s="9"/>
      <c r="P481" s="9"/>
      <c r="R481" s="9"/>
      <c r="V481" s="5"/>
      <c r="W481" s="5"/>
      <c r="X481" s="5"/>
      <c r="Y481" s="5"/>
      <c r="AC481" s="11"/>
    </row>
    <row r="482" spans="1:28" ht="12.75">
      <c r="A482" t="s">
        <v>5031</v>
      </c>
      <c r="B482" t="s">
        <v>974</v>
      </c>
      <c r="C482" s="8">
        <v>30527</v>
      </c>
      <c r="D482" s="9" t="s">
        <v>94</v>
      </c>
      <c r="E482" s="9" t="s">
        <v>794</v>
      </c>
      <c r="F482" s="9" t="s">
        <v>2544</v>
      </c>
      <c r="G482" s="9" t="s">
        <v>2545</v>
      </c>
      <c r="H482" t="s">
        <v>5031</v>
      </c>
      <c r="I482" s="9" t="s">
        <v>2544</v>
      </c>
      <c r="J482" s="9" t="s">
        <v>5202</v>
      </c>
      <c r="K482" t="s">
        <v>5031</v>
      </c>
      <c r="L482" s="9" t="s">
        <v>2544</v>
      </c>
      <c r="M482" s="9" t="s">
        <v>2547</v>
      </c>
      <c r="O482" s="9"/>
      <c r="P482" s="9"/>
      <c r="R482" s="9"/>
      <c r="S482" s="9"/>
      <c r="U482" s="8"/>
      <c r="V482" s="9"/>
      <c r="W482" s="6"/>
      <c r="Y482" s="5"/>
      <c r="Z482" s="6"/>
      <c r="AB482" s="12"/>
    </row>
    <row r="484" spans="1:28" ht="12.75">
      <c r="A484" t="s">
        <v>375</v>
      </c>
      <c r="B484" t="s">
        <v>5126</v>
      </c>
      <c r="C484" s="8">
        <v>30870</v>
      </c>
      <c r="D484" s="9" t="s">
        <v>96</v>
      </c>
      <c r="E484" s="9" t="s">
        <v>93</v>
      </c>
      <c r="F484" s="9" t="s">
        <v>2226</v>
      </c>
      <c r="G484" s="9" t="s">
        <v>550</v>
      </c>
      <c r="H484" t="s">
        <v>375</v>
      </c>
      <c r="I484" s="9" t="s">
        <v>2226</v>
      </c>
      <c r="J484" s="9" t="s">
        <v>550</v>
      </c>
      <c r="K484" t="s">
        <v>370</v>
      </c>
      <c r="L484" s="9" t="s">
        <v>2226</v>
      </c>
      <c r="M484" s="9" t="s">
        <v>3134</v>
      </c>
      <c r="O484" s="9"/>
      <c r="P484" s="9"/>
      <c r="R484" s="9"/>
      <c r="S484" s="9"/>
      <c r="U484" s="8"/>
      <c r="V484" s="9"/>
      <c r="W484" s="6"/>
      <c r="Y484" s="5"/>
      <c r="Z484" s="6"/>
      <c r="AB484" s="12"/>
    </row>
    <row r="485" spans="1:29" ht="12.75">
      <c r="A485" t="s">
        <v>4780</v>
      </c>
      <c r="B485" t="s">
        <v>768</v>
      </c>
      <c r="C485" s="8">
        <v>28737</v>
      </c>
      <c r="D485" s="9" t="s">
        <v>4850</v>
      </c>
      <c r="E485" s="9" t="s">
        <v>2446</v>
      </c>
      <c r="F485" s="9" t="s">
        <v>524</v>
      </c>
      <c r="G485" s="9" t="s">
        <v>550</v>
      </c>
      <c r="H485" t="s">
        <v>4780</v>
      </c>
      <c r="I485" s="9" t="s">
        <v>524</v>
      </c>
      <c r="J485" s="9" t="s">
        <v>1922</v>
      </c>
      <c r="K485" t="s">
        <v>3825</v>
      </c>
      <c r="L485" s="9" t="s">
        <v>524</v>
      </c>
      <c r="M485" s="9" t="s">
        <v>3344</v>
      </c>
      <c r="N485" t="s">
        <v>4780</v>
      </c>
      <c r="O485" s="9" t="s">
        <v>524</v>
      </c>
      <c r="P485" s="9" t="s">
        <v>550</v>
      </c>
      <c r="Q485" t="s">
        <v>4780</v>
      </c>
      <c r="R485" s="9" t="s">
        <v>524</v>
      </c>
      <c r="S485" s="5" t="s">
        <v>3134</v>
      </c>
      <c r="T485" t="s">
        <v>4780</v>
      </c>
      <c r="U485" t="s">
        <v>524</v>
      </c>
      <c r="V485" s="5" t="s">
        <v>550</v>
      </c>
      <c r="W485" s="5"/>
      <c r="X485" s="5"/>
      <c r="Y485" s="5"/>
      <c r="AC485" s="11"/>
    </row>
    <row r="486" spans="1:29" ht="12.75">
      <c r="A486" t="s">
        <v>370</v>
      </c>
      <c r="B486" t="s">
        <v>4374</v>
      </c>
      <c r="C486" s="8">
        <v>29641</v>
      </c>
      <c r="D486" s="9" t="s">
        <v>709</v>
      </c>
      <c r="E486" s="9" t="s">
        <v>1936</v>
      </c>
      <c r="F486" s="9" t="s">
        <v>2226</v>
      </c>
      <c r="G486" s="9" t="s">
        <v>550</v>
      </c>
      <c r="H486" t="s">
        <v>370</v>
      </c>
      <c r="I486" s="9" t="s">
        <v>2226</v>
      </c>
      <c r="J486" s="9" t="s">
        <v>1922</v>
      </c>
      <c r="K486" t="s">
        <v>375</v>
      </c>
      <c r="L486" s="9" t="s">
        <v>2226</v>
      </c>
      <c r="M486" s="9" t="s">
        <v>1922</v>
      </c>
      <c r="N486" t="s">
        <v>375</v>
      </c>
      <c r="O486" s="9" t="s">
        <v>2226</v>
      </c>
      <c r="P486" s="9" t="s">
        <v>3823</v>
      </c>
      <c r="R486" s="9"/>
      <c r="V486" s="5"/>
      <c r="W486" s="5"/>
      <c r="X486" s="5"/>
      <c r="Y486" s="5"/>
      <c r="AC486" s="11"/>
    </row>
    <row r="487" spans="1:29" ht="12.75">
      <c r="A487" t="s">
        <v>3133</v>
      </c>
      <c r="B487" t="s">
        <v>441</v>
      </c>
      <c r="C487" s="8">
        <v>30012</v>
      </c>
      <c r="D487" s="9" t="s">
        <v>1529</v>
      </c>
      <c r="E487" s="9" t="s">
        <v>1531</v>
      </c>
      <c r="F487" s="9" t="s">
        <v>5180</v>
      </c>
      <c r="G487" s="9" t="s">
        <v>550</v>
      </c>
      <c r="H487" t="s">
        <v>367</v>
      </c>
      <c r="I487" s="9" t="s">
        <v>5180</v>
      </c>
      <c r="J487" s="9" t="s">
        <v>368</v>
      </c>
      <c r="K487" t="s">
        <v>4780</v>
      </c>
      <c r="L487" s="9" t="s">
        <v>5180</v>
      </c>
      <c r="M487" s="9" t="s">
        <v>368</v>
      </c>
      <c r="N487" t="s">
        <v>367</v>
      </c>
      <c r="O487" s="9" t="s">
        <v>5180</v>
      </c>
      <c r="P487" s="9" t="s">
        <v>368</v>
      </c>
      <c r="R487" s="9"/>
      <c r="V487" s="5"/>
      <c r="W487" s="5"/>
      <c r="X487" s="5"/>
      <c r="Y487" s="5"/>
      <c r="AC487" s="11"/>
    </row>
    <row r="488" spans="1:28" ht="12.75">
      <c r="A488" t="s">
        <v>3749</v>
      </c>
      <c r="B488" t="s">
        <v>4851</v>
      </c>
      <c r="C488" s="8">
        <v>29695</v>
      </c>
      <c r="D488" s="9" t="s">
        <v>709</v>
      </c>
      <c r="E488" s="9" t="s">
        <v>709</v>
      </c>
      <c r="F488" s="9" t="s">
        <v>2226</v>
      </c>
      <c r="G488" s="9" t="s">
        <v>1987</v>
      </c>
      <c r="H488" t="s">
        <v>1328</v>
      </c>
      <c r="I488" s="9"/>
      <c r="J488" s="9"/>
      <c r="K488" t="s">
        <v>3749</v>
      </c>
      <c r="L488" s="9" t="s">
        <v>4147</v>
      </c>
      <c r="M488" s="9" t="s">
        <v>1568</v>
      </c>
      <c r="N488" t="s">
        <v>3749</v>
      </c>
      <c r="O488" s="9" t="s">
        <v>4147</v>
      </c>
      <c r="P488" s="9" t="s">
        <v>5111</v>
      </c>
      <c r="Q488" t="s">
        <v>596</v>
      </c>
      <c r="R488" s="9" t="s">
        <v>4147</v>
      </c>
      <c r="S488" s="9" t="s">
        <v>4852</v>
      </c>
      <c r="U488" s="8"/>
      <c r="V488" s="9"/>
      <c r="W488" s="6"/>
      <c r="Y488" s="5"/>
      <c r="Z488" s="6"/>
      <c r="AB488" s="12"/>
    </row>
    <row r="489" spans="1:28" ht="12.75">
      <c r="A489" t="s">
        <v>367</v>
      </c>
      <c r="B489" t="s">
        <v>371</v>
      </c>
      <c r="C489" s="8">
        <v>30119</v>
      </c>
      <c r="D489" s="9" t="s">
        <v>372</v>
      </c>
      <c r="E489" s="9" t="s">
        <v>795</v>
      </c>
      <c r="F489" s="9" t="s">
        <v>1905</v>
      </c>
      <c r="G489" s="9" t="s">
        <v>368</v>
      </c>
      <c r="H489" t="s">
        <v>367</v>
      </c>
      <c r="I489" s="9" t="s">
        <v>1905</v>
      </c>
      <c r="J489" s="9" t="s">
        <v>368</v>
      </c>
      <c r="K489" t="s">
        <v>375</v>
      </c>
      <c r="L489" s="9" t="s">
        <v>1905</v>
      </c>
      <c r="M489" s="9" t="s">
        <v>3134</v>
      </c>
      <c r="N489" t="s">
        <v>367</v>
      </c>
      <c r="O489" s="9" t="s">
        <v>1905</v>
      </c>
      <c r="P489" s="9" t="s">
        <v>368</v>
      </c>
      <c r="Q489" t="s">
        <v>367</v>
      </c>
      <c r="R489" s="9" t="s">
        <v>1905</v>
      </c>
      <c r="S489" s="9" t="s">
        <v>368</v>
      </c>
      <c r="U489" s="8"/>
      <c r="V489" s="9"/>
      <c r="W489" s="6"/>
      <c r="Y489" s="5"/>
      <c r="Z489" s="6"/>
      <c r="AB489" s="12"/>
    </row>
    <row r="490" spans="1:28" ht="12.75">
      <c r="A490" t="s">
        <v>367</v>
      </c>
      <c r="B490" t="s">
        <v>4464</v>
      </c>
      <c r="C490" s="8">
        <v>30287</v>
      </c>
      <c r="D490" s="9" t="s">
        <v>5190</v>
      </c>
      <c r="E490" s="9" t="s">
        <v>2018</v>
      </c>
      <c r="F490" s="9" t="s">
        <v>4511</v>
      </c>
      <c r="G490" s="9" t="s">
        <v>368</v>
      </c>
      <c r="H490" t="s">
        <v>367</v>
      </c>
      <c r="I490" s="9" t="s">
        <v>4511</v>
      </c>
      <c r="J490" s="9" t="s">
        <v>368</v>
      </c>
      <c r="K490" t="s">
        <v>367</v>
      </c>
      <c r="L490" s="9" t="s">
        <v>4511</v>
      </c>
      <c r="M490" s="9" t="s">
        <v>368</v>
      </c>
      <c r="N490" t="s">
        <v>367</v>
      </c>
      <c r="O490" s="9" t="s">
        <v>4819</v>
      </c>
      <c r="P490" s="9" t="s">
        <v>368</v>
      </c>
      <c r="Q490" t="s">
        <v>367</v>
      </c>
      <c r="R490" s="9" t="s">
        <v>4819</v>
      </c>
      <c r="S490" s="9" t="s">
        <v>368</v>
      </c>
      <c r="U490" s="8"/>
      <c r="V490" s="9"/>
      <c r="W490" s="6"/>
      <c r="Y490" s="5"/>
      <c r="Z490" s="6"/>
      <c r="AB490" s="12"/>
    </row>
    <row r="491" spans="1:28" ht="12.75">
      <c r="A491" t="s">
        <v>1328</v>
      </c>
      <c r="B491" t="s">
        <v>642</v>
      </c>
      <c r="C491" s="8">
        <v>30749</v>
      </c>
      <c r="D491" s="9" t="s">
        <v>92</v>
      </c>
      <c r="E491" s="9" t="s">
        <v>96</v>
      </c>
      <c r="F491" s="9"/>
      <c r="G491" s="9"/>
      <c r="H491" t="s">
        <v>367</v>
      </c>
      <c r="I491" s="9" t="s">
        <v>3083</v>
      </c>
      <c r="J491" s="9" t="s">
        <v>368</v>
      </c>
      <c r="K491" t="s">
        <v>367</v>
      </c>
      <c r="L491" s="9" t="s">
        <v>3083</v>
      </c>
      <c r="M491" s="9" t="s">
        <v>368</v>
      </c>
      <c r="O491" s="9"/>
      <c r="P491" s="9"/>
      <c r="R491" s="9"/>
      <c r="S491" s="9"/>
      <c r="U491" s="8"/>
      <c r="V491" s="9"/>
      <c r="W491" s="6"/>
      <c r="Y491" s="5"/>
      <c r="Z491" s="6"/>
      <c r="AB491" s="12"/>
    </row>
    <row r="492" spans="3:28" ht="12.75">
      <c r="C492" s="8"/>
      <c r="D492" s="9"/>
      <c r="E492" s="9"/>
      <c r="F492" s="9"/>
      <c r="G492" s="9"/>
      <c r="H492"/>
      <c r="I492" s="9"/>
      <c r="J492" s="9"/>
      <c r="L492" s="9"/>
      <c r="M492" s="9"/>
      <c r="O492" s="9"/>
      <c r="P492" s="9"/>
      <c r="R492" s="9"/>
      <c r="S492" s="9"/>
      <c r="U492" s="8"/>
      <c r="V492" s="9"/>
      <c r="W492" s="6"/>
      <c r="Y492" s="5"/>
      <c r="Z492" s="6"/>
      <c r="AB492" s="12"/>
    </row>
    <row r="493" spans="1:29" ht="12.75">
      <c r="A493" t="s">
        <v>1622</v>
      </c>
      <c r="B493" t="s">
        <v>2864</v>
      </c>
      <c r="C493" s="8">
        <v>29192</v>
      </c>
      <c r="D493" s="9" t="s">
        <v>2286</v>
      </c>
      <c r="E493" s="9" t="s">
        <v>1912</v>
      </c>
      <c r="F493" s="9" t="s">
        <v>5177</v>
      </c>
      <c r="G493" s="9" t="s">
        <v>3377</v>
      </c>
      <c r="H493" t="s">
        <v>5115</v>
      </c>
      <c r="I493" s="9" t="s">
        <v>5177</v>
      </c>
      <c r="J493" s="9" t="s">
        <v>2582</v>
      </c>
      <c r="K493" t="s">
        <v>1622</v>
      </c>
      <c r="L493" s="9" t="s">
        <v>5177</v>
      </c>
      <c r="M493" s="9" t="s">
        <v>645</v>
      </c>
      <c r="N493" t="s">
        <v>296</v>
      </c>
      <c r="O493" s="9" t="s">
        <v>5177</v>
      </c>
      <c r="P493" s="9" t="s">
        <v>3049</v>
      </c>
      <c r="Q493" t="s">
        <v>296</v>
      </c>
      <c r="R493" s="9" t="s">
        <v>5177</v>
      </c>
      <c r="S493" s="5" t="s">
        <v>2865</v>
      </c>
      <c r="T493" t="s">
        <v>296</v>
      </c>
      <c r="U493" t="s">
        <v>5177</v>
      </c>
      <c r="V493" s="5" t="s">
        <v>2866</v>
      </c>
      <c r="W493" s="5"/>
      <c r="X493" s="5"/>
      <c r="Y493" s="5"/>
      <c r="AC493" s="11"/>
    </row>
    <row r="494" spans="1:29" ht="12.75">
      <c r="A494" t="s">
        <v>1715</v>
      </c>
      <c r="B494" t="s">
        <v>3957</v>
      </c>
      <c r="C494" s="8">
        <v>28468</v>
      </c>
      <c r="D494" s="9" t="s">
        <v>3187</v>
      </c>
      <c r="E494" s="9" t="s">
        <v>5190</v>
      </c>
      <c r="F494" s="9" t="s">
        <v>4147</v>
      </c>
      <c r="G494" s="9" t="s">
        <v>825</v>
      </c>
      <c r="H494" t="s">
        <v>1715</v>
      </c>
      <c r="I494" s="9" t="s">
        <v>4147</v>
      </c>
      <c r="J494" s="9" t="s">
        <v>3532</v>
      </c>
      <c r="K494" t="s">
        <v>1715</v>
      </c>
      <c r="L494" s="9" t="s">
        <v>4147</v>
      </c>
      <c r="M494" s="9" t="s">
        <v>2327</v>
      </c>
      <c r="N494" t="s">
        <v>1715</v>
      </c>
      <c r="O494" s="9" t="s">
        <v>4147</v>
      </c>
      <c r="P494" s="9" t="s">
        <v>5160</v>
      </c>
      <c r="Q494" t="s">
        <v>1715</v>
      </c>
      <c r="R494" s="9" t="s">
        <v>4147</v>
      </c>
      <c r="S494" s="5" t="s">
        <v>4622</v>
      </c>
      <c r="T494" t="s">
        <v>1715</v>
      </c>
      <c r="U494" t="s">
        <v>4147</v>
      </c>
      <c r="V494" s="5" t="s">
        <v>4623</v>
      </c>
      <c r="W494" s="6" t="s">
        <v>1715</v>
      </c>
      <c r="X494" t="s">
        <v>4940</v>
      </c>
      <c r="Y494" s="5" t="s">
        <v>1820</v>
      </c>
      <c r="Z494" t="s">
        <v>1715</v>
      </c>
      <c r="AA494" s="6" t="s">
        <v>2697</v>
      </c>
      <c r="AB494" s="6" t="s">
        <v>1821</v>
      </c>
      <c r="AC494" s="11"/>
    </row>
    <row r="495" spans="1:29" ht="12.75">
      <c r="A495" t="s">
        <v>3311</v>
      </c>
      <c r="B495" t="s">
        <v>3563</v>
      </c>
      <c r="C495" s="8">
        <v>26970</v>
      </c>
      <c r="D495" s="9" t="s">
        <v>1532</v>
      </c>
      <c r="E495" s="9" t="s">
        <v>3206</v>
      </c>
      <c r="F495" s="9" t="s">
        <v>4511</v>
      </c>
      <c r="G495" s="9" t="s">
        <v>3706</v>
      </c>
      <c r="H495" t="s">
        <v>3311</v>
      </c>
      <c r="I495" s="9" t="s">
        <v>1</v>
      </c>
      <c r="J495" s="9" t="s">
        <v>2391</v>
      </c>
      <c r="K495" t="s">
        <v>3311</v>
      </c>
      <c r="L495" s="9" t="s">
        <v>1</v>
      </c>
      <c r="M495" s="9" t="s">
        <v>4438</v>
      </c>
      <c r="N495" t="s">
        <v>3311</v>
      </c>
      <c r="O495" s="9" t="s">
        <v>1</v>
      </c>
      <c r="P495" s="9" t="s">
        <v>3564</v>
      </c>
      <c r="R495" s="9"/>
      <c r="V495" s="5"/>
      <c r="W495" s="5"/>
      <c r="X495" s="5"/>
      <c r="Y495" s="5"/>
      <c r="AC495" s="11"/>
    </row>
    <row r="496" spans="3:29" ht="12.75">
      <c r="C496" s="8"/>
      <c r="D496" s="9"/>
      <c r="E496" s="9"/>
      <c r="F496" s="9"/>
      <c r="G496" s="9"/>
      <c r="H496" s="9"/>
      <c r="I496" s="9"/>
      <c r="J496" s="9"/>
      <c r="L496" s="9"/>
      <c r="M496" s="9"/>
      <c r="O496" s="9"/>
      <c r="P496" s="9"/>
      <c r="R496" s="9"/>
      <c r="V496" s="5"/>
      <c r="W496" s="6"/>
      <c r="Y496" s="5"/>
      <c r="AC496" s="11"/>
    </row>
    <row r="497" spans="8:20" ht="12.75">
      <c r="H497" t="s">
        <v>5228</v>
      </c>
      <c r="K497" t="s">
        <v>4721</v>
      </c>
      <c r="N497" t="s">
        <v>1393</v>
      </c>
      <c r="Q497" t="s">
        <v>615</v>
      </c>
      <c r="T497" t="s">
        <v>3335</v>
      </c>
    </row>
    <row r="498" spans="3:25" ht="12.75">
      <c r="C498" s="8"/>
      <c r="D498" s="9"/>
      <c r="E498" s="9"/>
      <c r="F498" s="9"/>
      <c r="G498" s="9"/>
      <c r="H498" s="9"/>
      <c r="I498" s="9"/>
      <c r="J498" s="9"/>
      <c r="L498" s="9"/>
      <c r="M498" s="9"/>
      <c r="O498" s="9"/>
      <c r="P498" s="9"/>
      <c r="R498" s="9"/>
      <c r="S498" s="9"/>
      <c r="U498" s="8"/>
      <c r="V498" s="9"/>
      <c r="W498" s="6"/>
      <c r="Y498" s="5"/>
    </row>
    <row r="499" spans="3:25" ht="12.75">
      <c r="C499" s="8"/>
      <c r="D499" s="9"/>
      <c r="E499" s="9"/>
      <c r="F499" s="9"/>
      <c r="G499" s="9"/>
      <c r="H499" s="9"/>
      <c r="I499" s="9"/>
      <c r="J499" s="9"/>
      <c r="L499" s="9"/>
      <c r="M499" s="9"/>
      <c r="O499" s="9"/>
      <c r="P499" s="9"/>
      <c r="R499" s="9"/>
      <c r="S499" s="9"/>
      <c r="U499" s="8"/>
      <c r="V499" s="9"/>
      <c r="W499" s="6"/>
      <c r="Y499" s="5"/>
    </row>
    <row r="500" ht="12.75">
      <c r="V500" s="5"/>
    </row>
    <row r="501" spans="1:22" ht="18">
      <c r="A501" s="7" t="s">
        <v>4229</v>
      </c>
      <c r="K501" s="7"/>
      <c r="V501" s="5"/>
    </row>
    <row r="502" spans="1:22" ht="12.75">
      <c r="A502" t="s">
        <v>2476</v>
      </c>
      <c r="V502" s="5"/>
    </row>
    <row r="503" ht="12.75">
      <c r="A503" t="s">
        <v>637</v>
      </c>
    </row>
    <row r="504" spans="1:28" ht="12.75">
      <c r="A504" t="s">
        <v>3002</v>
      </c>
      <c r="B504" t="s">
        <v>4230</v>
      </c>
      <c r="C504" s="8">
        <v>28870</v>
      </c>
      <c r="D504" s="9" t="s">
        <v>3457</v>
      </c>
      <c r="E504" s="9" t="s">
        <v>3856</v>
      </c>
      <c r="F504" s="9" t="s">
        <v>374</v>
      </c>
      <c r="G504" s="9" t="s">
        <v>1149</v>
      </c>
      <c r="H504" t="s">
        <v>3002</v>
      </c>
      <c r="I504" s="9" t="s">
        <v>374</v>
      </c>
      <c r="J504" s="9" t="s">
        <v>2262</v>
      </c>
      <c r="K504" t="s">
        <v>3002</v>
      </c>
      <c r="L504" s="9" t="s">
        <v>374</v>
      </c>
      <c r="M504" s="9" t="s">
        <v>3214</v>
      </c>
      <c r="N504" t="s">
        <v>3002</v>
      </c>
      <c r="O504" s="9" t="s">
        <v>549</v>
      </c>
      <c r="P504" s="9" t="s">
        <v>3330</v>
      </c>
      <c r="Q504" t="s">
        <v>3002</v>
      </c>
      <c r="R504" s="9" t="s">
        <v>549</v>
      </c>
      <c r="S504" s="9" t="s">
        <v>4231</v>
      </c>
      <c r="T504" t="s">
        <v>3002</v>
      </c>
      <c r="U504" s="8" t="s">
        <v>549</v>
      </c>
      <c r="V504" s="9" t="s">
        <v>4232</v>
      </c>
      <c r="W504" t="s">
        <v>3002</v>
      </c>
      <c r="X504" t="s">
        <v>549</v>
      </c>
      <c r="Y504" s="5" t="s">
        <v>4233</v>
      </c>
      <c r="Z504" t="s">
        <v>3002</v>
      </c>
      <c r="AA504" s="6" t="s">
        <v>549</v>
      </c>
      <c r="AB504" s="6" t="s">
        <v>3986</v>
      </c>
    </row>
    <row r="505" spans="1:29" ht="12.75">
      <c r="A505" t="s">
        <v>3002</v>
      </c>
      <c r="B505" t="s">
        <v>2572</v>
      </c>
      <c r="C505" s="8">
        <v>30786</v>
      </c>
      <c r="D505" s="9" t="s">
        <v>1285</v>
      </c>
      <c r="E505" s="9" t="s">
        <v>4603</v>
      </c>
      <c r="F505" s="9" t="s">
        <v>539</v>
      </c>
      <c r="G505" s="9" t="s">
        <v>2921</v>
      </c>
      <c r="H505"/>
      <c r="I505" s="9"/>
      <c r="J505" s="9"/>
      <c r="L505" s="9"/>
      <c r="M505" s="9"/>
      <c r="O505" s="9"/>
      <c r="P505" s="9"/>
      <c r="R505" s="9"/>
      <c r="V505" s="5"/>
      <c r="W505" s="5"/>
      <c r="X505" s="5"/>
      <c r="Y505" s="5"/>
      <c r="AC505" s="11"/>
    </row>
    <row r="506" spans="1:29" ht="12.75">
      <c r="A506" t="s">
        <v>3002</v>
      </c>
      <c r="B506" t="s">
        <v>1738</v>
      </c>
      <c r="C506" s="8">
        <v>30883</v>
      </c>
      <c r="D506" s="9" t="s">
        <v>2638</v>
      </c>
      <c r="E506" s="9" t="s">
        <v>2111</v>
      </c>
      <c r="F506" s="9" t="s">
        <v>5194</v>
      </c>
      <c r="G506" s="9" t="s">
        <v>4790</v>
      </c>
      <c r="H506" t="s">
        <v>3002</v>
      </c>
      <c r="I506" s="9" t="s">
        <v>5194</v>
      </c>
      <c r="J506" s="9" t="s">
        <v>4459</v>
      </c>
      <c r="L506" s="9"/>
      <c r="M506" s="9"/>
      <c r="O506" s="9"/>
      <c r="P506" s="9"/>
      <c r="R506" s="9"/>
      <c r="V506" s="5"/>
      <c r="W506" s="5"/>
      <c r="X506" s="5"/>
      <c r="Y506" s="5"/>
      <c r="AC506" s="11"/>
    </row>
    <row r="507" spans="1:29" ht="12.75">
      <c r="A507" t="s">
        <v>1328</v>
      </c>
      <c r="B507" t="s">
        <v>1740</v>
      </c>
      <c r="C507" s="8">
        <v>30903</v>
      </c>
      <c r="D507" s="9" t="s">
        <v>2113</v>
      </c>
      <c r="E507" s="9" t="s">
        <v>3323</v>
      </c>
      <c r="F507" s="9"/>
      <c r="G507" s="9"/>
      <c r="H507" t="s">
        <v>3002</v>
      </c>
      <c r="I507" s="9" t="s">
        <v>4940</v>
      </c>
      <c r="J507" s="9" t="s">
        <v>3423</v>
      </c>
      <c r="L507" s="9"/>
      <c r="M507" s="9"/>
      <c r="O507" s="9"/>
      <c r="P507" s="9"/>
      <c r="R507" s="9"/>
      <c r="V507" s="5"/>
      <c r="W507" s="5"/>
      <c r="X507" s="5"/>
      <c r="Y507" s="5"/>
      <c r="AC507" s="11"/>
    </row>
    <row r="508" ht="12.75">
      <c r="H508"/>
    </row>
    <row r="509" spans="1:29" ht="12.75">
      <c r="A509" t="s">
        <v>2967</v>
      </c>
      <c r="B509" t="s">
        <v>5049</v>
      </c>
      <c r="C509" s="8">
        <v>31857</v>
      </c>
      <c r="D509" s="9" t="s">
        <v>4609</v>
      </c>
      <c r="E509" s="9" t="s">
        <v>3407</v>
      </c>
      <c r="F509" s="9" t="s">
        <v>4940</v>
      </c>
      <c r="G509" s="9" t="s">
        <v>2528</v>
      </c>
      <c r="H509"/>
      <c r="I509" s="9"/>
      <c r="J509" s="9"/>
      <c r="L509" s="9"/>
      <c r="M509" s="9"/>
      <c r="O509" s="9"/>
      <c r="P509" s="9"/>
      <c r="R509" s="9"/>
      <c r="V509" s="5"/>
      <c r="W509" s="5"/>
      <c r="X509" s="5"/>
      <c r="Y509" s="5"/>
      <c r="AC509" s="11"/>
    </row>
    <row r="510" spans="1:28" ht="12.75">
      <c r="A510" t="s">
        <v>2535</v>
      </c>
      <c r="B510" t="s">
        <v>4713</v>
      </c>
      <c r="C510" s="8">
        <v>29029</v>
      </c>
      <c r="D510" s="9" t="s">
        <v>4714</v>
      </c>
      <c r="E510" s="9" t="s">
        <v>2436</v>
      </c>
      <c r="F510" s="9" t="s">
        <v>549</v>
      </c>
      <c r="G510" s="9" t="s">
        <v>215</v>
      </c>
      <c r="H510" t="s">
        <v>2535</v>
      </c>
      <c r="I510" s="9" t="s">
        <v>549</v>
      </c>
      <c r="J510" s="9" t="s">
        <v>536</v>
      </c>
      <c r="K510" t="s">
        <v>2535</v>
      </c>
      <c r="L510" s="9" t="s">
        <v>549</v>
      </c>
      <c r="M510" s="9" t="s">
        <v>2838</v>
      </c>
      <c r="N510" t="s">
        <v>2535</v>
      </c>
      <c r="O510" s="9" t="s">
        <v>549</v>
      </c>
      <c r="P510" s="9" t="s">
        <v>204</v>
      </c>
      <c r="Q510" t="s">
        <v>2535</v>
      </c>
      <c r="R510" s="9" t="s">
        <v>549</v>
      </c>
      <c r="S510" s="9" t="s">
        <v>4715</v>
      </c>
      <c r="T510" t="s">
        <v>2535</v>
      </c>
      <c r="U510" s="8" t="s">
        <v>549</v>
      </c>
      <c r="V510" s="9" t="s">
        <v>4716</v>
      </c>
      <c r="W510" t="s">
        <v>2535</v>
      </c>
      <c r="X510" t="s">
        <v>549</v>
      </c>
      <c r="Y510" s="5" t="s">
        <v>4717</v>
      </c>
      <c r="Z510" t="s">
        <v>2535</v>
      </c>
      <c r="AA510" s="6" t="s">
        <v>549</v>
      </c>
      <c r="AB510" s="6" t="s">
        <v>4718</v>
      </c>
    </row>
    <row r="511" spans="1:25" ht="12.75">
      <c r="A511" t="s">
        <v>2535</v>
      </c>
      <c r="B511" t="s">
        <v>4719</v>
      </c>
      <c r="C511" s="8">
        <v>29190</v>
      </c>
      <c r="D511" s="9" t="s">
        <v>3192</v>
      </c>
      <c r="E511" s="9" t="s">
        <v>1333</v>
      </c>
      <c r="F511" s="9" t="s">
        <v>4172</v>
      </c>
      <c r="G511" s="9" t="s">
        <v>216</v>
      </c>
      <c r="H511" t="s">
        <v>2535</v>
      </c>
      <c r="I511" s="9" t="s">
        <v>4172</v>
      </c>
      <c r="J511" s="9" t="s">
        <v>1688</v>
      </c>
      <c r="K511" t="s">
        <v>2535</v>
      </c>
      <c r="L511" s="9" t="s">
        <v>4172</v>
      </c>
      <c r="M511" s="9" t="s">
        <v>5041</v>
      </c>
      <c r="N511" t="s">
        <v>2535</v>
      </c>
      <c r="O511" s="9" t="s">
        <v>4172</v>
      </c>
      <c r="P511" s="9" t="s">
        <v>123</v>
      </c>
      <c r="Q511" t="s">
        <v>4720</v>
      </c>
      <c r="R511" s="9" t="s">
        <v>4172</v>
      </c>
      <c r="S511" s="9" t="s">
        <v>4054</v>
      </c>
      <c r="T511" t="s">
        <v>2967</v>
      </c>
      <c r="U511" s="8" t="s">
        <v>4172</v>
      </c>
      <c r="V511" s="9" t="s">
        <v>4055</v>
      </c>
      <c r="W511" s="10" t="s">
        <v>2967</v>
      </c>
      <c r="X511" t="s">
        <v>4172</v>
      </c>
      <c r="Y511" s="5" t="s">
        <v>4056</v>
      </c>
    </row>
    <row r="512" spans="1:29" ht="12.75">
      <c r="A512" t="s">
        <v>294</v>
      </c>
      <c r="B512" t="s">
        <v>4963</v>
      </c>
      <c r="C512" s="8">
        <v>31374</v>
      </c>
      <c r="D512" s="9" t="s">
        <v>4602</v>
      </c>
      <c r="E512" s="9" t="s">
        <v>4601</v>
      </c>
      <c r="F512" s="9" t="s">
        <v>549</v>
      </c>
      <c r="G512" s="9" t="s">
        <v>186</v>
      </c>
      <c r="H512"/>
      <c r="I512" s="9"/>
      <c r="J512" s="9"/>
      <c r="L512" s="9"/>
      <c r="M512" s="9"/>
      <c r="O512" s="9"/>
      <c r="P512" s="9"/>
      <c r="R512" s="9"/>
      <c r="V512" s="5"/>
      <c r="W512" s="5"/>
      <c r="X512" s="5"/>
      <c r="Y512" s="5"/>
      <c r="AC512" s="11"/>
    </row>
    <row r="513" spans="1:29" ht="12.75">
      <c r="A513" t="s">
        <v>2535</v>
      </c>
      <c r="B513" t="s">
        <v>4565</v>
      </c>
      <c r="C513" s="8">
        <v>31555</v>
      </c>
      <c r="D513" s="9" t="s">
        <v>4601</v>
      </c>
      <c r="E513" s="9" t="s">
        <v>4603</v>
      </c>
      <c r="F513" s="9" t="s">
        <v>4511</v>
      </c>
      <c r="G513" s="9" t="s">
        <v>2081</v>
      </c>
      <c r="H513"/>
      <c r="I513" s="9"/>
      <c r="J513" s="9"/>
      <c r="L513" s="9"/>
      <c r="M513" s="9"/>
      <c r="O513" s="9"/>
      <c r="P513" s="9"/>
      <c r="R513" s="9"/>
      <c r="V513" s="5"/>
      <c r="W513" s="5"/>
      <c r="X513" s="5"/>
      <c r="Y513" s="5"/>
      <c r="AC513" s="11"/>
    </row>
    <row r="514" spans="1:28" ht="12.75">
      <c r="A514" t="s">
        <v>294</v>
      </c>
      <c r="B514" t="s">
        <v>4265</v>
      </c>
      <c r="C514" s="8">
        <v>30444</v>
      </c>
      <c r="D514" s="9" t="s">
        <v>96</v>
      </c>
      <c r="E514" s="9" t="s">
        <v>902</v>
      </c>
      <c r="F514" s="9" t="s">
        <v>2544</v>
      </c>
      <c r="G514" s="9" t="s">
        <v>839</v>
      </c>
      <c r="H514" t="s">
        <v>294</v>
      </c>
      <c r="I514" s="9" t="s">
        <v>2544</v>
      </c>
      <c r="J514" s="9" t="s">
        <v>1483</v>
      </c>
      <c r="K514" t="s">
        <v>294</v>
      </c>
      <c r="L514" s="9" t="s">
        <v>2544</v>
      </c>
      <c r="M514" s="9" t="s">
        <v>4848</v>
      </c>
      <c r="O514" s="9"/>
      <c r="P514" s="9"/>
      <c r="R514" s="9"/>
      <c r="S514" s="9"/>
      <c r="U514" s="8"/>
      <c r="V514" s="9"/>
      <c r="W514" s="6"/>
      <c r="Y514" s="5"/>
      <c r="Z514" s="6"/>
      <c r="AB514" s="12"/>
    </row>
    <row r="515" spans="1:29" ht="12.75">
      <c r="A515" t="s">
        <v>296</v>
      </c>
      <c r="B515" t="s">
        <v>4964</v>
      </c>
      <c r="C515" s="8">
        <v>31175</v>
      </c>
      <c r="D515" s="9" t="s">
        <v>4603</v>
      </c>
      <c r="E515" s="9" t="s">
        <v>4601</v>
      </c>
      <c r="F515" s="9" t="s">
        <v>549</v>
      </c>
      <c r="G515" s="9" t="s">
        <v>185</v>
      </c>
      <c r="H515"/>
      <c r="I515" s="9"/>
      <c r="J515" s="9"/>
      <c r="L515" s="9"/>
      <c r="M515" s="9"/>
      <c r="O515" s="9"/>
      <c r="P515" s="9"/>
      <c r="R515" s="9"/>
      <c r="V515" s="5"/>
      <c r="W515" s="5"/>
      <c r="X515" s="5"/>
      <c r="Y515" s="5"/>
      <c r="AC515" s="11"/>
    </row>
    <row r="517" spans="1:28" ht="12.75">
      <c r="A517" t="s">
        <v>2704</v>
      </c>
      <c r="B517" t="s">
        <v>119</v>
      </c>
      <c r="C517" s="8">
        <v>28987</v>
      </c>
      <c r="D517" s="9" t="s">
        <v>934</v>
      </c>
      <c r="E517" s="9" t="s">
        <v>1386</v>
      </c>
      <c r="F517" s="9" t="s">
        <v>4940</v>
      </c>
      <c r="G517" s="9" t="s">
        <v>2089</v>
      </c>
      <c r="H517" t="s">
        <v>2704</v>
      </c>
      <c r="I517" s="9" t="s">
        <v>4940</v>
      </c>
      <c r="J517" s="9" t="s">
        <v>2138</v>
      </c>
      <c r="K517" t="s">
        <v>4162</v>
      </c>
      <c r="L517" s="9" t="s">
        <v>4940</v>
      </c>
      <c r="M517" s="9" t="s">
        <v>2378</v>
      </c>
      <c r="N517" t="s">
        <v>4162</v>
      </c>
      <c r="O517" s="9" t="s">
        <v>4940</v>
      </c>
      <c r="P517" s="9" t="s">
        <v>684</v>
      </c>
      <c r="R517" s="9"/>
      <c r="S517" s="9"/>
      <c r="T517" t="s">
        <v>3586</v>
      </c>
      <c r="U517" s="8" t="s">
        <v>4940</v>
      </c>
      <c r="V517" s="9" t="s">
        <v>3585</v>
      </c>
      <c r="W517" s="6" t="s">
        <v>3586</v>
      </c>
      <c r="X517" t="s">
        <v>4940</v>
      </c>
      <c r="Y517" s="5" t="s">
        <v>3602</v>
      </c>
      <c r="Z517" t="s">
        <v>20</v>
      </c>
      <c r="AA517" s="6" t="s">
        <v>4940</v>
      </c>
      <c r="AB517" s="6" t="s">
        <v>3518</v>
      </c>
    </row>
    <row r="518" spans="1:28" ht="12.75">
      <c r="A518" t="s">
        <v>2704</v>
      </c>
      <c r="B518" t="s">
        <v>5097</v>
      </c>
      <c r="C518" s="8">
        <v>30764</v>
      </c>
      <c r="D518" s="9" t="s">
        <v>94</v>
      </c>
      <c r="E518" s="9" t="s">
        <v>94</v>
      </c>
      <c r="F518" s="9" t="s">
        <v>3717</v>
      </c>
      <c r="G518" s="9" t="s">
        <v>4283</v>
      </c>
      <c r="H518" t="s">
        <v>2704</v>
      </c>
      <c r="I518" s="9" t="s">
        <v>3717</v>
      </c>
      <c r="J518" s="9" t="s">
        <v>2181</v>
      </c>
      <c r="K518" t="s">
        <v>3674</v>
      </c>
      <c r="L518" s="9" t="s">
        <v>3717</v>
      </c>
      <c r="M518" s="9" t="s">
        <v>531</v>
      </c>
      <c r="O518" s="9"/>
      <c r="P518" s="9"/>
      <c r="R518" s="9"/>
      <c r="S518" s="9"/>
      <c r="U518" s="8"/>
      <c r="V518" s="9"/>
      <c r="W518" s="6"/>
      <c r="Y518" s="5"/>
      <c r="Z518" s="6"/>
      <c r="AB518" s="12"/>
    </row>
    <row r="519" spans="1:28" ht="12.75">
      <c r="A519" t="s">
        <v>71</v>
      </c>
      <c r="B519" t="s">
        <v>5103</v>
      </c>
      <c r="C519" s="8">
        <v>30580</v>
      </c>
      <c r="D519" s="9" t="s">
        <v>92</v>
      </c>
      <c r="E519" s="9" t="s">
        <v>94</v>
      </c>
      <c r="F519" s="9" t="s">
        <v>2706</v>
      </c>
      <c r="G519" s="9" t="s">
        <v>1402</v>
      </c>
      <c r="H519" t="s">
        <v>71</v>
      </c>
      <c r="I519" s="9" t="s">
        <v>2706</v>
      </c>
      <c r="J519" s="9" t="s">
        <v>1775</v>
      </c>
      <c r="K519" t="s">
        <v>71</v>
      </c>
      <c r="L519" s="9" t="s">
        <v>2706</v>
      </c>
      <c r="M519" s="9" t="s">
        <v>533</v>
      </c>
      <c r="O519" s="9"/>
      <c r="P519" s="9"/>
      <c r="R519" s="9"/>
      <c r="S519" s="9"/>
      <c r="U519" s="8"/>
      <c r="V519" s="9"/>
      <c r="W519" s="6"/>
      <c r="Y519" s="5"/>
      <c r="Z519" s="6"/>
      <c r="AB519" s="12"/>
    </row>
    <row r="520" spans="1:29" ht="12.75">
      <c r="A520" t="s">
        <v>2704</v>
      </c>
      <c r="B520" t="s">
        <v>3246</v>
      </c>
      <c r="C520" s="8">
        <v>29656</v>
      </c>
      <c r="D520" s="9" t="s">
        <v>3247</v>
      </c>
      <c r="E520" s="9" t="s">
        <v>709</v>
      </c>
      <c r="F520" s="9" t="s">
        <v>2697</v>
      </c>
      <c r="G520" s="9" t="s">
        <v>814</v>
      </c>
      <c r="H520" t="s">
        <v>2704</v>
      </c>
      <c r="I520" s="9" t="s">
        <v>2697</v>
      </c>
      <c r="J520" s="9" t="s">
        <v>4905</v>
      </c>
      <c r="K520" t="s">
        <v>2704</v>
      </c>
      <c r="L520" s="9" t="s">
        <v>2697</v>
      </c>
      <c r="M520" s="9" t="s">
        <v>2430</v>
      </c>
      <c r="N520" t="s">
        <v>71</v>
      </c>
      <c r="O520" s="9" t="s">
        <v>2697</v>
      </c>
      <c r="P520" s="9" t="s">
        <v>4214</v>
      </c>
      <c r="Q520" t="s">
        <v>71</v>
      </c>
      <c r="R520" s="9" t="s">
        <v>2697</v>
      </c>
      <c r="S520" s="5" t="s">
        <v>3248</v>
      </c>
      <c r="V520" s="5"/>
      <c r="Y520" s="5"/>
      <c r="AC520" s="11"/>
    </row>
    <row r="521" spans="1:29" ht="12.75">
      <c r="A521" t="s">
        <v>328</v>
      </c>
      <c r="B521" t="s">
        <v>1153</v>
      </c>
      <c r="C521" s="8">
        <v>30567</v>
      </c>
      <c r="D521" s="9" t="s">
        <v>2635</v>
      </c>
      <c r="E521" s="9" t="s">
        <v>2638</v>
      </c>
      <c r="F521" s="9" t="s">
        <v>3548</v>
      </c>
      <c r="G521" s="9" t="s">
        <v>3884</v>
      </c>
      <c r="H521" t="s">
        <v>4816</v>
      </c>
      <c r="I521" s="9" t="s">
        <v>3548</v>
      </c>
      <c r="J521" s="9" t="s">
        <v>1154</v>
      </c>
      <c r="L521" s="9"/>
      <c r="M521" s="9"/>
      <c r="O521" s="9"/>
      <c r="P521" s="9"/>
      <c r="R521" s="9"/>
      <c r="V521" s="5"/>
      <c r="W521" s="5"/>
      <c r="X521" s="5"/>
      <c r="Y521" s="5"/>
      <c r="AC521" s="11"/>
    </row>
    <row r="522" spans="1:28" ht="12.75">
      <c r="A522" t="s">
        <v>2704</v>
      </c>
      <c r="B522" t="s">
        <v>1162</v>
      </c>
      <c r="C522" s="8">
        <v>30237</v>
      </c>
      <c r="D522" s="9" t="s">
        <v>1163</v>
      </c>
      <c r="E522" s="9" t="s">
        <v>1610</v>
      </c>
      <c r="F522" s="9" t="s">
        <v>1905</v>
      </c>
      <c r="G522" s="9" t="s">
        <v>4324</v>
      </c>
      <c r="H522" t="s">
        <v>3674</v>
      </c>
      <c r="I522" s="9" t="s">
        <v>1905</v>
      </c>
      <c r="J522" s="9" t="s">
        <v>2800</v>
      </c>
      <c r="K522" t="s">
        <v>71</v>
      </c>
      <c r="L522" s="9" t="s">
        <v>1905</v>
      </c>
      <c r="M522" s="9" t="s">
        <v>4195</v>
      </c>
      <c r="N522" t="s">
        <v>71</v>
      </c>
      <c r="O522" s="9" t="s">
        <v>1905</v>
      </c>
      <c r="P522" s="9" t="s">
        <v>4104</v>
      </c>
      <c r="Q522" t="s">
        <v>2704</v>
      </c>
      <c r="R522" s="9" t="s">
        <v>1905</v>
      </c>
      <c r="S522" s="9" t="s">
        <v>4381</v>
      </c>
      <c r="U522" s="8"/>
      <c r="V522" s="9"/>
      <c r="W522" s="6"/>
      <c r="Y522" s="5"/>
      <c r="Z522" s="6"/>
      <c r="AB522" s="12"/>
    </row>
    <row r="523" spans="1:29" ht="12.75">
      <c r="A523" t="s">
        <v>3674</v>
      </c>
      <c r="B523" t="s">
        <v>2592</v>
      </c>
      <c r="C523" s="8">
        <v>31615</v>
      </c>
      <c r="D523" s="9" t="s">
        <v>4610</v>
      </c>
      <c r="E523" s="9" t="s">
        <v>3396</v>
      </c>
      <c r="F523" s="9" t="s">
        <v>2697</v>
      </c>
      <c r="G523" s="9" t="s">
        <v>818</v>
      </c>
      <c r="H523"/>
      <c r="I523" s="9"/>
      <c r="J523" s="9"/>
      <c r="L523" s="9"/>
      <c r="M523" s="9"/>
      <c r="O523" s="9"/>
      <c r="P523" s="9"/>
      <c r="R523" s="9"/>
      <c r="V523" s="5"/>
      <c r="W523" s="5"/>
      <c r="X523" s="5"/>
      <c r="Y523" s="5"/>
      <c r="AC523" s="11"/>
    </row>
    <row r="524" spans="1:28" ht="12.75">
      <c r="A524" t="s">
        <v>1328</v>
      </c>
      <c r="B524" t="s">
        <v>2718</v>
      </c>
      <c r="C524" s="8">
        <v>31099</v>
      </c>
      <c r="D524" s="9" t="s">
        <v>93</v>
      </c>
      <c r="E524" s="9" t="s">
        <v>95</v>
      </c>
      <c r="F524" s="9"/>
      <c r="G524" s="9"/>
      <c r="H524" t="s">
        <v>3674</v>
      </c>
      <c r="I524" s="9" t="s">
        <v>1905</v>
      </c>
      <c r="J524" s="9" t="s">
        <v>2799</v>
      </c>
      <c r="K524" t="s">
        <v>3674</v>
      </c>
      <c r="L524" s="9" t="s">
        <v>1905</v>
      </c>
      <c r="M524" s="9" t="s">
        <v>4196</v>
      </c>
      <c r="O524" s="9"/>
      <c r="P524" s="9"/>
      <c r="R524" s="9"/>
      <c r="S524" s="9"/>
      <c r="U524" s="8"/>
      <c r="V524" s="9"/>
      <c r="W524" s="6"/>
      <c r="Y524" s="5"/>
      <c r="Z524" s="6"/>
      <c r="AB524" s="12"/>
    </row>
    <row r="525" spans="1:29" ht="12.75">
      <c r="A525" t="s">
        <v>1919</v>
      </c>
      <c r="B525" t="s">
        <v>2787</v>
      </c>
      <c r="C525" s="8">
        <v>30077</v>
      </c>
      <c r="D525" s="9" t="s">
        <v>2537</v>
      </c>
      <c r="E525" s="9" t="s">
        <v>2537</v>
      </c>
      <c r="F525" s="9" t="s">
        <v>524</v>
      </c>
      <c r="G525" s="9" t="s">
        <v>2668</v>
      </c>
      <c r="H525" t="s">
        <v>1919</v>
      </c>
      <c r="I525" s="9" t="s">
        <v>524</v>
      </c>
      <c r="J525" s="9" t="s">
        <v>5001</v>
      </c>
      <c r="K525" t="s">
        <v>1919</v>
      </c>
      <c r="L525" s="9" t="s">
        <v>524</v>
      </c>
      <c r="M525" s="9" t="s">
        <v>4631</v>
      </c>
      <c r="N525" t="s">
        <v>1919</v>
      </c>
      <c r="O525" s="9" t="s">
        <v>524</v>
      </c>
      <c r="P525" s="9" t="s">
        <v>3461</v>
      </c>
      <c r="Q525" t="s">
        <v>1919</v>
      </c>
      <c r="R525" s="9" t="s">
        <v>524</v>
      </c>
      <c r="S525" s="5" t="s">
        <v>2788</v>
      </c>
      <c r="T525" t="s">
        <v>1919</v>
      </c>
      <c r="U525" t="s">
        <v>524</v>
      </c>
      <c r="V525" s="5" t="s">
        <v>2789</v>
      </c>
      <c r="W525" s="5"/>
      <c r="X525" s="5"/>
      <c r="Y525" s="5"/>
      <c r="AC525" s="11"/>
    </row>
    <row r="526" spans="1:28" ht="12.75">
      <c r="A526" t="s">
        <v>1919</v>
      </c>
      <c r="B526" t="s">
        <v>3054</v>
      </c>
      <c r="C526" s="8">
        <v>29224</v>
      </c>
      <c r="D526" s="9" t="s">
        <v>3490</v>
      </c>
      <c r="E526" s="9" t="s">
        <v>1954</v>
      </c>
      <c r="F526" s="9" t="s">
        <v>549</v>
      </c>
      <c r="G526" s="9" t="s">
        <v>190</v>
      </c>
      <c r="H526" t="s">
        <v>1919</v>
      </c>
      <c r="I526" s="9" t="s">
        <v>549</v>
      </c>
      <c r="J526" s="9" t="s">
        <v>1201</v>
      </c>
      <c r="K526" t="s">
        <v>1919</v>
      </c>
      <c r="L526" s="9" t="s">
        <v>549</v>
      </c>
      <c r="M526" s="9" t="s">
        <v>3288</v>
      </c>
      <c r="N526" t="s">
        <v>2790</v>
      </c>
      <c r="O526" s="9" t="s">
        <v>2546</v>
      </c>
      <c r="P526" s="9" t="s">
        <v>2033</v>
      </c>
      <c r="Q526" t="s">
        <v>1919</v>
      </c>
      <c r="R526" s="9" t="s">
        <v>2546</v>
      </c>
      <c r="S526" s="9" t="s">
        <v>3055</v>
      </c>
      <c r="T526" t="s">
        <v>2790</v>
      </c>
      <c r="U526" s="8" t="s">
        <v>2546</v>
      </c>
      <c r="V526" s="9" t="s">
        <v>4990</v>
      </c>
      <c r="W526" s="6" t="s">
        <v>1919</v>
      </c>
      <c r="X526" t="s">
        <v>2546</v>
      </c>
      <c r="Y526" s="5" t="s">
        <v>1724</v>
      </c>
      <c r="Z526" t="s">
        <v>1919</v>
      </c>
      <c r="AA526" s="6" t="s">
        <v>2546</v>
      </c>
      <c r="AB526" s="12" t="s">
        <v>1725</v>
      </c>
    </row>
    <row r="527" spans="1:29" ht="12.75">
      <c r="A527" t="s">
        <v>1919</v>
      </c>
      <c r="B527" t="s">
        <v>770</v>
      </c>
      <c r="C527" s="8">
        <v>30917</v>
      </c>
      <c r="D527" s="9" t="s">
        <v>1285</v>
      </c>
      <c r="E527" s="9" t="s">
        <v>793</v>
      </c>
      <c r="F527" s="9" t="s">
        <v>4511</v>
      </c>
      <c r="G527" s="9" t="s">
        <v>3701</v>
      </c>
      <c r="H527" t="s">
        <v>1919</v>
      </c>
      <c r="I527" s="9" t="s">
        <v>4511</v>
      </c>
      <c r="J527" s="9" t="s">
        <v>2807</v>
      </c>
      <c r="L527" s="9"/>
      <c r="M527" s="9"/>
      <c r="O527" s="9"/>
      <c r="P527" s="9"/>
      <c r="R527" s="9"/>
      <c r="V527" s="5"/>
      <c r="W527" s="5"/>
      <c r="X527" s="5"/>
      <c r="Y527" s="5"/>
      <c r="AC527" s="11"/>
    </row>
    <row r="528" spans="3:29" ht="12.75">
      <c r="C528" s="8"/>
      <c r="D528" s="9"/>
      <c r="E528" s="9"/>
      <c r="F528" s="9"/>
      <c r="G528" s="9"/>
      <c r="H528"/>
      <c r="I528" s="9"/>
      <c r="J528" s="9"/>
      <c r="L528" s="9"/>
      <c r="M528" s="9"/>
      <c r="O528" s="9"/>
      <c r="P528" s="9"/>
      <c r="R528" s="9"/>
      <c r="V528" s="5"/>
      <c r="W528" s="5"/>
      <c r="X528" s="5"/>
      <c r="Y528" s="5"/>
      <c r="AC528" s="11"/>
    </row>
    <row r="529" spans="1:28" ht="12.75">
      <c r="A529" t="s">
        <v>3185</v>
      </c>
      <c r="B529" t="s">
        <v>892</v>
      </c>
      <c r="C529" s="8">
        <v>28285</v>
      </c>
      <c r="D529" s="9" t="s">
        <v>3604</v>
      </c>
      <c r="E529" s="9" t="s">
        <v>3858</v>
      </c>
      <c r="F529" s="9" t="s">
        <v>4041</v>
      </c>
      <c r="G529" s="9" t="s">
        <v>5179</v>
      </c>
      <c r="H529" t="s">
        <v>3185</v>
      </c>
      <c r="I529" s="9" t="s">
        <v>4041</v>
      </c>
      <c r="J529" s="9" t="s">
        <v>541</v>
      </c>
      <c r="K529" t="s">
        <v>3185</v>
      </c>
      <c r="L529" s="9" t="s">
        <v>4041</v>
      </c>
      <c r="M529" s="9" t="s">
        <v>5179</v>
      </c>
      <c r="N529" t="s">
        <v>3185</v>
      </c>
      <c r="O529" s="9" t="s">
        <v>4041</v>
      </c>
      <c r="P529" s="9" t="s">
        <v>4144</v>
      </c>
      <c r="Q529" t="s">
        <v>3185</v>
      </c>
      <c r="R529" s="9" t="s">
        <v>4041</v>
      </c>
      <c r="S529" s="9" t="s">
        <v>893</v>
      </c>
      <c r="T529" t="s">
        <v>3185</v>
      </c>
      <c r="U529" s="8" t="s">
        <v>4041</v>
      </c>
      <c r="V529" s="9" t="s">
        <v>3710</v>
      </c>
      <c r="W529" s="14" t="s">
        <v>3185</v>
      </c>
      <c r="X529" t="s">
        <v>4041</v>
      </c>
      <c r="Y529" s="5" t="s">
        <v>894</v>
      </c>
      <c r="Z529" s="6" t="s">
        <v>3185</v>
      </c>
      <c r="AA529" s="6" t="s">
        <v>4041</v>
      </c>
      <c r="AB529" s="12" t="s">
        <v>5179</v>
      </c>
    </row>
    <row r="530" spans="1:28" ht="12.75">
      <c r="A530" t="s">
        <v>523</v>
      </c>
      <c r="B530" t="s">
        <v>1070</v>
      </c>
      <c r="C530" s="8">
        <v>27937</v>
      </c>
      <c r="D530" s="9" t="s">
        <v>5176</v>
      </c>
      <c r="E530" s="9" t="s">
        <v>3857</v>
      </c>
      <c r="F530" s="9" t="s">
        <v>2706</v>
      </c>
      <c r="G530" s="9" t="s">
        <v>5184</v>
      </c>
      <c r="H530" t="s">
        <v>523</v>
      </c>
      <c r="I530" s="9" t="s">
        <v>2706</v>
      </c>
      <c r="J530" s="9" t="s">
        <v>5179</v>
      </c>
      <c r="K530" t="s">
        <v>523</v>
      </c>
      <c r="L530" s="9" t="s">
        <v>2706</v>
      </c>
      <c r="M530" s="9" t="s">
        <v>5184</v>
      </c>
      <c r="N530" t="s">
        <v>523</v>
      </c>
      <c r="O530" s="9" t="s">
        <v>2706</v>
      </c>
      <c r="P530" s="9" t="s">
        <v>5184</v>
      </c>
      <c r="Q530" t="s">
        <v>523</v>
      </c>
      <c r="R530" s="9" t="s">
        <v>2706</v>
      </c>
      <c r="S530" s="9" t="s">
        <v>5184</v>
      </c>
      <c r="T530" t="s">
        <v>523</v>
      </c>
      <c r="U530" s="8" t="s">
        <v>2706</v>
      </c>
      <c r="V530" s="9" t="s">
        <v>541</v>
      </c>
      <c r="W530" s="6" t="s">
        <v>523</v>
      </c>
      <c r="X530" t="s">
        <v>2706</v>
      </c>
      <c r="Y530" s="13" t="s">
        <v>5184</v>
      </c>
      <c r="Z530" s="6" t="s">
        <v>523</v>
      </c>
      <c r="AA530" s="6" t="s">
        <v>2706</v>
      </c>
      <c r="AB530" s="12" t="s">
        <v>5184</v>
      </c>
    </row>
    <row r="531" spans="1:28" ht="12.75">
      <c r="A531" t="s">
        <v>523</v>
      </c>
      <c r="B531" t="s">
        <v>522</v>
      </c>
      <c r="C531" s="8">
        <v>27532</v>
      </c>
      <c r="D531" s="9"/>
      <c r="E531" s="9" t="s">
        <v>1388</v>
      </c>
      <c r="F531" s="9" t="s">
        <v>524</v>
      </c>
      <c r="G531" s="9" t="s">
        <v>541</v>
      </c>
      <c r="H531" t="s">
        <v>523</v>
      </c>
      <c r="I531" s="9" t="s">
        <v>524</v>
      </c>
      <c r="J531" s="9" t="s">
        <v>5179</v>
      </c>
      <c r="K531" t="s">
        <v>523</v>
      </c>
      <c r="L531" s="9" t="s">
        <v>524</v>
      </c>
      <c r="M531" s="9" t="s">
        <v>541</v>
      </c>
      <c r="N531" t="s">
        <v>1328</v>
      </c>
      <c r="O531" s="9"/>
      <c r="P531" s="9"/>
      <c r="Q531" t="s">
        <v>523</v>
      </c>
      <c r="R531" s="9" t="s">
        <v>524</v>
      </c>
      <c r="S531" s="9" t="s">
        <v>541</v>
      </c>
      <c r="T531" t="s">
        <v>523</v>
      </c>
      <c r="U531" s="8" t="s">
        <v>524</v>
      </c>
      <c r="V531" s="9" t="s">
        <v>3710</v>
      </c>
      <c r="W531" s="6" t="s">
        <v>523</v>
      </c>
      <c r="X531" t="s">
        <v>524</v>
      </c>
      <c r="Y531" s="13" t="s">
        <v>3711</v>
      </c>
      <c r="Z531" s="6" t="s">
        <v>523</v>
      </c>
      <c r="AA531" s="6" t="s">
        <v>524</v>
      </c>
      <c r="AB531" s="12" t="s">
        <v>543</v>
      </c>
    </row>
    <row r="532" spans="1:28" ht="12.75">
      <c r="A532" t="s">
        <v>3712</v>
      </c>
      <c r="B532" t="s">
        <v>2717</v>
      </c>
      <c r="C532" s="8">
        <v>30643</v>
      </c>
      <c r="D532" s="9" t="s">
        <v>1366</v>
      </c>
      <c r="E532" s="9" t="s">
        <v>4824</v>
      </c>
      <c r="F532" s="9" t="s">
        <v>1905</v>
      </c>
      <c r="G532" s="9" t="s">
        <v>3813</v>
      </c>
      <c r="H532" t="s">
        <v>3712</v>
      </c>
      <c r="I532" s="9" t="s">
        <v>1905</v>
      </c>
      <c r="J532" s="9" t="s">
        <v>541</v>
      </c>
      <c r="K532" t="s">
        <v>3712</v>
      </c>
      <c r="L532" s="9" t="s">
        <v>1905</v>
      </c>
      <c r="M532" s="9" t="s">
        <v>3711</v>
      </c>
      <c r="O532" s="9"/>
      <c r="P532" s="9"/>
      <c r="R532" s="9"/>
      <c r="S532" s="9"/>
      <c r="U532" s="8"/>
      <c r="V532" s="9"/>
      <c r="W532" s="6"/>
      <c r="Y532" s="5"/>
      <c r="Z532" s="6"/>
      <c r="AB532" s="12"/>
    </row>
    <row r="533" spans="1:28" ht="12.75">
      <c r="A533" t="s">
        <v>5135</v>
      </c>
      <c r="B533" t="s">
        <v>896</v>
      </c>
      <c r="C533" s="8">
        <v>29647</v>
      </c>
      <c r="D533" s="9" t="s">
        <v>3303</v>
      </c>
      <c r="E533" s="9" t="s">
        <v>2708</v>
      </c>
      <c r="F533" s="9" t="s">
        <v>2546</v>
      </c>
      <c r="G533" s="9" t="s">
        <v>3189</v>
      </c>
      <c r="H533" t="s">
        <v>5135</v>
      </c>
      <c r="I533" s="9" t="s">
        <v>2538</v>
      </c>
      <c r="J533" s="9" t="s">
        <v>541</v>
      </c>
      <c r="K533" t="s">
        <v>5135</v>
      </c>
      <c r="L533" s="9" t="s">
        <v>2538</v>
      </c>
      <c r="M533" s="9" t="s">
        <v>3713</v>
      </c>
      <c r="N533" t="s">
        <v>3184</v>
      </c>
      <c r="O533" s="9" t="s">
        <v>2538</v>
      </c>
      <c r="P533" s="9" t="s">
        <v>3188</v>
      </c>
      <c r="Q533" t="s">
        <v>5135</v>
      </c>
      <c r="R533" s="9" t="s">
        <v>2538</v>
      </c>
      <c r="S533" s="9" t="s">
        <v>3814</v>
      </c>
      <c r="U533" s="8"/>
      <c r="V533" s="9"/>
      <c r="W533" s="6"/>
      <c r="Y533" s="5"/>
      <c r="Z533" s="6"/>
      <c r="AB533" s="12"/>
    </row>
    <row r="534" spans="1:28" ht="12.75">
      <c r="A534" t="s">
        <v>3184</v>
      </c>
      <c r="B534" t="s">
        <v>201</v>
      </c>
      <c r="C534" s="8">
        <v>30629</v>
      </c>
      <c r="D534" s="9" t="s">
        <v>98</v>
      </c>
      <c r="E534" s="9" t="s">
        <v>4615</v>
      </c>
      <c r="F534" s="9" t="s">
        <v>2226</v>
      </c>
      <c r="G534" s="9" t="s">
        <v>2547</v>
      </c>
      <c r="H534"/>
      <c r="I534" s="9"/>
      <c r="J534" s="9"/>
      <c r="K534" t="s">
        <v>3184</v>
      </c>
      <c r="L534" s="9" t="s">
        <v>2226</v>
      </c>
      <c r="M534" s="9" t="s">
        <v>2545</v>
      </c>
      <c r="O534" s="9"/>
      <c r="P534" s="9"/>
      <c r="R534" s="9"/>
      <c r="S534" s="9"/>
      <c r="U534" s="8"/>
      <c r="V534" s="9"/>
      <c r="W534" s="6"/>
      <c r="Y534" s="5"/>
      <c r="Z534" s="6"/>
      <c r="AB534" s="12"/>
    </row>
    <row r="535" spans="1:29" ht="12.75">
      <c r="A535" t="s">
        <v>3185</v>
      </c>
      <c r="B535" t="s">
        <v>1030</v>
      </c>
      <c r="C535" s="8">
        <v>31015</v>
      </c>
      <c r="D535" s="9" t="s">
        <v>2634</v>
      </c>
      <c r="E535" s="9" t="s">
        <v>2634</v>
      </c>
      <c r="F535" s="9" t="s">
        <v>5183</v>
      </c>
      <c r="G535" s="9" t="s">
        <v>2547</v>
      </c>
      <c r="H535" t="s">
        <v>3185</v>
      </c>
      <c r="I535" s="9" t="s">
        <v>5183</v>
      </c>
      <c r="J535" s="9" t="s">
        <v>3814</v>
      </c>
      <c r="L535" s="9"/>
      <c r="M535" s="9"/>
      <c r="O535" s="9"/>
      <c r="P535" s="9"/>
      <c r="R535" s="9"/>
      <c r="V535" s="5"/>
      <c r="W535" s="5"/>
      <c r="X535" s="5"/>
      <c r="Y535" s="5"/>
      <c r="AC535" s="11"/>
    </row>
    <row r="536" spans="1:29" ht="12.75">
      <c r="A536" t="s">
        <v>2277</v>
      </c>
      <c r="B536" t="s">
        <v>4048</v>
      </c>
      <c r="C536" s="8">
        <v>29885</v>
      </c>
      <c r="D536" s="9" t="s">
        <v>1528</v>
      </c>
      <c r="E536" s="9" t="s">
        <v>3324</v>
      </c>
      <c r="F536" s="9" t="s">
        <v>4041</v>
      </c>
      <c r="G536" s="9" t="s">
        <v>3188</v>
      </c>
      <c r="H536" t="s">
        <v>2277</v>
      </c>
      <c r="I536" s="9" t="s">
        <v>1905</v>
      </c>
      <c r="J536" s="9" t="s">
        <v>2545</v>
      </c>
      <c r="L536" s="9"/>
      <c r="M536" s="9"/>
      <c r="N536" t="s">
        <v>5135</v>
      </c>
      <c r="O536" s="9" t="s">
        <v>1905</v>
      </c>
      <c r="P536" s="9" t="s">
        <v>3713</v>
      </c>
      <c r="R536" s="9"/>
      <c r="V536" s="5"/>
      <c r="W536" s="5"/>
      <c r="X536" s="5"/>
      <c r="Y536" s="5"/>
      <c r="AC536" s="11"/>
    </row>
    <row r="537" spans="1:28" ht="12.75">
      <c r="A537" t="s">
        <v>3184</v>
      </c>
      <c r="B537" t="s">
        <v>1450</v>
      </c>
      <c r="C537" s="8">
        <v>30436</v>
      </c>
      <c r="D537" s="9" t="s">
        <v>97</v>
      </c>
      <c r="E537" s="9" t="s">
        <v>4867</v>
      </c>
      <c r="F537" s="9" t="s">
        <v>524</v>
      </c>
      <c r="G537" s="9" t="s">
        <v>5197</v>
      </c>
      <c r="H537" t="s">
        <v>3184</v>
      </c>
      <c r="I537" s="9" t="s">
        <v>524</v>
      </c>
      <c r="J537" s="9" t="s">
        <v>5197</v>
      </c>
      <c r="K537" t="s">
        <v>3184</v>
      </c>
      <c r="L537" s="9" t="s">
        <v>524</v>
      </c>
      <c r="M537" s="9" t="s">
        <v>2545</v>
      </c>
      <c r="O537" s="9"/>
      <c r="P537" s="9"/>
      <c r="R537" s="9"/>
      <c r="S537" s="9"/>
      <c r="U537" s="8"/>
      <c r="V537" s="9"/>
      <c r="W537" s="6"/>
      <c r="Y537" s="5"/>
      <c r="Z537" s="6"/>
      <c r="AB537" s="12"/>
    </row>
    <row r="538" spans="3:28" ht="12.75">
      <c r="C538" s="8"/>
      <c r="D538" s="9"/>
      <c r="E538" s="9"/>
      <c r="F538" s="9"/>
      <c r="G538" s="9"/>
      <c r="H538"/>
      <c r="I538" s="9"/>
      <c r="J538" s="9"/>
      <c r="L538" s="9"/>
      <c r="M538" s="9"/>
      <c r="O538" s="9"/>
      <c r="P538" s="9"/>
      <c r="R538" s="9"/>
      <c r="S538" s="9"/>
      <c r="U538" s="8"/>
      <c r="V538" s="9"/>
      <c r="W538" s="6"/>
      <c r="Y538" s="5"/>
      <c r="Z538" s="6"/>
      <c r="AB538" s="12"/>
    </row>
    <row r="539" spans="1:25" ht="12.75">
      <c r="A539" t="s">
        <v>5198</v>
      </c>
      <c r="B539" t="s">
        <v>488</v>
      </c>
      <c r="C539" s="8">
        <v>29238</v>
      </c>
      <c r="D539" s="9" t="s">
        <v>489</v>
      </c>
      <c r="E539" s="9" t="s">
        <v>3854</v>
      </c>
      <c r="F539" s="9" t="s">
        <v>4940</v>
      </c>
      <c r="G539" s="9" t="s">
        <v>179</v>
      </c>
      <c r="H539" t="s">
        <v>5181</v>
      </c>
      <c r="I539" s="9" t="s">
        <v>4940</v>
      </c>
      <c r="J539" s="9" t="s">
        <v>3189</v>
      </c>
      <c r="K539" t="s">
        <v>5181</v>
      </c>
      <c r="L539" s="9" t="s">
        <v>4940</v>
      </c>
      <c r="M539" s="9" t="s">
        <v>5019</v>
      </c>
      <c r="N539" t="s">
        <v>5181</v>
      </c>
      <c r="O539" s="9" t="s">
        <v>4940</v>
      </c>
      <c r="P539" s="9" t="s">
        <v>490</v>
      </c>
      <c r="Q539" t="s">
        <v>5181</v>
      </c>
      <c r="R539" s="9" t="s">
        <v>4940</v>
      </c>
      <c r="S539" s="9" t="s">
        <v>490</v>
      </c>
      <c r="T539" t="s">
        <v>5181</v>
      </c>
      <c r="U539" s="8" t="s">
        <v>4940</v>
      </c>
      <c r="V539" s="9" t="s">
        <v>3718</v>
      </c>
      <c r="W539" s="6" t="s">
        <v>5181</v>
      </c>
      <c r="X539" t="s">
        <v>4940</v>
      </c>
      <c r="Y539" s="5" t="s">
        <v>491</v>
      </c>
    </row>
    <row r="540" spans="1:28" ht="12.75">
      <c r="A540" t="s">
        <v>3816</v>
      </c>
      <c r="B540" t="s">
        <v>898</v>
      </c>
      <c r="C540" s="8">
        <v>26596</v>
      </c>
      <c r="D540" s="9"/>
      <c r="E540" s="9" t="s">
        <v>3030</v>
      </c>
      <c r="F540" s="9" t="s">
        <v>2123</v>
      </c>
      <c r="G540" s="9" t="s">
        <v>2835</v>
      </c>
      <c r="H540" t="s">
        <v>3816</v>
      </c>
      <c r="I540" s="9" t="s">
        <v>2123</v>
      </c>
      <c r="J540" s="9" t="s">
        <v>572</v>
      </c>
      <c r="K540" t="s">
        <v>3816</v>
      </c>
      <c r="L540" s="9" t="s">
        <v>2123</v>
      </c>
      <c r="M540" s="9" t="s">
        <v>2489</v>
      </c>
      <c r="N540" t="s">
        <v>5082</v>
      </c>
      <c r="O540" s="9" t="s">
        <v>2123</v>
      </c>
      <c r="P540" s="9" t="s">
        <v>572</v>
      </c>
      <c r="Q540" t="s">
        <v>5178</v>
      </c>
      <c r="R540" s="9" t="s">
        <v>2697</v>
      </c>
      <c r="S540" s="9" t="s">
        <v>572</v>
      </c>
      <c r="T540" t="s">
        <v>5178</v>
      </c>
      <c r="U540" s="8" t="s">
        <v>2697</v>
      </c>
      <c r="V540" s="9" t="s">
        <v>3807</v>
      </c>
      <c r="W540" s="6" t="s">
        <v>5178</v>
      </c>
      <c r="X540" t="s">
        <v>2697</v>
      </c>
      <c r="Y540" s="5" t="s">
        <v>4167</v>
      </c>
      <c r="Z540" s="6" t="s">
        <v>5178</v>
      </c>
      <c r="AA540" s="6" t="s">
        <v>2697</v>
      </c>
      <c r="AB540" s="12" t="s">
        <v>3813</v>
      </c>
    </row>
    <row r="541" spans="1:29" ht="12.75">
      <c r="A541" t="s">
        <v>5198</v>
      </c>
      <c r="B541" t="s">
        <v>2950</v>
      </c>
      <c r="C541" s="8">
        <v>30229</v>
      </c>
      <c r="D541" s="9" t="s">
        <v>1530</v>
      </c>
      <c r="E541" s="9" t="s">
        <v>3206</v>
      </c>
      <c r="F541" s="9" t="s">
        <v>4819</v>
      </c>
      <c r="G541" s="9" t="s">
        <v>5188</v>
      </c>
      <c r="H541" t="s">
        <v>5198</v>
      </c>
      <c r="I541" s="9" t="s">
        <v>4819</v>
      </c>
      <c r="J541" s="9" t="s">
        <v>4410</v>
      </c>
      <c r="K541" t="s">
        <v>5181</v>
      </c>
      <c r="L541" s="9" t="s">
        <v>4819</v>
      </c>
      <c r="M541" s="9" t="s">
        <v>122</v>
      </c>
      <c r="N541" t="s">
        <v>5198</v>
      </c>
      <c r="O541" s="9" t="s">
        <v>4819</v>
      </c>
      <c r="P541" s="9" t="s">
        <v>5207</v>
      </c>
      <c r="R541" s="9"/>
      <c r="V541" s="5"/>
      <c r="W541" s="5"/>
      <c r="X541" s="5"/>
      <c r="Y541" s="5"/>
      <c r="AC541" s="11"/>
    </row>
    <row r="542" spans="1:29" ht="12.75">
      <c r="A542" t="s">
        <v>5198</v>
      </c>
      <c r="B542" t="s">
        <v>4528</v>
      </c>
      <c r="C542" s="8">
        <v>30532</v>
      </c>
      <c r="D542" s="9" t="s">
        <v>1524</v>
      </c>
      <c r="E542" s="9" t="s">
        <v>4571</v>
      </c>
      <c r="F542" s="9" t="s">
        <v>549</v>
      </c>
      <c r="G542" s="9" t="s">
        <v>4167</v>
      </c>
      <c r="H542" t="s">
        <v>5198</v>
      </c>
      <c r="I542" s="9" t="s">
        <v>549</v>
      </c>
      <c r="J542" s="9" t="s">
        <v>2836</v>
      </c>
      <c r="K542" t="s">
        <v>5181</v>
      </c>
      <c r="L542" s="9" t="s">
        <v>549</v>
      </c>
      <c r="M542" s="9" t="s">
        <v>2698</v>
      </c>
      <c r="N542" t="s">
        <v>3041</v>
      </c>
      <c r="O542" s="9" t="s">
        <v>549</v>
      </c>
      <c r="P542" s="9" t="s">
        <v>3189</v>
      </c>
      <c r="R542" s="9"/>
      <c r="V542" s="5"/>
      <c r="W542" s="5"/>
      <c r="X542" s="5"/>
      <c r="Y542" s="5"/>
      <c r="AC542" s="11"/>
    </row>
    <row r="543" spans="1:29" ht="12.75">
      <c r="A543" t="s">
        <v>3816</v>
      </c>
      <c r="B543" t="s">
        <v>2951</v>
      </c>
      <c r="C543" s="8">
        <v>30560</v>
      </c>
      <c r="D543" s="9" t="s">
        <v>2077</v>
      </c>
      <c r="E543" s="9" t="s">
        <v>1529</v>
      </c>
      <c r="F543" s="9" t="s">
        <v>4819</v>
      </c>
      <c r="G543" s="9" t="s">
        <v>4167</v>
      </c>
      <c r="H543" t="s">
        <v>3816</v>
      </c>
      <c r="I543" s="9" t="s">
        <v>4819</v>
      </c>
      <c r="J543" s="9" t="s">
        <v>541</v>
      </c>
      <c r="K543" t="s">
        <v>3816</v>
      </c>
      <c r="L543" s="9" t="s">
        <v>4819</v>
      </c>
      <c r="M543" s="9" t="s">
        <v>543</v>
      </c>
      <c r="N543" t="s">
        <v>5203</v>
      </c>
      <c r="O543" s="9" t="s">
        <v>4819</v>
      </c>
      <c r="P543" s="9" t="s">
        <v>3711</v>
      </c>
      <c r="R543" s="9"/>
      <c r="V543" s="5"/>
      <c r="W543" s="5"/>
      <c r="X543" s="5"/>
      <c r="Y543" s="5"/>
      <c r="AC543" s="11"/>
    </row>
    <row r="544" spans="1:28" ht="12.75">
      <c r="A544" t="s">
        <v>5178</v>
      </c>
      <c r="B544" t="s">
        <v>2719</v>
      </c>
      <c r="C544" s="8">
        <v>30123</v>
      </c>
      <c r="D544" s="9" t="s">
        <v>3206</v>
      </c>
      <c r="E544" s="9" t="s">
        <v>97</v>
      </c>
      <c r="F544" s="9" t="s">
        <v>1905</v>
      </c>
      <c r="G544" s="9" t="s">
        <v>3811</v>
      </c>
      <c r="H544" t="s">
        <v>5178</v>
      </c>
      <c r="I544" s="9" t="s">
        <v>1905</v>
      </c>
      <c r="J544" s="9" t="s">
        <v>2283</v>
      </c>
      <c r="K544" t="s">
        <v>5203</v>
      </c>
      <c r="L544" s="9" t="s">
        <v>1905</v>
      </c>
      <c r="M544" s="9" t="s">
        <v>2545</v>
      </c>
      <c r="O544" s="9"/>
      <c r="P544" s="9"/>
      <c r="R544" s="9"/>
      <c r="S544" s="9"/>
      <c r="U544" s="8"/>
      <c r="V544" s="9"/>
      <c r="W544" s="6"/>
      <c r="Y544" s="5"/>
      <c r="Z544" s="6"/>
      <c r="AB544" s="12"/>
    </row>
    <row r="546" spans="1:28" ht="12.75">
      <c r="A546" t="s">
        <v>4690</v>
      </c>
      <c r="B546" t="s">
        <v>5110</v>
      </c>
      <c r="C546" s="8">
        <v>29292</v>
      </c>
      <c r="D546" s="9" t="s">
        <v>372</v>
      </c>
      <c r="E546" s="9" t="s">
        <v>2992</v>
      </c>
      <c r="F546" s="9" t="s">
        <v>549</v>
      </c>
      <c r="G546" s="9" t="s">
        <v>5188</v>
      </c>
      <c r="H546" t="s">
        <v>1906</v>
      </c>
      <c r="I546" s="9" t="s">
        <v>549</v>
      </c>
      <c r="J546" s="9" t="s">
        <v>4427</v>
      </c>
      <c r="K546" t="s">
        <v>4690</v>
      </c>
      <c r="L546" s="9" t="s">
        <v>549</v>
      </c>
      <c r="M546" s="9" t="s">
        <v>2771</v>
      </c>
      <c r="N546" t="s">
        <v>1908</v>
      </c>
      <c r="O546" s="9" t="s">
        <v>549</v>
      </c>
      <c r="P546" s="9" t="s">
        <v>122</v>
      </c>
      <c r="Q546" t="s">
        <v>1908</v>
      </c>
      <c r="R546" s="9" t="s">
        <v>549</v>
      </c>
      <c r="S546" s="9" t="s">
        <v>5207</v>
      </c>
      <c r="U546" s="8"/>
      <c r="V546" s="9"/>
      <c r="W546" s="6"/>
      <c r="Y546" s="5"/>
      <c r="Z546" s="6"/>
      <c r="AB546" s="12"/>
    </row>
    <row r="547" spans="1:28" ht="12.75">
      <c r="A547" t="s">
        <v>5209</v>
      </c>
      <c r="B547" t="s">
        <v>5099</v>
      </c>
      <c r="C547" s="8">
        <v>31039</v>
      </c>
      <c r="D547" s="9" t="s">
        <v>2324</v>
      </c>
      <c r="E547" s="9" t="s">
        <v>4823</v>
      </c>
      <c r="F547" s="9" t="s">
        <v>377</v>
      </c>
      <c r="G547" s="9" t="s">
        <v>541</v>
      </c>
      <c r="H547" t="s">
        <v>5209</v>
      </c>
      <c r="I547" s="9" t="s">
        <v>377</v>
      </c>
      <c r="J547" s="9" t="s">
        <v>3189</v>
      </c>
      <c r="K547" t="s">
        <v>5209</v>
      </c>
      <c r="L547" s="9" t="s">
        <v>377</v>
      </c>
      <c r="M547" s="9" t="s">
        <v>3189</v>
      </c>
      <c r="O547" s="9"/>
      <c r="P547" s="9"/>
      <c r="R547" s="9"/>
      <c r="S547" s="9"/>
      <c r="U547" s="8"/>
      <c r="V547" s="9"/>
      <c r="W547" s="6"/>
      <c r="Y547" s="5"/>
      <c r="Z547" s="6"/>
      <c r="AB547" s="12"/>
    </row>
    <row r="548" spans="1:28" ht="12.75">
      <c r="A548" t="s">
        <v>4187</v>
      </c>
      <c r="B548" t="s">
        <v>5108</v>
      </c>
      <c r="C548" s="8">
        <v>28111</v>
      </c>
      <c r="D548" s="9" t="s">
        <v>5109</v>
      </c>
      <c r="E548" s="9" t="s">
        <v>1381</v>
      </c>
      <c r="F548" s="9" t="s">
        <v>295</v>
      </c>
      <c r="G548" s="9" t="s">
        <v>3189</v>
      </c>
      <c r="H548" t="s">
        <v>5209</v>
      </c>
      <c r="I548" s="9" t="s">
        <v>4819</v>
      </c>
      <c r="J548" s="9" t="s">
        <v>543</v>
      </c>
      <c r="K548" t="s">
        <v>5209</v>
      </c>
      <c r="L548" s="9" t="s">
        <v>2697</v>
      </c>
      <c r="M548" s="9" t="s">
        <v>3713</v>
      </c>
      <c r="N548" t="s">
        <v>1328</v>
      </c>
      <c r="O548" s="9"/>
      <c r="P548" s="9"/>
      <c r="Q548" t="s">
        <v>5209</v>
      </c>
      <c r="R548" s="9" t="s">
        <v>2697</v>
      </c>
      <c r="S548" s="9" t="s">
        <v>5024</v>
      </c>
      <c r="T548" t="s">
        <v>5209</v>
      </c>
      <c r="U548" s="8" t="s">
        <v>2697</v>
      </c>
      <c r="V548" s="9" t="s">
        <v>3710</v>
      </c>
      <c r="W548" s="6" t="s">
        <v>5209</v>
      </c>
      <c r="X548" t="s">
        <v>4147</v>
      </c>
      <c r="Y548" s="5" t="s">
        <v>541</v>
      </c>
      <c r="Z548" s="6" t="s">
        <v>5209</v>
      </c>
      <c r="AA548" s="6" t="s">
        <v>4147</v>
      </c>
      <c r="AB548" s="12" t="s">
        <v>570</v>
      </c>
    </row>
    <row r="549" spans="1:29" ht="12.75">
      <c r="A549" t="s">
        <v>2699</v>
      </c>
      <c r="B549" t="s">
        <v>2829</v>
      </c>
      <c r="C549" s="8">
        <v>31209</v>
      </c>
      <c r="D549" s="9" t="s">
        <v>1285</v>
      </c>
      <c r="E549" s="9" t="s">
        <v>2636</v>
      </c>
      <c r="F549" s="9" t="s">
        <v>3193</v>
      </c>
      <c r="G549" s="9" t="s">
        <v>2547</v>
      </c>
      <c r="H549" t="s">
        <v>573</v>
      </c>
      <c r="I549" s="9" t="s">
        <v>3193</v>
      </c>
      <c r="J549" s="9" t="s">
        <v>2545</v>
      </c>
      <c r="L549" s="9"/>
      <c r="M549" s="9"/>
      <c r="O549" s="9"/>
      <c r="P549" s="9"/>
      <c r="R549" s="9"/>
      <c r="V549" s="5"/>
      <c r="W549" s="5"/>
      <c r="X549" s="5"/>
      <c r="Y549" s="5"/>
      <c r="AC549" s="11"/>
    </row>
    <row r="550" spans="1:29" ht="12.75">
      <c r="A550" t="s">
        <v>1908</v>
      </c>
      <c r="B550" t="s">
        <v>4965</v>
      </c>
      <c r="C550" s="8">
        <v>31412</v>
      </c>
      <c r="D550" s="9" t="s">
        <v>2113</v>
      </c>
      <c r="E550" s="9" t="s">
        <v>3394</v>
      </c>
      <c r="F550" s="9" t="s">
        <v>549</v>
      </c>
      <c r="G550" s="9" t="s">
        <v>5197</v>
      </c>
      <c r="H550"/>
      <c r="I550" s="9"/>
      <c r="J550" s="9"/>
      <c r="L550" s="9"/>
      <c r="M550" s="9"/>
      <c r="O550" s="9"/>
      <c r="P550" s="9"/>
      <c r="R550" s="9"/>
      <c r="V550" s="5"/>
      <c r="W550" s="5"/>
      <c r="X550" s="5"/>
      <c r="Y550" s="5"/>
      <c r="AC550" s="11"/>
    </row>
    <row r="551" spans="1:29" ht="12.75">
      <c r="A551" t="s">
        <v>573</v>
      </c>
      <c r="B551" t="s">
        <v>3639</v>
      </c>
      <c r="C551" s="8">
        <v>30745</v>
      </c>
      <c r="D551" s="9" t="s">
        <v>4615</v>
      </c>
      <c r="E551" s="9" t="s">
        <v>4615</v>
      </c>
      <c r="F551" s="9" t="s">
        <v>3717</v>
      </c>
      <c r="G551" s="9" t="s">
        <v>2545</v>
      </c>
      <c r="H551"/>
      <c r="I551" s="9"/>
      <c r="J551" s="9"/>
      <c r="L551" s="9"/>
      <c r="M551" s="9"/>
      <c r="O551" s="9"/>
      <c r="P551" s="9"/>
      <c r="R551" s="9"/>
      <c r="V551" s="5"/>
      <c r="W551" s="5"/>
      <c r="X551" s="5"/>
      <c r="Y551" s="5"/>
      <c r="AC551" s="11"/>
    </row>
    <row r="552" spans="1:29" ht="12.75">
      <c r="A552" t="s">
        <v>5031</v>
      </c>
      <c r="B552" t="s">
        <v>2073</v>
      </c>
      <c r="C552" s="8">
        <v>31386</v>
      </c>
      <c r="D552" s="9" t="s">
        <v>1285</v>
      </c>
      <c r="E552" s="9" t="s">
        <v>2111</v>
      </c>
      <c r="F552" s="9" t="s">
        <v>549</v>
      </c>
      <c r="G552" s="9" t="s">
        <v>2545</v>
      </c>
      <c r="H552" t="s">
        <v>5031</v>
      </c>
      <c r="I552" s="9" t="s">
        <v>549</v>
      </c>
      <c r="J552" s="9" t="s">
        <v>2545</v>
      </c>
      <c r="L552" s="9"/>
      <c r="M552" s="9"/>
      <c r="O552" s="9"/>
      <c r="P552" s="9"/>
      <c r="R552" s="9"/>
      <c r="V552" s="5"/>
      <c r="W552" s="5"/>
      <c r="X552" s="5"/>
      <c r="Y552" s="5"/>
      <c r="AC552" s="11"/>
    </row>
    <row r="553" spans="1:29" ht="12.75">
      <c r="A553" t="s">
        <v>573</v>
      </c>
      <c r="B553" t="s">
        <v>3638</v>
      </c>
      <c r="C553" s="8">
        <v>31614</v>
      </c>
      <c r="D553" s="9" t="s">
        <v>4602</v>
      </c>
      <c r="E553" s="9" t="s">
        <v>4610</v>
      </c>
      <c r="F553" s="9" t="s">
        <v>3717</v>
      </c>
      <c r="G553" s="9" t="s">
        <v>2545</v>
      </c>
      <c r="H553"/>
      <c r="I553" s="9"/>
      <c r="J553" s="9"/>
      <c r="L553" s="9"/>
      <c r="M553" s="9"/>
      <c r="O553" s="9"/>
      <c r="P553" s="9"/>
      <c r="R553" s="9"/>
      <c r="V553" s="5"/>
      <c r="W553" s="5"/>
      <c r="X553" s="5"/>
      <c r="Y553" s="5"/>
      <c r="AC553" s="11"/>
    </row>
    <row r="555" spans="1:29" ht="12.75">
      <c r="A555" t="s">
        <v>375</v>
      </c>
      <c r="B555" t="s">
        <v>1240</v>
      </c>
      <c r="C555" s="8">
        <v>31051</v>
      </c>
      <c r="D555" s="9" t="s">
        <v>2232</v>
      </c>
      <c r="E555" s="9" t="s">
        <v>1756</v>
      </c>
      <c r="F555" s="9" t="s">
        <v>2538</v>
      </c>
      <c r="G555" s="9" t="s">
        <v>1922</v>
      </c>
      <c r="H555" t="s">
        <v>378</v>
      </c>
      <c r="I555" s="9" t="s">
        <v>2538</v>
      </c>
      <c r="J555" s="9" t="s">
        <v>3668</v>
      </c>
      <c r="L555" s="9"/>
      <c r="M555" s="9"/>
      <c r="O555" s="9"/>
      <c r="P555" s="9"/>
      <c r="R555" s="9"/>
      <c r="V555" s="5"/>
      <c r="W555" s="5"/>
      <c r="X555" s="5"/>
      <c r="Y555" s="5"/>
      <c r="AC555" s="11"/>
    </row>
    <row r="556" spans="1:29" ht="12.75">
      <c r="A556" t="s">
        <v>370</v>
      </c>
      <c r="B556" t="s">
        <v>1946</v>
      </c>
      <c r="C556" s="8">
        <v>29695</v>
      </c>
      <c r="D556" s="9" t="s">
        <v>1794</v>
      </c>
      <c r="E556" s="9" t="s">
        <v>2543</v>
      </c>
      <c r="F556" s="9" t="s">
        <v>4166</v>
      </c>
      <c r="G556" s="9" t="s">
        <v>1922</v>
      </c>
      <c r="H556" t="s">
        <v>370</v>
      </c>
      <c r="I556" s="9" t="s">
        <v>4166</v>
      </c>
      <c r="J556" s="9" t="s">
        <v>1922</v>
      </c>
      <c r="K556" t="s">
        <v>370</v>
      </c>
      <c r="L556" s="9" t="s">
        <v>4166</v>
      </c>
      <c r="M556" s="9" t="s">
        <v>1922</v>
      </c>
      <c r="N556" t="s">
        <v>370</v>
      </c>
      <c r="O556" s="9" t="s">
        <v>4166</v>
      </c>
      <c r="P556" s="9" t="s">
        <v>3823</v>
      </c>
      <c r="Q556" t="s">
        <v>370</v>
      </c>
      <c r="R556" s="9" t="s">
        <v>4166</v>
      </c>
      <c r="S556" s="5" t="s">
        <v>3823</v>
      </c>
      <c r="T556" t="s">
        <v>367</v>
      </c>
      <c r="U556" t="s">
        <v>4166</v>
      </c>
      <c r="V556" s="5" t="s">
        <v>368</v>
      </c>
      <c r="W556" s="5"/>
      <c r="X556" s="5"/>
      <c r="Y556" s="5"/>
      <c r="AC556" s="11"/>
    </row>
    <row r="557" spans="1:25" ht="12.75">
      <c r="A557" t="s">
        <v>4780</v>
      </c>
      <c r="B557" t="s">
        <v>505</v>
      </c>
      <c r="C557" s="8">
        <v>29025</v>
      </c>
      <c r="D557" s="9" t="s">
        <v>506</v>
      </c>
      <c r="E557" s="9" t="s">
        <v>1384</v>
      </c>
      <c r="F557" s="9" t="s">
        <v>549</v>
      </c>
      <c r="G557" s="9" t="s">
        <v>550</v>
      </c>
      <c r="H557" t="s">
        <v>4780</v>
      </c>
      <c r="I557" s="9" t="s">
        <v>549</v>
      </c>
      <c r="J557" s="9" t="s">
        <v>3134</v>
      </c>
      <c r="K557" t="s">
        <v>4780</v>
      </c>
      <c r="L557" s="9" t="s">
        <v>549</v>
      </c>
      <c r="M557" s="9" t="s">
        <v>550</v>
      </c>
      <c r="N557" t="s">
        <v>4780</v>
      </c>
      <c r="O557" s="9" t="s">
        <v>549</v>
      </c>
      <c r="P557" s="9" t="s">
        <v>3134</v>
      </c>
      <c r="Q557" t="s">
        <v>4780</v>
      </c>
      <c r="R557" s="9" t="s">
        <v>549</v>
      </c>
      <c r="S557" s="9" t="s">
        <v>3134</v>
      </c>
      <c r="T557" t="s">
        <v>4780</v>
      </c>
      <c r="U557" s="8" t="s">
        <v>549</v>
      </c>
      <c r="V557" s="9" t="s">
        <v>3134</v>
      </c>
      <c r="W557" s="6" t="s">
        <v>1276</v>
      </c>
      <c r="X557" t="s">
        <v>549</v>
      </c>
      <c r="Y557" s="5" t="s">
        <v>3134</v>
      </c>
    </row>
    <row r="558" spans="1:25" ht="12.75">
      <c r="A558" t="s">
        <v>4780</v>
      </c>
      <c r="B558" t="s">
        <v>507</v>
      </c>
      <c r="C558" s="8">
        <v>29483</v>
      </c>
      <c r="D558" s="9" t="s">
        <v>508</v>
      </c>
      <c r="E558" s="9" t="s">
        <v>1166</v>
      </c>
      <c r="F558" s="9" t="s">
        <v>1905</v>
      </c>
      <c r="G558" s="9" t="s">
        <v>3134</v>
      </c>
      <c r="H558" t="s">
        <v>361</v>
      </c>
      <c r="I558" s="9" t="s">
        <v>1905</v>
      </c>
      <c r="J558" s="9" t="s">
        <v>5155</v>
      </c>
      <c r="K558" t="s">
        <v>367</v>
      </c>
      <c r="L558" s="9" t="s">
        <v>1905</v>
      </c>
      <c r="M558" s="9" t="s">
        <v>368</v>
      </c>
      <c r="N558" t="s">
        <v>4816</v>
      </c>
      <c r="O558" s="9" t="s">
        <v>3193</v>
      </c>
      <c r="P558" s="9" t="s">
        <v>3905</v>
      </c>
      <c r="Q558" t="s">
        <v>509</v>
      </c>
      <c r="R558" s="9" t="s">
        <v>3548</v>
      </c>
      <c r="S558" s="9" t="s">
        <v>510</v>
      </c>
      <c r="T558" t="s">
        <v>509</v>
      </c>
      <c r="U558" s="8" t="s">
        <v>3548</v>
      </c>
      <c r="V558" s="9" t="s">
        <v>511</v>
      </c>
      <c r="W558" s="14" t="s">
        <v>4816</v>
      </c>
      <c r="X558" t="s">
        <v>3548</v>
      </c>
      <c r="Y558" t="s">
        <v>4810</v>
      </c>
    </row>
    <row r="559" spans="1:28" ht="12.75">
      <c r="A559" t="s">
        <v>367</v>
      </c>
      <c r="B559" t="s">
        <v>4502</v>
      </c>
      <c r="C559" s="8">
        <v>31028</v>
      </c>
      <c r="D559" s="9" t="s">
        <v>92</v>
      </c>
      <c r="E559" s="9" t="s">
        <v>92</v>
      </c>
      <c r="F559" s="9" t="s">
        <v>4940</v>
      </c>
      <c r="G559" s="9" t="s">
        <v>3134</v>
      </c>
      <c r="H559" t="s">
        <v>1276</v>
      </c>
      <c r="I559" s="9" t="s">
        <v>4940</v>
      </c>
      <c r="J559" s="9" t="s">
        <v>3134</v>
      </c>
      <c r="K559" t="s">
        <v>1798</v>
      </c>
      <c r="L559" s="9" t="s">
        <v>4940</v>
      </c>
      <c r="M559" s="9" t="s">
        <v>1377</v>
      </c>
      <c r="O559" s="9"/>
      <c r="P559" s="9"/>
      <c r="R559" s="9"/>
      <c r="S559" s="9"/>
      <c r="U559" s="8"/>
      <c r="V559" s="9"/>
      <c r="W559" s="6"/>
      <c r="Y559" s="5"/>
      <c r="Z559" s="6"/>
      <c r="AB559" s="12"/>
    </row>
    <row r="560" spans="1:28" ht="12.75">
      <c r="A560" t="s">
        <v>367</v>
      </c>
      <c r="B560" t="s">
        <v>1895</v>
      </c>
      <c r="C560" s="8">
        <v>30502</v>
      </c>
      <c r="D560" s="9" t="s">
        <v>1373</v>
      </c>
      <c r="E560" s="9" t="s">
        <v>94</v>
      </c>
      <c r="F560" s="9" t="s">
        <v>5183</v>
      </c>
      <c r="G560" s="9" t="s">
        <v>368</v>
      </c>
      <c r="H560" t="s">
        <v>375</v>
      </c>
      <c r="I560" s="9" t="s">
        <v>5183</v>
      </c>
      <c r="J560" s="9" t="s">
        <v>368</v>
      </c>
      <c r="K560" t="s">
        <v>367</v>
      </c>
      <c r="L560" s="9" t="s">
        <v>5183</v>
      </c>
      <c r="M560" s="9" t="s">
        <v>368</v>
      </c>
      <c r="O560" s="9"/>
      <c r="P560" s="9"/>
      <c r="R560" s="9"/>
      <c r="S560" s="9"/>
      <c r="U560" s="8"/>
      <c r="V560" s="9"/>
      <c r="W560" s="6"/>
      <c r="Y560" s="5"/>
      <c r="Z560" s="6"/>
      <c r="AB560" s="12"/>
    </row>
    <row r="561" spans="1:28" ht="12.75">
      <c r="A561" t="s">
        <v>367</v>
      </c>
      <c r="B561" t="s">
        <v>2650</v>
      </c>
      <c r="C561" s="8">
        <v>30324</v>
      </c>
      <c r="D561" s="9" t="s">
        <v>98</v>
      </c>
      <c r="E561" s="9" t="s">
        <v>3395</v>
      </c>
      <c r="F561" s="9" t="s">
        <v>549</v>
      </c>
      <c r="G561" s="9" t="s">
        <v>368</v>
      </c>
      <c r="H561" t="s">
        <v>367</v>
      </c>
      <c r="I561" s="9" t="s">
        <v>549</v>
      </c>
      <c r="J561" s="9" t="s">
        <v>368</v>
      </c>
      <c r="K561" t="s">
        <v>367</v>
      </c>
      <c r="L561" s="9" t="s">
        <v>549</v>
      </c>
      <c r="M561" s="9" t="s">
        <v>368</v>
      </c>
      <c r="O561" s="9"/>
      <c r="P561" s="9"/>
      <c r="R561" s="9"/>
      <c r="S561" s="9"/>
      <c r="U561" s="8"/>
      <c r="V561" s="9"/>
      <c r="W561" s="6"/>
      <c r="Y561" s="5"/>
      <c r="Z561" s="6"/>
      <c r="AB561" s="12"/>
    </row>
    <row r="562" spans="1:29" ht="12.75">
      <c r="A562" t="s">
        <v>367</v>
      </c>
      <c r="B562" t="s">
        <v>4968</v>
      </c>
      <c r="C562" s="8">
        <v>30771</v>
      </c>
      <c r="D562" s="9" t="s">
        <v>2367</v>
      </c>
      <c r="E562" s="9" t="s">
        <v>794</v>
      </c>
      <c r="F562" s="9" t="s">
        <v>549</v>
      </c>
      <c r="G562" s="9" t="s">
        <v>368</v>
      </c>
      <c r="H562"/>
      <c r="I562" s="9"/>
      <c r="J562" s="9"/>
      <c r="L562" s="9"/>
      <c r="M562" s="9"/>
      <c r="O562" s="9"/>
      <c r="P562" s="9"/>
      <c r="R562" s="9"/>
      <c r="V562" s="5"/>
      <c r="W562" s="5"/>
      <c r="X562" s="5"/>
      <c r="Y562" s="5"/>
      <c r="AC562" s="11"/>
    </row>
    <row r="563" spans="1:25" ht="12.75">
      <c r="A563" t="s">
        <v>1328</v>
      </c>
      <c r="B563" t="s">
        <v>1795</v>
      </c>
      <c r="C563" s="8">
        <v>29447</v>
      </c>
      <c r="D563" s="9" t="s">
        <v>1796</v>
      </c>
      <c r="E563" s="9" t="s">
        <v>3857</v>
      </c>
      <c r="F563" s="9"/>
      <c r="G563" s="9"/>
      <c r="H563" t="s">
        <v>370</v>
      </c>
      <c r="I563" s="9" t="s">
        <v>524</v>
      </c>
      <c r="J563" s="9" t="s">
        <v>550</v>
      </c>
      <c r="K563" t="s">
        <v>370</v>
      </c>
      <c r="L563" s="9" t="s">
        <v>524</v>
      </c>
      <c r="M563" s="9" t="s">
        <v>550</v>
      </c>
      <c r="N563" t="s">
        <v>370</v>
      </c>
      <c r="O563" s="9" t="s">
        <v>524</v>
      </c>
      <c r="P563" s="9" t="s">
        <v>3823</v>
      </c>
      <c r="Q563" t="s">
        <v>375</v>
      </c>
      <c r="R563" s="9" t="s">
        <v>524</v>
      </c>
      <c r="S563" s="9" t="s">
        <v>3823</v>
      </c>
      <c r="T563" t="s">
        <v>375</v>
      </c>
      <c r="U563" s="8" t="s">
        <v>524</v>
      </c>
      <c r="V563" s="9" t="s">
        <v>3824</v>
      </c>
      <c r="W563" s="6" t="s">
        <v>375</v>
      </c>
      <c r="X563" t="s">
        <v>524</v>
      </c>
      <c r="Y563" s="5" t="s">
        <v>550</v>
      </c>
    </row>
    <row r="564" ht="12.75">
      <c r="H564"/>
    </row>
    <row r="565" spans="1:28" ht="12.75" customHeight="1">
      <c r="A565" t="s">
        <v>1715</v>
      </c>
      <c r="B565" t="s">
        <v>1553</v>
      </c>
      <c r="C565" s="8">
        <v>26745</v>
      </c>
      <c r="D565" s="9"/>
      <c r="E565" s="9" t="s">
        <v>1531</v>
      </c>
      <c r="F565" s="9" t="s">
        <v>295</v>
      </c>
      <c r="G565" s="9" t="s">
        <v>345</v>
      </c>
      <c r="H565" t="s">
        <v>1715</v>
      </c>
      <c r="I565" s="9" t="s">
        <v>295</v>
      </c>
      <c r="J565" s="9" t="s">
        <v>325</v>
      </c>
      <c r="K565" t="s">
        <v>1715</v>
      </c>
      <c r="L565" s="9" t="s">
        <v>295</v>
      </c>
      <c r="M565" s="9" t="s">
        <v>4468</v>
      </c>
      <c r="N565" t="s">
        <v>1715</v>
      </c>
      <c r="O565" s="9" t="s">
        <v>295</v>
      </c>
      <c r="P565" s="9" t="s">
        <v>2352</v>
      </c>
      <c r="R565" s="9"/>
      <c r="S565" s="9"/>
      <c r="U565" s="15"/>
      <c r="W565" s="6" t="s">
        <v>1715</v>
      </c>
      <c r="X565" t="s">
        <v>2538</v>
      </c>
      <c r="Y565" s="5" t="s">
        <v>1554</v>
      </c>
      <c r="Z565" t="s">
        <v>1715</v>
      </c>
      <c r="AA565" s="6" t="s">
        <v>2538</v>
      </c>
      <c r="AB565" s="6" t="s">
        <v>5146</v>
      </c>
    </row>
    <row r="566" spans="1:29" ht="12.75">
      <c r="A566" t="s">
        <v>3311</v>
      </c>
      <c r="B566" t="s">
        <v>2568</v>
      </c>
      <c r="C566" s="8">
        <v>31460</v>
      </c>
      <c r="D566" s="9" t="s">
        <v>4602</v>
      </c>
      <c r="E566" s="9" t="s">
        <v>4605</v>
      </c>
      <c r="F566" s="9" t="s">
        <v>3717</v>
      </c>
      <c r="G566" s="9" t="s">
        <v>1217</v>
      </c>
      <c r="H566"/>
      <c r="I566" s="9"/>
      <c r="J566" s="9"/>
      <c r="L566" s="9"/>
      <c r="M566" s="9"/>
      <c r="O566" s="9"/>
      <c r="P566" s="9"/>
      <c r="R566" s="9"/>
      <c r="V566" s="5"/>
      <c r="W566" s="5"/>
      <c r="X566" s="5"/>
      <c r="Y566" s="5"/>
      <c r="AC566" s="11"/>
    </row>
    <row r="568" spans="8:20" ht="12.75">
      <c r="H568" t="s">
        <v>4037</v>
      </c>
      <c r="K568" t="s">
        <v>1904</v>
      </c>
      <c r="N568" t="s">
        <v>3070</v>
      </c>
      <c r="Q568" t="s">
        <v>4813</v>
      </c>
      <c r="T568" t="s">
        <v>4814</v>
      </c>
    </row>
    <row r="572" spans="1:28" ht="18">
      <c r="A572" s="7" t="s">
        <v>2722</v>
      </c>
      <c r="D572"/>
      <c r="E572"/>
      <c r="F572"/>
      <c r="G572"/>
      <c r="H572"/>
      <c r="I572"/>
      <c r="J572"/>
      <c r="K572" s="7"/>
      <c r="L572"/>
      <c r="M572"/>
      <c r="O572"/>
      <c r="P572"/>
      <c r="R572"/>
      <c r="AA572"/>
      <c r="AB572"/>
    </row>
    <row r="573" spans="1:28" ht="12.75">
      <c r="A573" t="s">
        <v>1437</v>
      </c>
      <c r="D573"/>
      <c r="E573"/>
      <c r="F573"/>
      <c r="G573"/>
      <c r="H573"/>
      <c r="I573"/>
      <c r="J573"/>
      <c r="L573"/>
      <c r="M573"/>
      <c r="O573"/>
      <c r="P573"/>
      <c r="R573"/>
      <c r="AA573"/>
      <c r="AB573"/>
    </row>
    <row r="574" ht="12.75">
      <c r="A574" t="s">
        <v>1848</v>
      </c>
    </row>
    <row r="575" spans="1:29" ht="12.75">
      <c r="A575" t="s">
        <v>3002</v>
      </c>
      <c r="B575" t="s">
        <v>2723</v>
      </c>
      <c r="C575" s="8">
        <v>30012</v>
      </c>
      <c r="D575" s="9" t="s">
        <v>1394</v>
      </c>
      <c r="E575" s="9" t="s">
        <v>1603</v>
      </c>
      <c r="F575" s="9" t="s">
        <v>4166</v>
      </c>
      <c r="G575" s="9" t="s">
        <v>850</v>
      </c>
      <c r="H575" t="s">
        <v>3002</v>
      </c>
      <c r="I575" s="9" t="s">
        <v>4166</v>
      </c>
      <c r="J575" s="9" t="s">
        <v>2268</v>
      </c>
      <c r="K575" t="s">
        <v>3002</v>
      </c>
      <c r="L575" s="9" t="s">
        <v>4166</v>
      </c>
      <c r="M575" s="9" t="s">
        <v>1084</v>
      </c>
      <c r="N575" t="s">
        <v>3002</v>
      </c>
      <c r="O575" s="9" t="s">
        <v>4166</v>
      </c>
      <c r="P575" s="9" t="s">
        <v>640</v>
      </c>
      <c r="Q575" t="s">
        <v>3002</v>
      </c>
      <c r="R575" s="9" t="s">
        <v>4166</v>
      </c>
      <c r="S575" s="5" t="s">
        <v>3901</v>
      </c>
      <c r="V575" s="5"/>
      <c r="W575" s="5"/>
      <c r="X575" s="5"/>
      <c r="Y575" s="5"/>
      <c r="AC575" s="11"/>
    </row>
    <row r="576" spans="1:28" ht="12.75">
      <c r="A576" t="s">
        <v>3002</v>
      </c>
      <c r="B576" t="s">
        <v>4114</v>
      </c>
      <c r="C576" s="8">
        <v>26117</v>
      </c>
      <c r="D576" s="9"/>
      <c r="E576" s="9" t="s">
        <v>4610</v>
      </c>
      <c r="F576" s="9" t="s">
        <v>2123</v>
      </c>
      <c r="G576" s="9" t="s">
        <v>859</v>
      </c>
      <c r="H576" t="s">
        <v>3002</v>
      </c>
      <c r="I576" s="9" t="s">
        <v>2546</v>
      </c>
      <c r="J576" s="9" t="s">
        <v>784</v>
      </c>
      <c r="K576" t="s">
        <v>3002</v>
      </c>
      <c r="L576" s="9" t="s">
        <v>4172</v>
      </c>
      <c r="M576" s="9" t="s">
        <v>730</v>
      </c>
      <c r="N576" t="s">
        <v>3002</v>
      </c>
      <c r="O576" s="9" t="s">
        <v>5183</v>
      </c>
      <c r="P576" s="9" t="s">
        <v>1947</v>
      </c>
      <c r="Q576" t="s">
        <v>3002</v>
      </c>
      <c r="R576" s="9" t="s">
        <v>2123</v>
      </c>
      <c r="S576" s="9" t="s">
        <v>4115</v>
      </c>
      <c r="T576" t="s">
        <v>3002</v>
      </c>
      <c r="U576" s="8" t="s">
        <v>2123</v>
      </c>
      <c r="V576" s="9" t="s">
        <v>4116</v>
      </c>
      <c r="W576" t="s">
        <v>3002</v>
      </c>
      <c r="X576" t="s">
        <v>4147</v>
      </c>
      <c r="Y576" s="5" t="s">
        <v>4117</v>
      </c>
      <c r="Z576" t="s">
        <v>3002</v>
      </c>
      <c r="AA576" s="6" t="s">
        <v>3717</v>
      </c>
      <c r="AB576" s="6" t="s">
        <v>4118</v>
      </c>
    </row>
    <row r="577" ht="12.75">
      <c r="H577"/>
    </row>
    <row r="578" spans="1:28" ht="12.75">
      <c r="A578" t="s">
        <v>2535</v>
      </c>
      <c r="B578" t="s">
        <v>139</v>
      </c>
      <c r="C578" s="8">
        <v>30519</v>
      </c>
      <c r="D578" s="9" t="s">
        <v>3434</v>
      </c>
      <c r="E578" s="9" t="s">
        <v>3841</v>
      </c>
      <c r="F578" s="9" t="s">
        <v>2546</v>
      </c>
      <c r="G578" s="9" t="s">
        <v>495</v>
      </c>
      <c r="H578" t="s">
        <v>2535</v>
      </c>
      <c r="I578" s="9" t="s">
        <v>2546</v>
      </c>
      <c r="J578" s="9" t="s">
        <v>2269</v>
      </c>
      <c r="K578" t="s">
        <v>2535</v>
      </c>
      <c r="L578" s="9" t="s">
        <v>2546</v>
      </c>
      <c r="M578" s="9" t="s">
        <v>590</v>
      </c>
      <c r="N578" t="s">
        <v>2535</v>
      </c>
      <c r="O578" s="9" t="s">
        <v>2546</v>
      </c>
      <c r="P578" s="9" t="s">
        <v>4039</v>
      </c>
      <c r="Q578" t="s">
        <v>2535</v>
      </c>
      <c r="R578" s="9" t="s">
        <v>2546</v>
      </c>
      <c r="S578" s="9" t="s">
        <v>4422</v>
      </c>
      <c r="U578" s="8"/>
      <c r="V578" s="9"/>
      <c r="W578" s="6"/>
      <c r="Y578" s="5"/>
      <c r="Z578" s="6"/>
      <c r="AB578" s="12"/>
    </row>
    <row r="579" spans="1:28" ht="12.75">
      <c r="A579" t="s">
        <v>294</v>
      </c>
      <c r="B579" t="s">
        <v>4137</v>
      </c>
      <c r="C579" s="8">
        <v>30353</v>
      </c>
      <c r="D579" s="9" t="s">
        <v>94</v>
      </c>
      <c r="E579" s="9" t="s">
        <v>97</v>
      </c>
      <c r="F579" s="9" t="s">
        <v>295</v>
      </c>
      <c r="G579" s="9" t="s">
        <v>347</v>
      </c>
      <c r="H579" t="s">
        <v>296</v>
      </c>
      <c r="I579" s="9" t="s">
        <v>295</v>
      </c>
      <c r="J579" s="9" t="s">
        <v>2461</v>
      </c>
      <c r="K579" t="s">
        <v>2535</v>
      </c>
      <c r="L579" s="9" t="s">
        <v>295</v>
      </c>
      <c r="M579" s="9" t="s">
        <v>100</v>
      </c>
      <c r="O579" s="9"/>
      <c r="P579" s="9"/>
      <c r="R579" s="9"/>
      <c r="S579" s="9"/>
      <c r="U579" s="8"/>
      <c r="V579" s="9"/>
      <c r="W579" s="6"/>
      <c r="Y579" s="5"/>
      <c r="Z579" s="6"/>
      <c r="AB579" s="12"/>
    </row>
    <row r="580" spans="1:29" ht="12.75">
      <c r="A580" t="s">
        <v>296</v>
      </c>
      <c r="B580" t="s">
        <v>4030</v>
      </c>
      <c r="C580" s="8">
        <v>30911</v>
      </c>
      <c r="D580" s="9" t="s">
        <v>2635</v>
      </c>
      <c r="E580" s="9" t="s">
        <v>1285</v>
      </c>
      <c r="F580" s="9" t="s">
        <v>4041</v>
      </c>
      <c r="G580" s="9" t="s">
        <v>4855</v>
      </c>
      <c r="H580" t="s">
        <v>2535</v>
      </c>
      <c r="I580" s="9" t="s">
        <v>4041</v>
      </c>
      <c r="J580" s="9" t="s">
        <v>1597</v>
      </c>
      <c r="L580" s="9"/>
      <c r="M580" s="9"/>
      <c r="O580" s="9"/>
      <c r="P580" s="9"/>
      <c r="R580" s="9"/>
      <c r="V580" s="5"/>
      <c r="W580" s="5"/>
      <c r="X580" s="5"/>
      <c r="Y580" s="5"/>
      <c r="AC580" s="11"/>
    </row>
    <row r="581" spans="1:29" ht="12.75">
      <c r="A581" t="s">
        <v>296</v>
      </c>
      <c r="B581" t="s">
        <v>4088</v>
      </c>
      <c r="C581" s="8">
        <v>30849</v>
      </c>
      <c r="D581" s="9" t="s">
        <v>2636</v>
      </c>
      <c r="E581" s="9" t="s">
        <v>4603</v>
      </c>
      <c r="F581" s="9" t="s">
        <v>3548</v>
      </c>
      <c r="G581" s="9" t="s">
        <v>2519</v>
      </c>
      <c r="H581"/>
      <c r="I581" s="9"/>
      <c r="J581" s="9"/>
      <c r="L581" s="9"/>
      <c r="M581" s="9"/>
      <c r="O581" s="9"/>
      <c r="P581" s="9"/>
      <c r="R581" s="9"/>
      <c r="V581" s="5"/>
      <c r="W581" s="5"/>
      <c r="X581" s="5"/>
      <c r="Y581" s="5"/>
      <c r="AC581" s="11"/>
    </row>
    <row r="582" spans="1:29" ht="12.75">
      <c r="A582" t="s">
        <v>833</v>
      </c>
      <c r="B582" t="s">
        <v>5112</v>
      </c>
      <c r="C582" s="8">
        <v>30476</v>
      </c>
      <c r="D582" s="9" t="s">
        <v>1532</v>
      </c>
      <c r="E582" s="9" t="s">
        <v>3206</v>
      </c>
      <c r="F582" s="9" t="s">
        <v>2544</v>
      </c>
      <c r="G582" s="9" t="s">
        <v>834</v>
      </c>
      <c r="H582" t="s">
        <v>5127</v>
      </c>
      <c r="I582" s="9" t="s">
        <v>2544</v>
      </c>
      <c r="J582" s="9" t="s">
        <v>1955</v>
      </c>
      <c r="K582" t="s">
        <v>981</v>
      </c>
      <c r="L582" s="9" t="s">
        <v>2544</v>
      </c>
      <c r="M582" s="9" t="s">
        <v>610</v>
      </c>
      <c r="N582" t="s">
        <v>380</v>
      </c>
      <c r="O582" s="9" t="s">
        <v>2544</v>
      </c>
      <c r="P582" s="9" t="s">
        <v>5113</v>
      </c>
      <c r="R582" s="9"/>
      <c r="V582" s="5"/>
      <c r="W582" s="5"/>
      <c r="X582" s="5"/>
      <c r="Y582" s="5"/>
      <c r="AC582" s="11"/>
    </row>
    <row r="584" spans="1:29" ht="12.75">
      <c r="A584" t="s">
        <v>71</v>
      </c>
      <c r="B584" t="s">
        <v>238</v>
      </c>
      <c r="C584" s="8">
        <v>29497</v>
      </c>
      <c r="D584" s="9" t="s">
        <v>1950</v>
      </c>
      <c r="E584" s="9" t="s">
        <v>2450</v>
      </c>
      <c r="F584" s="9" t="s">
        <v>4511</v>
      </c>
      <c r="G584" s="9" t="s">
        <v>627</v>
      </c>
      <c r="H584" t="s">
        <v>71</v>
      </c>
      <c r="I584" s="9" t="s">
        <v>4511</v>
      </c>
      <c r="J584" s="9" t="s">
        <v>2803</v>
      </c>
      <c r="K584" t="s">
        <v>2704</v>
      </c>
      <c r="L584" s="9" t="s">
        <v>4511</v>
      </c>
      <c r="M584" s="9" t="s">
        <v>152</v>
      </c>
      <c r="N584" t="s">
        <v>2704</v>
      </c>
      <c r="O584" s="9" t="s">
        <v>4511</v>
      </c>
      <c r="P584" s="9" t="s">
        <v>1764</v>
      </c>
      <c r="Q584" t="s">
        <v>2704</v>
      </c>
      <c r="R584" s="9" t="s">
        <v>4511</v>
      </c>
      <c r="S584" s="5" t="s">
        <v>239</v>
      </c>
      <c r="T584" t="s">
        <v>3576</v>
      </c>
      <c r="U584" t="s">
        <v>4511</v>
      </c>
      <c r="V584" s="5" t="s">
        <v>240</v>
      </c>
      <c r="W584" s="5"/>
      <c r="X584" s="5"/>
      <c r="Y584" s="5"/>
      <c r="AC584" s="11"/>
    </row>
    <row r="585" spans="1:29" ht="12.75">
      <c r="A585" t="s">
        <v>3674</v>
      </c>
      <c r="B585" t="s">
        <v>4774</v>
      </c>
      <c r="C585" s="8">
        <v>30230</v>
      </c>
      <c r="D585" s="9" t="s">
        <v>1531</v>
      </c>
      <c r="E585" s="9" t="s">
        <v>1530</v>
      </c>
      <c r="F585" s="9" t="s">
        <v>2538</v>
      </c>
      <c r="G585" s="9" t="s">
        <v>4512</v>
      </c>
      <c r="H585" t="s">
        <v>3674</v>
      </c>
      <c r="I585" s="9" t="s">
        <v>2538</v>
      </c>
      <c r="J585" s="9" t="s">
        <v>2177</v>
      </c>
      <c r="K585" t="s">
        <v>2704</v>
      </c>
      <c r="L585" s="9" t="s">
        <v>2538</v>
      </c>
      <c r="M585" s="9" t="s">
        <v>3550</v>
      </c>
      <c r="N585" t="s">
        <v>2704</v>
      </c>
      <c r="O585" s="9" t="s">
        <v>2538</v>
      </c>
      <c r="P585" s="9" t="s">
        <v>4108</v>
      </c>
      <c r="R585" s="9"/>
      <c r="V585" s="5"/>
      <c r="W585" s="5"/>
      <c r="X585" s="5"/>
      <c r="Y585" s="5"/>
      <c r="AC585" s="11"/>
    </row>
    <row r="586" spans="1:29" ht="12.75">
      <c r="A586" t="s">
        <v>3674</v>
      </c>
      <c r="B586" t="s">
        <v>2055</v>
      </c>
      <c r="C586" s="8">
        <v>30426</v>
      </c>
      <c r="D586" s="9" t="s">
        <v>94</v>
      </c>
      <c r="E586" s="9" t="s">
        <v>3324</v>
      </c>
      <c r="F586" s="9" t="s">
        <v>4819</v>
      </c>
      <c r="G586" s="9" t="s">
        <v>5214</v>
      </c>
      <c r="H586" t="s">
        <v>3674</v>
      </c>
      <c r="I586" s="9" t="s">
        <v>4819</v>
      </c>
      <c r="J586" s="9" t="s">
        <v>720</v>
      </c>
      <c r="L586" s="9"/>
      <c r="M586" s="9"/>
      <c r="O586" s="9"/>
      <c r="P586" s="9"/>
      <c r="R586" s="9"/>
      <c r="V586" s="5"/>
      <c r="W586" s="5"/>
      <c r="X586" s="5"/>
      <c r="Y586" s="5"/>
      <c r="AC586" s="11"/>
    </row>
    <row r="587" spans="1:29" ht="12.75">
      <c r="A587" t="s">
        <v>3674</v>
      </c>
      <c r="B587" t="s">
        <v>4598</v>
      </c>
      <c r="C587" s="8">
        <v>31198</v>
      </c>
      <c r="D587" s="9" t="s">
        <v>4606</v>
      </c>
      <c r="E587" s="9" t="s">
        <v>4605</v>
      </c>
      <c r="F587" s="9" t="s">
        <v>2706</v>
      </c>
      <c r="G587" s="9" t="s">
        <v>1404</v>
      </c>
      <c r="H587"/>
      <c r="I587" s="9"/>
      <c r="J587" s="9"/>
      <c r="L587" s="9"/>
      <c r="M587" s="9"/>
      <c r="O587" s="9"/>
      <c r="P587" s="9"/>
      <c r="R587" s="9"/>
      <c r="V587" s="5"/>
      <c r="W587" s="5"/>
      <c r="X587" s="5"/>
      <c r="Y587" s="5"/>
      <c r="AC587" s="11"/>
    </row>
    <row r="588" spans="1:29" ht="12.75">
      <c r="A588" t="s">
        <v>1328</v>
      </c>
      <c r="B588" t="s">
        <v>3201</v>
      </c>
      <c r="C588" s="8">
        <v>29659</v>
      </c>
      <c r="D588" s="9" t="s">
        <v>1528</v>
      </c>
      <c r="E588" s="9" t="s">
        <v>5171</v>
      </c>
      <c r="F588" s="9"/>
      <c r="G588" s="9"/>
      <c r="H588" t="s">
        <v>71</v>
      </c>
      <c r="I588" s="9" t="s">
        <v>2538</v>
      </c>
      <c r="J588" s="9" t="s">
        <v>2175</v>
      </c>
      <c r="K588" t="s">
        <v>3674</v>
      </c>
      <c r="L588" s="9" t="s">
        <v>2538</v>
      </c>
      <c r="M588" s="9" t="s">
        <v>3552</v>
      </c>
      <c r="N588" t="s">
        <v>3674</v>
      </c>
      <c r="O588" s="9" t="s">
        <v>2538</v>
      </c>
      <c r="P588" s="9" t="s">
        <v>4109</v>
      </c>
      <c r="R588" s="9"/>
      <c r="V588" s="5"/>
      <c r="W588" s="5"/>
      <c r="X588" s="5"/>
      <c r="Y588" s="5"/>
      <c r="AC588" s="11"/>
    </row>
    <row r="589" spans="1:29" ht="12.75">
      <c r="A589" t="s">
        <v>1919</v>
      </c>
      <c r="B589" t="s">
        <v>4375</v>
      </c>
      <c r="C589" s="8">
        <v>30246</v>
      </c>
      <c r="D589" s="9" t="s">
        <v>1523</v>
      </c>
      <c r="E589" s="9" t="s">
        <v>5169</v>
      </c>
      <c r="F589" s="9" t="s">
        <v>4166</v>
      </c>
      <c r="G589" s="9" t="s">
        <v>1063</v>
      </c>
      <c r="H589" t="s">
        <v>1919</v>
      </c>
      <c r="I589" s="9" t="s">
        <v>4166</v>
      </c>
      <c r="J589" s="9" t="s">
        <v>4258</v>
      </c>
      <c r="K589" t="s">
        <v>1919</v>
      </c>
      <c r="L589" s="9" t="s">
        <v>4166</v>
      </c>
      <c r="M589" s="9" t="s">
        <v>1708</v>
      </c>
      <c r="N589" t="s">
        <v>1919</v>
      </c>
      <c r="O589" s="9" t="s">
        <v>4166</v>
      </c>
      <c r="P589" s="9" t="s">
        <v>2029</v>
      </c>
      <c r="R589" s="9"/>
      <c r="V589" s="5"/>
      <c r="W589" s="5"/>
      <c r="X589" s="5"/>
      <c r="Y589" s="5"/>
      <c r="AC589" s="11"/>
    </row>
    <row r="590" spans="1:29" ht="12.75">
      <c r="A590" t="s">
        <v>2558</v>
      </c>
      <c r="B590" t="s">
        <v>1800</v>
      </c>
      <c r="C590" s="8">
        <v>30906</v>
      </c>
      <c r="D590" s="9" t="s">
        <v>96</v>
      </c>
      <c r="E590" s="9" t="s">
        <v>2636</v>
      </c>
      <c r="F590" s="9" t="s">
        <v>295</v>
      </c>
      <c r="G590" s="9" t="s">
        <v>291</v>
      </c>
      <c r="H590" t="s">
        <v>1919</v>
      </c>
      <c r="I590" s="9" t="s">
        <v>295</v>
      </c>
      <c r="J590" s="9" t="s">
        <v>2812</v>
      </c>
      <c r="L590" s="9"/>
      <c r="M590" s="9"/>
      <c r="O590" s="9"/>
      <c r="P590" s="9"/>
      <c r="R590" s="9"/>
      <c r="V590" s="5"/>
      <c r="W590" s="5"/>
      <c r="X590" s="5"/>
      <c r="Y590" s="5"/>
      <c r="AC590" s="11"/>
    </row>
    <row r="591" spans="1:28" ht="12.75">
      <c r="A591" t="s">
        <v>1919</v>
      </c>
      <c r="B591" t="s">
        <v>4299</v>
      </c>
      <c r="C591" s="8">
        <v>29076</v>
      </c>
      <c r="D591" s="9" t="s">
        <v>3742</v>
      </c>
      <c r="E591" s="9" t="s">
        <v>3395</v>
      </c>
      <c r="F591" s="9" t="s">
        <v>3548</v>
      </c>
      <c r="G591" s="9" t="s">
        <v>3894</v>
      </c>
      <c r="H591"/>
      <c r="I591" s="9"/>
      <c r="J591" s="9"/>
      <c r="K591" t="s">
        <v>1919</v>
      </c>
      <c r="L591" s="9" t="s">
        <v>4147</v>
      </c>
      <c r="M591" s="9" t="s">
        <v>4629</v>
      </c>
      <c r="O591" s="9"/>
      <c r="P591" s="9"/>
      <c r="Q591" t="s">
        <v>1919</v>
      </c>
      <c r="R591" s="9" t="s">
        <v>4147</v>
      </c>
      <c r="S591" s="9" t="s">
        <v>3126</v>
      </c>
      <c r="T591" t="s">
        <v>1919</v>
      </c>
      <c r="U591" s="8" t="s">
        <v>4147</v>
      </c>
      <c r="V591" s="9" t="s">
        <v>3127</v>
      </c>
      <c r="W591" s="6" t="s">
        <v>1919</v>
      </c>
      <c r="X591" t="s">
        <v>4147</v>
      </c>
      <c r="Y591" s="5" t="s">
        <v>3128</v>
      </c>
      <c r="Z591" t="s">
        <v>1919</v>
      </c>
      <c r="AA591" s="6" t="s">
        <v>4819</v>
      </c>
      <c r="AB591" s="12" t="s">
        <v>3129</v>
      </c>
    </row>
    <row r="592" spans="1:29" ht="12.75">
      <c r="A592" t="s">
        <v>5159</v>
      </c>
      <c r="B592" t="s">
        <v>2163</v>
      </c>
      <c r="C592" s="8">
        <v>30358</v>
      </c>
      <c r="D592" s="9" t="s">
        <v>2113</v>
      </c>
      <c r="E592" s="9" t="s">
        <v>3396</v>
      </c>
      <c r="F592" s="9" t="s">
        <v>524</v>
      </c>
      <c r="G592" s="9" t="s">
        <v>2671</v>
      </c>
      <c r="H592" t="s">
        <v>1919</v>
      </c>
      <c r="I592" s="9" t="s">
        <v>524</v>
      </c>
      <c r="J592" s="9" t="s">
        <v>5003</v>
      </c>
      <c r="L592" s="9"/>
      <c r="M592" s="9"/>
      <c r="O592" s="9"/>
      <c r="P592" s="9"/>
      <c r="R592" s="9"/>
      <c r="V592" s="5"/>
      <c r="W592" s="5"/>
      <c r="X592" s="5"/>
      <c r="Y592" s="5"/>
      <c r="AC592" s="11"/>
    </row>
    <row r="593" spans="3:28" ht="12.75">
      <c r="C593" s="8"/>
      <c r="D593" s="9"/>
      <c r="E593" s="9"/>
      <c r="F593" s="9"/>
      <c r="G593" s="9"/>
      <c r="H593"/>
      <c r="I593" s="9"/>
      <c r="J593" s="9"/>
      <c r="L593" s="9"/>
      <c r="M593" s="9"/>
      <c r="O593" s="9"/>
      <c r="P593" s="9"/>
      <c r="R593" s="9"/>
      <c r="S593" s="9"/>
      <c r="U593" s="8"/>
      <c r="V593" s="9"/>
      <c r="W593" s="6"/>
      <c r="Y593" s="5"/>
      <c r="AB593" s="12"/>
    </row>
    <row r="594" spans="1:28" ht="12.75">
      <c r="A594" t="s">
        <v>5135</v>
      </c>
      <c r="B594" t="s">
        <v>2334</v>
      </c>
      <c r="C594" s="8">
        <v>29620</v>
      </c>
      <c r="D594" s="9" t="s">
        <v>18</v>
      </c>
      <c r="E594" s="9" t="s">
        <v>1529</v>
      </c>
      <c r="F594" s="9" t="s">
        <v>549</v>
      </c>
      <c r="G594" s="9" t="s">
        <v>5179</v>
      </c>
      <c r="H594" t="s">
        <v>5135</v>
      </c>
      <c r="I594" s="9" t="s">
        <v>549</v>
      </c>
      <c r="J594" s="9" t="s">
        <v>5179</v>
      </c>
      <c r="K594" t="s">
        <v>5135</v>
      </c>
      <c r="L594" s="9" t="s">
        <v>549</v>
      </c>
      <c r="M594" s="9" t="s">
        <v>5187</v>
      </c>
      <c r="N594" t="s">
        <v>5135</v>
      </c>
      <c r="O594" s="9" t="s">
        <v>549</v>
      </c>
      <c r="P594" s="9" t="s">
        <v>3813</v>
      </c>
      <c r="Q594" t="s">
        <v>2277</v>
      </c>
      <c r="R594" s="9" t="s">
        <v>549</v>
      </c>
      <c r="S594" s="9" t="s">
        <v>2545</v>
      </c>
      <c r="U594" s="8"/>
      <c r="V594" s="9"/>
      <c r="W594" s="6"/>
      <c r="Y594" s="5"/>
      <c r="Z594" s="6"/>
      <c r="AB594" s="12"/>
    </row>
    <row r="595" spans="1:28" ht="12.75">
      <c r="A595" t="s">
        <v>523</v>
      </c>
      <c r="B595" t="s">
        <v>3342</v>
      </c>
      <c r="C595" s="8">
        <v>27048</v>
      </c>
      <c r="D595" s="9"/>
      <c r="E595" s="9" t="s">
        <v>4663</v>
      </c>
      <c r="F595" s="9" t="s">
        <v>4172</v>
      </c>
      <c r="G595" s="9" t="s">
        <v>5179</v>
      </c>
      <c r="H595" t="s">
        <v>523</v>
      </c>
      <c r="I595" s="9" t="s">
        <v>4172</v>
      </c>
      <c r="J595" s="9" t="s">
        <v>5179</v>
      </c>
      <c r="K595" t="s">
        <v>523</v>
      </c>
      <c r="L595" s="9" t="s">
        <v>4172</v>
      </c>
      <c r="M595" s="9" t="s">
        <v>5187</v>
      </c>
      <c r="N595" t="s">
        <v>523</v>
      </c>
      <c r="O595" s="9" t="s">
        <v>4172</v>
      </c>
      <c r="P595" s="9" t="s">
        <v>4144</v>
      </c>
      <c r="Q595" t="s">
        <v>523</v>
      </c>
      <c r="R595" s="9" t="s">
        <v>4172</v>
      </c>
      <c r="S595" s="9" t="s">
        <v>4144</v>
      </c>
      <c r="T595" t="s">
        <v>523</v>
      </c>
      <c r="U595" s="8" t="s">
        <v>4172</v>
      </c>
      <c r="V595" s="9" t="s">
        <v>3710</v>
      </c>
      <c r="W595" s="6" t="s">
        <v>523</v>
      </c>
      <c r="X595" t="s">
        <v>4172</v>
      </c>
      <c r="Y595" s="5" t="s">
        <v>388</v>
      </c>
      <c r="Z595" s="6" t="s">
        <v>523</v>
      </c>
      <c r="AA595" s="6" t="s">
        <v>4172</v>
      </c>
      <c r="AB595" s="12" t="s">
        <v>5187</v>
      </c>
    </row>
    <row r="596" spans="1:29" ht="12.75">
      <c r="A596" t="s">
        <v>523</v>
      </c>
      <c r="B596" t="s">
        <v>3633</v>
      </c>
      <c r="C596" s="8">
        <v>31661</v>
      </c>
      <c r="D596" s="9" t="s">
        <v>3269</v>
      </c>
      <c r="E596" s="9" t="s">
        <v>3408</v>
      </c>
      <c r="F596" s="9" t="s">
        <v>3717</v>
      </c>
      <c r="G596" s="9" t="s">
        <v>5184</v>
      </c>
      <c r="H596"/>
      <c r="I596" s="9"/>
      <c r="J596" s="9"/>
      <c r="L596" s="9"/>
      <c r="M596" s="9"/>
      <c r="O596" s="9"/>
      <c r="P596" s="9"/>
      <c r="R596" s="9"/>
      <c r="V596" s="5"/>
      <c r="W596" s="5"/>
      <c r="X596" s="5"/>
      <c r="Y596" s="5"/>
      <c r="AC596" s="11"/>
    </row>
    <row r="597" spans="1:28" ht="12.75">
      <c r="A597" t="s">
        <v>3185</v>
      </c>
      <c r="B597" t="s">
        <v>3210</v>
      </c>
      <c r="C597" s="8">
        <v>27595</v>
      </c>
      <c r="D597" s="9"/>
      <c r="E597" s="9" t="s">
        <v>4660</v>
      </c>
      <c r="F597" s="9" t="s">
        <v>3717</v>
      </c>
      <c r="G597" s="9" t="s">
        <v>5184</v>
      </c>
      <c r="H597" t="s">
        <v>3185</v>
      </c>
      <c r="I597" s="9" t="s">
        <v>539</v>
      </c>
      <c r="J597" s="9" t="s">
        <v>543</v>
      </c>
      <c r="K597" t="s">
        <v>3185</v>
      </c>
      <c r="L597" s="9" t="s">
        <v>539</v>
      </c>
      <c r="M597" s="9" t="s">
        <v>3189</v>
      </c>
      <c r="N597" t="s">
        <v>3185</v>
      </c>
      <c r="O597" s="9" t="s">
        <v>539</v>
      </c>
      <c r="P597" s="9" t="s">
        <v>3813</v>
      </c>
      <c r="Q597" t="s">
        <v>3185</v>
      </c>
      <c r="R597" s="9" t="s">
        <v>539</v>
      </c>
      <c r="S597" s="9" t="s">
        <v>3813</v>
      </c>
      <c r="T597" t="s">
        <v>3185</v>
      </c>
      <c r="U597" s="8" t="s">
        <v>539</v>
      </c>
      <c r="V597" s="9" t="s">
        <v>5179</v>
      </c>
      <c r="W597" s="6" t="s">
        <v>3185</v>
      </c>
      <c r="X597" t="s">
        <v>539</v>
      </c>
      <c r="Y597" s="5" t="s">
        <v>5187</v>
      </c>
      <c r="Z597" s="6" t="s">
        <v>3185</v>
      </c>
      <c r="AA597" s="6" t="s">
        <v>539</v>
      </c>
      <c r="AB597" s="12" t="s">
        <v>3713</v>
      </c>
    </row>
    <row r="598" spans="1:28" ht="12.75">
      <c r="A598" t="s">
        <v>3808</v>
      </c>
      <c r="B598" t="s">
        <v>1348</v>
      </c>
      <c r="C598" s="8">
        <v>30804</v>
      </c>
      <c r="D598" s="9" t="s">
        <v>96</v>
      </c>
      <c r="E598" s="9" t="s">
        <v>2654</v>
      </c>
      <c r="F598" s="9" t="s">
        <v>2226</v>
      </c>
      <c r="G598" s="9" t="s">
        <v>3711</v>
      </c>
      <c r="H598" t="s">
        <v>3184</v>
      </c>
      <c r="I598" s="9" t="s">
        <v>2226</v>
      </c>
      <c r="J598" s="9" t="s">
        <v>3814</v>
      </c>
      <c r="K598" t="s">
        <v>3184</v>
      </c>
      <c r="L598" s="9" t="s">
        <v>2226</v>
      </c>
      <c r="M598" s="9" t="s">
        <v>3188</v>
      </c>
      <c r="O598" s="9"/>
      <c r="P598" s="9"/>
      <c r="R598" s="9"/>
      <c r="S598" s="9"/>
      <c r="U598" s="8"/>
      <c r="V598" s="9"/>
      <c r="W598" s="6"/>
      <c r="Y598" s="5"/>
      <c r="Z598" s="6"/>
      <c r="AB598" s="12"/>
    </row>
    <row r="599" spans="1:28" ht="12.75">
      <c r="A599" t="s">
        <v>2277</v>
      </c>
      <c r="B599" t="s">
        <v>4093</v>
      </c>
      <c r="C599" s="8">
        <v>28111</v>
      </c>
      <c r="D599" s="9" t="s">
        <v>538</v>
      </c>
      <c r="E599" s="9" t="s">
        <v>1168</v>
      </c>
      <c r="F599" s="9" t="s">
        <v>374</v>
      </c>
      <c r="G599" s="9" t="s">
        <v>2547</v>
      </c>
      <c r="H599" t="s">
        <v>5135</v>
      </c>
      <c r="I599" s="9" t="s">
        <v>374</v>
      </c>
      <c r="J599" s="9" t="s">
        <v>3718</v>
      </c>
      <c r="K599" t="s">
        <v>5135</v>
      </c>
      <c r="L599" s="9" t="s">
        <v>374</v>
      </c>
      <c r="M599" s="9" t="s">
        <v>3711</v>
      </c>
      <c r="N599" t="s">
        <v>3810</v>
      </c>
      <c r="O599" s="9" t="s">
        <v>374</v>
      </c>
      <c r="P599" s="9" t="s">
        <v>3814</v>
      </c>
      <c r="Q599" t="s">
        <v>2277</v>
      </c>
      <c r="R599" s="9" t="s">
        <v>374</v>
      </c>
      <c r="S599" s="9" t="s">
        <v>3188</v>
      </c>
      <c r="T599" t="s">
        <v>2274</v>
      </c>
      <c r="U599" s="8" t="s">
        <v>1480</v>
      </c>
      <c r="V599" s="9" t="s">
        <v>5197</v>
      </c>
      <c r="W599" s="6" t="s">
        <v>542</v>
      </c>
      <c r="X599" t="s">
        <v>4940</v>
      </c>
      <c r="Y599" s="13" t="s">
        <v>3188</v>
      </c>
      <c r="Z599" s="6" t="s">
        <v>542</v>
      </c>
      <c r="AA599" s="6" t="s">
        <v>4940</v>
      </c>
      <c r="AB599" s="12" t="s">
        <v>2539</v>
      </c>
    </row>
    <row r="600" spans="1:28" ht="12.75">
      <c r="A600" t="s">
        <v>2274</v>
      </c>
      <c r="B600" t="s">
        <v>132</v>
      </c>
      <c r="C600" s="8">
        <v>30891</v>
      </c>
      <c r="D600" s="9" t="s">
        <v>98</v>
      </c>
      <c r="E600" s="9" t="s">
        <v>901</v>
      </c>
      <c r="F600" s="9" t="s">
        <v>4819</v>
      </c>
      <c r="G600" s="9" t="s">
        <v>5197</v>
      </c>
      <c r="H600" t="s">
        <v>3185</v>
      </c>
      <c r="I600" s="9" t="s">
        <v>4819</v>
      </c>
      <c r="J600" s="9" t="s">
        <v>2545</v>
      </c>
      <c r="K600" t="s">
        <v>3185</v>
      </c>
      <c r="L600" s="9" t="s">
        <v>4819</v>
      </c>
      <c r="M600" s="9" t="s">
        <v>5197</v>
      </c>
      <c r="O600" s="9"/>
      <c r="P600" s="9"/>
      <c r="R600" s="9"/>
      <c r="S600" s="9"/>
      <c r="U600" s="8"/>
      <c r="V600" s="9"/>
      <c r="W600" s="6"/>
      <c r="Y600" s="5"/>
      <c r="Z600" s="6"/>
      <c r="AB600" s="12"/>
    </row>
    <row r="601" spans="1:29" ht="12.75">
      <c r="A601" t="s">
        <v>3810</v>
      </c>
      <c r="B601" t="s">
        <v>4775</v>
      </c>
      <c r="C601" s="8">
        <v>29966</v>
      </c>
      <c r="D601" s="9" t="s">
        <v>1530</v>
      </c>
      <c r="E601" s="9" t="s">
        <v>902</v>
      </c>
      <c r="F601" s="9" t="s">
        <v>2538</v>
      </c>
      <c r="G601" s="9" t="s">
        <v>2545</v>
      </c>
      <c r="H601" t="s">
        <v>3184</v>
      </c>
      <c r="I601" s="9" t="s">
        <v>2538</v>
      </c>
      <c r="J601" s="9" t="s">
        <v>5197</v>
      </c>
      <c r="K601" t="s">
        <v>3184</v>
      </c>
      <c r="L601" s="9" t="s">
        <v>2538</v>
      </c>
      <c r="M601" s="9" t="s">
        <v>3188</v>
      </c>
      <c r="N601" t="s">
        <v>3810</v>
      </c>
      <c r="O601" s="9" t="s">
        <v>2538</v>
      </c>
      <c r="P601" s="9" t="s">
        <v>2545</v>
      </c>
      <c r="R601" s="9"/>
      <c r="V601" s="5"/>
      <c r="W601" s="5"/>
      <c r="X601" s="5"/>
      <c r="Y601" s="5"/>
      <c r="AC601" s="11"/>
    </row>
    <row r="602" spans="1:29" ht="12.75">
      <c r="A602" t="s">
        <v>2277</v>
      </c>
      <c r="B602" t="s">
        <v>2823</v>
      </c>
      <c r="C602" s="8">
        <v>30864</v>
      </c>
      <c r="D602" s="9" t="s">
        <v>2111</v>
      </c>
      <c r="E602" s="9" t="s">
        <v>3325</v>
      </c>
      <c r="F602" s="9" t="s">
        <v>3193</v>
      </c>
      <c r="G602" s="9" t="s">
        <v>2545</v>
      </c>
      <c r="H602" t="s">
        <v>2277</v>
      </c>
      <c r="I602" s="9" t="s">
        <v>3193</v>
      </c>
      <c r="J602" s="9" t="s">
        <v>2545</v>
      </c>
      <c r="L602" s="9"/>
      <c r="M602" s="9"/>
      <c r="O602" s="9"/>
      <c r="P602" s="9"/>
      <c r="R602" s="9"/>
      <c r="V602" s="5"/>
      <c r="W602" s="5"/>
      <c r="X602" s="5"/>
      <c r="Y602" s="5"/>
      <c r="AC602" s="11"/>
    </row>
    <row r="603" spans="3:29" ht="12.75">
      <c r="C603" s="8"/>
      <c r="D603" s="9"/>
      <c r="E603" s="9"/>
      <c r="F603" s="9"/>
      <c r="G603" s="9"/>
      <c r="H603"/>
      <c r="I603" s="9"/>
      <c r="J603" s="9"/>
      <c r="L603" s="9"/>
      <c r="M603" s="9"/>
      <c r="O603" s="9"/>
      <c r="P603" s="9"/>
      <c r="R603" s="9"/>
      <c r="V603" s="5"/>
      <c r="W603" s="5"/>
      <c r="X603" s="5"/>
      <c r="Y603" s="5"/>
      <c r="AC603" s="11"/>
    </row>
    <row r="604" spans="1:28" ht="12.75">
      <c r="A604" t="s">
        <v>5178</v>
      </c>
      <c r="B604" t="s">
        <v>4276</v>
      </c>
      <c r="C604" s="8">
        <v>28209</v>
      </c>
      <c r="D604" s="9" t="s">
        <v>5176</v>
      </c>
      <c r="E604" s="9" t="s">
        <v>4744</v>
      </c>
      <c r="F604" s="9" t="s">
        <v>5180</v>
      </c>
      <c r="G604" s="9" t="s">
        <v>5179</v>
      </c>
      <c r="H604" t="s">
        <v>5178</v>
      </c>
      <c r="I604" s="9" t="s">
        <v>5180</v>
      </c>
      <c r="J604" s="9" t="s">
        <v>4415</v>
      </c>
      <c r="K604" t="s">
        <v>5178</v>
      </c>
      <c r="L604" s="9" t="s">
        <v>5180</v>
      </c>
      <c r="M604" s="9" t="s">
        <v>5184</v>
      </c>
      <c r="N604" t="s">
        <v>5203</v>
      </c>
      <c r="O604" s="9" t="s">
        <v>5180</v>
      </c>
      <c r="P604" s="9" t="s">
        <v>3814</v>
      </c>
      <c r="Q604" t="s">
        <v>5178</v>
      </c>
      <c r="R604" s="9" t="s">
        <v>5180</v>
      </c>
      <c r="S604" s="9" t="s">
        <v>2283</v>
      </c>
      <c r="T604" t="s">
        <v>3816</v>
      </c>
      <c r="U604" s="8" t="s">
        <v>2123</v>
      </c>
      <c r="V604" s="9" t="s">
        <v>4784</v>
      </c>
      <c r="W604" s="6" t="s">
        <v>3816</v>
      </c>
      <c r="X604" t="s">
        <v>2123</v>
      </c>
      <c r="Y604" s="5" t="s">
        <v>3811</v>
      </c>
      <c r="Z604" s="6" t="s">
        <v>3816</v>
      </c>
      <c r="AA604" s="6" t="s">
        <v>2123</v>
      </c>
      <c r="AB604" s="12" t="s">
        <v>3713</v>
      </c>
    </row>
    <row r="605" spans="1:28" ht="12.75">
      <c r="A605" t="s">
        <v>5198</v>
      </c>
      <c r="B605" t="s">
        <v>2373</v>
      </c>
      <c r="C605" s="8">
        <v>28714</v>
      </c>
      <c r="D605" s="9" t="s">
        <v>934</v>
      </c>
      <c r="E605" s="9" t="s">
        <v>3767</v>
      </c>
      <c r="F605" s="9" t="s">
        <v>3548</v>
      </c>
      <c r="G605" s="9" t="s">
        <v>5184</v>
      </c>
      <c r="H605" t="s">
        <v>5198</v>
      </c>
      <c r="I605" s="9" t="s">
        <v>3548</v>
      </c>
      <c r="J605" s="9" t="s">
        <v>5188</v>
      </c>
      <c r="K605" t="s">
        <v>5198</v>
      </c>
      <c r="L605" s="9" t="s">
        <v>3548</v>
      </c>
      <c r="M605" s="9" t="s">
        <v>4410</v>
      </c>
      <c r="N605" t="s">
        <v>5198</v>
      </c>
      <c r="O605" s="9" t="s">
        <v>3548</v>
      </c>
      <c r="P605" s="9" t="s">
        <v>2374</v>
      </c>
      <c r="Q605" t="s">
        <v>5198</v>
      </c>
      <c r="R605" s="9" t="s">
        <v>4819</v>
      </c>
      <c r="S605" s="9" t="s">
        <v>3713</v>
      </c>
      <c r="U605" s="8"/>
      <c r="V605" s="9"/>
      <c r="W605" s="6" t="s">
        <v>5200</v>
      </c>
      <c r="X605" t="s">
        <v>4819</v>
      </c>
      <c r="Y605" s="5" t="s">
        <v>2545</v>
      </c>
      <c r="Z605" s="6" t="s">
        <v>5200</v>
      </c>
      <c r="AA605" s="6" t="s">
        <v>4819</v>
      </c>
      <c r="AB605" s="12" t="s">
        <v>5202</v>
      </c>
    </row>
    <row r="606" spans="1:28" ht="12.75">
      <c r="A606" t="s">
        <v>3816</v>
      </c>
      <c r="B606" t="s">
        <v>4978</v>
      </c>
      <c r="C606" s="8">
        <v>28622</v>
      </c>
      <c r="D606" s="9" t="s">
        <v>4979</v>
      </c>
      <c r="E606" s="9" t="s">
        <v>4664</v>
      </c>
      <c r="F606" s="9" t="s">
        <v>1905</v>
      </c>
      <c r="G606" s="9" t="s">
        <v>2836</v>
      </c>
      <c r="H606" t="s">
        <v>3816</v>
      </c>
      <c r="I606" s="9" t="s">
        <v>1905</v>
      </c>
      <c r="J606" s="9" t="s">
        <v>3813</v>
      </c>
      <c r="K606" t="s">
        <v>3816</v>
      </c>
      <c r="L606" s="9" t="s">
        <v>1905</v>
      </c>
      <c r="M606" s="9" t="s">
        <v>3189</v>
      </c>
      <c r="N606" t="s">
        <v>3816</v>
      </c>
      <c r="O606" s="9" t="s">
        <v>1905</v>
      </c>
      <c r="P606" s="9" t="s">
        <v>3807</v>
      </c>
      <c r="Q606" t="s">
        <v>5203</v>
      </c>
      <c r="R606" s="9" t="s">
        <v>2123</v>
      </c>
      <c r="S606" s="9" t="s">
        <v>5197</v>
      </c>
      <c r="T606" t="s">
        <v>5178</v>
      </c>
      <c r="U606" s="8" t="s">
        <v>2123</v>
      </c>
      <c r="V606" s="9" t="s">
        <v>3189</v>
      </c>
      <c r="W606" s="6" t="s">
        <v>5178</v>
      </c>
      <c r="X606" t="s">
        <v>2123</v>
      </c>
      <c r="Y606" s="5" t="s">
        <v>5187</v>
      </c>
      <c r="Z606" s="6" t="s">
        <v>5178</v>
      </c>
      <c r="AA606" s="6" t="s">
        <v>2123</v>
      </c>
      <c r="AB606" s="12" t="s">
        <v>2698</v>
      </c>
    </row>
    <row r="607" spans="1:28" ht="12.75">
      <c r="A607" t="s">
        <v>5181</v>
      </c>
      <c r="B607" t="s">
        <v>1464</v>
      </c>
      <c r="C607" s="8">
        <v>27909</v>
      </c>
      <c r="D607" s="9" t="s">
        <v>1465</v>
      </c>
      <c r="E607" s="9" t="s">
        <v>4615</v>
      </c>
      <c r="F607" s="9" t="s">
        <v>3717</v>
      </c>
      <c r="G607" s="9" t="s">
        <v>5191</v>
      </c>
      <c r="H607"/>
      <c r="I607" s="9"/>
      <c r="J607" s="9"/>
      <c r="K607" t="s">
        <v>5198</v>
      </c>
      <c r="L607" s="9" t="s">
        <v>3717</v>
      </c>
      <c r="M607" s="9" t="s">
        <v>2282</v>
      </c>
      <c r="N607" t="s">
        <v>5200</v>
      </c>
      <c r="O607" s="9" t="s">
        <v>3717</v>
      </c>
      <c r="P607" s="9" t="s">
        <v>2547</v>
      </c>
      <c r="Q607" t="s">
        <v>5181</v>
      </c>
      <c r="R607" s="9" t="s">
        <v>2544</v>
      </c>
      <c r="S607" s="9" t="s">
        <v>2284</v>
      </c>
      <c r="T607" t="s">
        <v>5198</v>
      </c>
      <c r="U607" s="8" t="s">
        <v>524</v>
      </c>
      <c r="V607" s="9" t="s">
        <v>3713</v>
      </c>
      <c r="W607" s="6" t="s">
        <v>5198</v>
      </c>
      <c r="X607" t="s">
        <v>524</v>
      </c>
      <c r="Y607" s="5" t="s">
        <v>4784</v>
      </c>
      <c r="Z607" s="6"/>
      <c r="AB607" s="12"/>
    </row>
    <row r="608" spans="1:29" ht="12.75">
      <c r="A608" t="s">
        <v>5200</v>
      </c>
      <c r="B608" t="s">
        <v>297</v>
      </c>
      <c r="C608" s="8">
        <v>31603</v>
      </c>
      <c r="D608" s="9" t="s">
        <v>2635</v>
      </c>
      <c r="E608" s="9" t="s">
        <v>1285</v>
      </c>
      <c r="F608" s="9" t="s">
        <v>4940</v>
      </c>
      <c r="G608" s="9" t="s">
        <v>5202</v>
      </c>
      <c r="H608" t="s">
        <v>5200</v>
      </c>
      <c r="I608" s="9" t="s">
        <v>4940</v>
      </c>
      <c r="J608" s="9" t="s">
        <v>2545</v>
      </c>
      <c r="L608" s="9"/>
      <c r="M608" s="9"/>
      <c r="O608" s="9"/>
      <c r="P608" s="9"/>
      <c r="R608" s="9"/>
      <c r="V608" s="5"/>
      <c r="W608" s="5"/>
      <c r="X608" s="5"/>
      <c r="Y608" s="5"/>
      <c r="AC608" s="11"/>
    </row>
    <row r="609" spans="1:29" ht="12.75">
      <c r="A609" t="s">
        <v>5200</v>
      </c>
      <c r="B609" t="s">
        <v>4883</v>
      </c>
      <c r="C609" s="8">
        <v>30534</v>
      </c>
      <c r="D609" s="9" t="s">
        <v>3206</v>
      </c>
      <c r="E609" s="9" t="s">
        <v>5171</v>
      </c>
      <c r="F609" s="9" t="s">
        <v>1</v>
      </c>
      <c r="G609" s="9" t="s">
        <v>5197</v>
      </c>
      <c r="H609" t="s">
        <v>5181</v>
      </c>
      <c r="I609" s="9" t="s">
        <v>1</v>
      </c>
      <c r="J609" s="9" t="s">
        <v>3188</v>
      </c>
      <c r="K609" t="s">
        <v>5206</v>
      </c>
      <c r="L609" s="9" t="s">
        <v>1</v>
      </c>
      <c r="M609" s="9" t="s">
        <v>5208</v>
      </c>
      <c r="N609" t="s">
        <v>5203</v>
      </c>
      <c r="O609" s="9" t="s">
        <v>2123</v>
      </c>
      <c r="P609" s="9" t="s">
        <v>2547</v>
      </c>
      <c r="R609" s="9"/>
      <c r="V609" s="5"/>
      <c r="W609" s="5"/>
      <c r="X609" s="5"/>
      <c r="Y609" s="5"/>
      <c r="AC609" s="11"/>
    </row>
    <row r="610" spans="1:28" ht="12.75">
      <c r="A610" t="s">
        <v>5203</v>
      </c>
      <c r="B610" t="s">
        <v>5167</v>
      </c>
      <c r="C610" s="8">
        <v>29396</v>
      </c>
      <c r="D610" s="9" t="s">
        <v>18</v>
      </c>
      <c r="E610" s="9" t="s">
        <v>3394</v>
      </c>
      <c r="F610" s="9" t="s">
        <v>2706</v>
      </c>
      <c r="G610" s="9" t="s">
        <v>5208</v>
      </c>
      <c r="H610" t="s">
        <v>5203</v>
      </c>
      <c r="I610" s="9" t="s">
        <v>2706</v>
      </c>
      <c r="J610" s="9" t="s">
        <v>2545</v>
      </c>
      <c r="K610" t="s">
        <v>5203</v>
      </c>
      <c r="L610" s="9" t="s">
        <v>2706</v>
      </c>
      <c r="M610" s="9" t="s">
        <v>5197</v>
      </c>
      <c r="N610" t="s">
        <v>5203</v>
      </c>
      <c r="O610" s="9" t="s">
        <v>2706</v>
      </c>
      <c r="P610" s="9" t="s">
        <v>3713</v>
      </c>
      <c r="Q610" t="s">
        <v>5203</v>
      </c>
      <c r="R610" s="9" t="s">
        <v>2706</v>
      </c>
      <c r="S610" s="9" t="s">
        <v>2545</v>
      </c>
      <c r="U610" s="8"/>
      <c r="V610" s="9"/>
      <c r="W610" s="6"/>
      <c r="Y610" s="5"/>
      <c r="Z610" s="6"/>
      <c r="AB610" s="12"/>
    </row>
    <row r="611" spans="1:29" ht="12.75">
      <c r="A611" t="s">
        <v>5200</v>
      </c>
      <c r="B611" t="s">
        <v>1801</v>
      </c>
      <c r="C611" s="8">
        <v>30927</v>
      </c>
      <c r="D611" s="9" t="s">
        <v>2635</v>
      </c>
      <c r="E611" s="9" t="s">
        <v>2638</v>
      </c>
      <c r="F611" s="9" t="s">
        <v>295</v>
      </c>
      <c r="G611" s="9" t="s">
        <v>5208</v>
      </c>
      <c r="H611" t="s">
        <v>5200</v>
      </c>
      <c r="I611" s="9" t="s">
        <v>295</v>
      </c>
      <c r="J611" s="9" t="s">
        <v>5208</v>
      </c>
      <c r="L611" s="9"/>
      <c r="M611" s="9"/>
      <c r="O611" s="9"/>
      <c r="P611" s="9"/>
      <c r="R611" s="9"/>
      <c r="V611" s="5"/>
      <c r="W611" s="5"/>
      <c r="X611" s="5"/>
      <c r="Y611" s="5"/>
      <c r="AC611" s="11"/>
    </row>
    <row r="612" spans="1:29" ht="12.75">
      <c r="A612" t="s">
        <v>5203</v>
      </c>
      <c r="B612" t="s">
        <v>1233</v>
      </c>
      <c r="C612" s="8">
        <v>30702</v>
      </c>
      <c r="D612" s="9" t="s">
        <v>2638</v>
      </c>
      <c r="E612" s="9" t="s">
        <v>3323</v>
      </c>
      <c r="F612" s="9" t="s">
        <v>1905</v>
      </c>
      <c r="G612" s="9" t="s">
        <v>2545</v>
      </c>
      <c r="H612" t="s">
        <v>5203</v>
      </c>
      <c r="I612" s="9" t="s">
        <v>1905</v>
      </c>
      <c r="J612" s="9" t="s">
        <v>2547</v>
      </c>
      <c r="L612" s="9"/>
      <c r="M612" s="9"/>
      <c r="O612" s="9"/>
      <c r="P612" s="9"/>
      <c r="R612" s="9"/>
      <c r="V612" s="5"/>
      <c r="W612" s="5"/>
      <c r="X612" s="5"/>
      <c r="Y612" s="5"/>
      <c r="AC612" s="11"/>
    </row>
    <row r="613" ht="12.75">
      <c r="H613"/>
    </row>
    <row r="614" spans="1:29" ht="12.75">
      <c r="A614" t="s">
        <v>1906</v>
      </c>
      <c r="B614" t="s">
        <v>4182</v>
      </c>
      <c r="C614" s="8">
        <v>29522</v>
      </c>
      <c r="D614" s="9" t="s">
        <v>4183</v>
      </c>
      <c r="E614" s="9" t="s">
        <v>2537</v>
      </c>
      <c r="F614" s="9" t="s">
        <v>1</v>
      </c>
      <c r="G614" s="9" t="s">
        <v>5188</v>
      </c>
      <c r="H614" t="s">
        <v>2699</v>
      </c>
      <c r="I614" s="9" t="s">
        <v>4511</v>
      </c>
      <c r="J614" s="9" t="s">
        <v>5188</v>
      </c>
      <c r="K614" t="s">
        <v>317</v>
      </c>
      <c r="L614" s="9" t="s">
        <v>4511</v>
      </c>
      <c r="M614" s="9" t="s">
        <v>5197</v>
      </c>
      <c r="N614" t="s">
        <v>5206</v>
      </c>
      <c r="O614" s="9" t="s">
        <v>4511</v>
      </c>
      <c r="P614" s="9" t="s">
        <v>5197</v>
      </c>
      <c r="Q614" t="s">
        <v>5181</v>
      </c>
      <c r="R614" s="9" t="s">
        <v>4511</v>
      </c>
      <c r="S614" s="5" t="s">
        <v>2539</v>
      </c>
      <c r="T614" t="s">
        <v>5198</v>
      </c>
      <c r="U614" t="s">
        <v>4511</v>
      </c>
      <c r="V614" s="5" t="s">
        <v>3814</v>
      </c>
      <c r="W614" s="5"/>
      <c r="X614" s="5"/>
      <c r="Y614" s="5"/>
      <c r="AC614" s="11"/>
    </row>
    <row r="615" spans="1:28" ht="12.75">
      <c r="A615" t="s">
        <v>4919</v>
      </c>
      <c r="B615" t="s">
        <v>4184</v>
      </c>
      <c r="C615" s="8">
        <v>30057</v>
      </c>
      <c r="D615" s="9" t="s">
        <v>4185</v>
      </c>
      <c r="E615" s="9" t="s">
        <v>1607</v>
      </c>
      <c r="F615" s="9" t="s">
        <v>374</v>
      </c>
      <c r="G615" s="9" t="s">
        <v>3189</v>
      </c>
      <c r="H615" t="s">
        <v>1328</v>
      </c>
      <c r="I615" s="9"/>
      <c r="J615" s="9"/>
      <c r="K615" t="s">
        <v>4187</v>
      </c>
      <c r="L615" s="9" t="s">
        <v>1</v>
      </c>
      <c r="M615" s="9" t="s">
        <v>3811</v>
      </c>
      <c r="N615" t="s">
        <v>4919</v>
      </c>
      <c r="O615" s="9" t="s">
        <v>1</v>
      </c>
      <c r="P615" s="9" t="s">
        <v>2279</v>
      </c>
      <c r="Q615" t="s">
        <v>4919</v>
      </c>
      <c r="R615" s="9" t="s">
        <v>1</v>
      </c>
      <c r="S615" s="9" t="s">
        <v>541</v>
      </c>
      <c r="U615" s="8"/>
      <c r="V615" s="9"/>
      <c r="W615" s="6"/>
      <c r="Y615" s="5"/>
      <c r="Z615" s="6"/>
      <c r="AB615" s="12"/>
    </row>
    <row r="616" spans="1:29" ht="12.75">
      <c r="A616" t="s">
        <v>2699</v>
      </c>
      <c r="B616" t="s">
        <v>5054</v>
      </c>
      <c r="C616" s="8">
        <v>31214</v>
      </c>
      <c r="D616" s="9" t="s">
        <v>2113</v>
      </c>
      <c r="E616" s="9" t="s">
        <v>4615</v>
      </c>
      <c r="F616" s="9" t="s">
        <v>4041</v>
      </c>
      <c r="G616" s="9" t="s">
        <v>3811</v>
      </c>
      <c r="H616"/>
      <c r="I616" s="9"/>
      <c r="J616" s="9"/>
      <c r="L616" s="9"/>
      <c r="M616" s="9"/>
      <c r="O616" s="9"/>
      <c r="P616" s="9"/>
      <c r="R616" s="9"/>
      <c r="V616" s="5"/>
      <c r="W616" s="5"/>
      <c r="X616" s="5"/>
      <c r="Y616" s="5"/>
      <c r="AC616" s="11"/>
    </row>
    <row r="617" spans="1:28" ht="12.75">
      <c r="A617" t="s">
        <v>5031</v>
      </c>
      <c r="B617" t="s">
        <v>2372</v>
      </c>
      <c r="C617" s="8">
        <v>28309</v>
      </c>
      <c r="D617" s="9" t="s">
        <v>293</v>
      </c>
      <c r="E617" s="9" t="s">
        <v>4669</v>
      </c>
      <c r="F617" s="9" t="s">
        <v>1</v>
      </c>
      <c r="G617" s="9" t="s">
        <v>5207</v>
      </c>
      <c r="H617" t="s">
        <v>1908</v>
      </c>
      <c r="I617" s="9" t="s">
        <v>1</v>
      </c>
      <c r="J617" s="9" t="s">
        <v>5202</v>
      </c>
      <c r="K617" t="s">
        <v>5200</v>
      </c>
      <c r="L617" s="9" t="s">
        <v>5183</v>
      </c>
      <c r="M617" s="9" t="s">
        <v>5207</v>
      </c>
      <c r="N617" t="s">
        <v>5200</v>
      </c>
      <c r="O617" s="9" t="s">
        <v>5183</v>
      </c>
      <c r="P617" s="9" t="s">
        <v>5202</v>
      </c>
      <c r="Q617" t="s">
        <v>5181</v>
      </c>
      <c r="R617" s="9" t="s">
        <v>5183</v>
      </c>
      <c r="S617" s="9" t="s">
        <v>2282</v>
      </c>
      <c r="T617" t="s">
        <v>5200</v>
      </c>
      <c r="U617" s="8" t="s">
        <v>5183</v>
      </c>
      <c r="V617" s="9" t="s">
        <v>3814</v>
      </c>
      <c r="W617" s="6" t="s">
        <v>5200</v>
      </c>
      <c r="X617" t="s">
        <v>5183</v>
      </c>
      <c r="Y617" s="5" t="s">
        <v>3814</v>
      </c>
      <c r="Z617" s="6" t="s">
        <v>5200</v>
      </c>
      <c r="AA617" s="6" t="s">
        <v>5183</v>
      </c>
      <c r="AB617" s="12" t="s">
        <v>543</v>
      </c>
    </row>
    <row r="618" spans="1:28" ht="12.75">
      <c r="A618" t="s">
        <v>1908</v>
      </c>
      <c r="B618" t="s">
        <v>4189</v>
      </c>
      <c r="C618" s="8">
        <v>29928</v>
      </c>
      <c r="D618" s="9" t="s">
        <v>2992</v>
      </c>
      <c r="E618" s="9" t="s">
        <v>3768</v>
      </c>
      <c r="F618" s="9" t="s">
        <v>5183</v>
      </c>
      <c r="G618" s="9" t="s">
        <v>2539</v>
      </c>
      <c r="H618" t="s">
        <v>2699</v>
      </c>
      <c r="I618" s="9" t="s">
        <v>3193</v>
      </c>
      <c r="J618" s="9" t="s">
        <v>2547</v>
      </c>
      <c r="K618" t="s">
        <v>573</v>
      </c>
      <c r="L618" s="9" t="s">
        <v>3193</v>
      </c>
      <c r="M618" s="9" t="s">
        <v>2545</v>
      </c>
      <c r="N618" t="s">
        <v>1908</v>
      </c>
      <c r="O618" s="9" t="s">
        <v>3193</v>
      </c>
      <c r="P618" s="9" t="s">
        <v>2547</v>
      </c>
      <c r="Q618" t="s">
        <v>1908</v>
      </c>
      <c r="R618" s="9" t="s">
        <v>3193</v>
      </c>
      <c r="S618" s="9" t="s">
        <v>2545</v>
      </c>
      <c r="U618" s="8"/>
      <c r="V618" s="9"/>
      <c r="W618" s="6"/>
      <c r="Y618" s="5"/>
      <c r="Z618" s="6"/>
      <c r="AB618" s="12"/>
    </row>
    <row r="619" spans="1:29" ht="12.75">
      <c r="A619" t="s">
        <v>1908</v>
      </c>
      <c r="B619" t="s">
        <v>2640</v>
      </c>
      <c r="C619" s="8">
        <v>30131</v>
      </c>
      <c r="D619" s="9" t="s">
        <v>1532</v>
      </c>
      <c r="E619" s="9" t="s">
        <v>3394</v>
      </c>
      <c r="F619" s="9" t="s">
        <v>4166</v>
      </c>
      <c r="G619" s="9" t="s">
        <v>3188</v>
      </c>
      <c r="H619" t="s">
        <v>1908</v>
      </c>
      <c r="I619" s="9" t="s">
        <v>4166</v>
      </c>
      <c r="J619" s="9" t="s">
        <v>2545</v>
      </c>
      <c r="K619" t="s">
        <v>573</v>
      </c>
      <c r="L619" s="9" t="s">
        <v>4147</v>
      </c>
      <c r="M619" s="9" t="s">
        <v>2545</v>
      </c>
      <c r="N619" t="s">
        <v>1908</v>
      </c>
      <c r="O619" s="9" t="s">
        <v>4166</v>
      </c>
      <c r="P619" s="9" t="s">
        <v>3188</v>
      </c>
      <c r="R619" s="9"/>
      <c r="V619" s="5"/>
      <c r="W619" s="5"/>
      <c r="X619" s="5"/>
      <c r="Y619" s="5"/>
      <c r="AC619" s="11"/>
    </row>
    <row r="620" spans="1:29" ht="12.75">
      <c r="A620" t="s">
        <v>573</v>
      </c>
      <c r="B620" t="s">
        <v>1244</v>
      </c>
      <c r="C620" s="8">
        <v>30955</v>
      </c>
      <c r="D620" s="9" t="s">
        <v>2111</v>
      </c>
      <c r="E620" s="9" t="s">
        <v>4867</v>
      </c>
      <c r="F620" s="9" t="s">
        <v>5177</v>
      </c>
      <c r="G620" s="9" t="s">
        <v>2545</v>
      </c>
      <c r="H620" t="s">
        <v>573</v>
      </c>
      <c r="I620" s="9" t="s">
        <v>5177</v>
      </c>
      <c r="J620" s="9" t="s">
        <v>2545</v>
      </c>
      <c r="L620" s="9"/>
      <c r="M620" s="9"/>
      <c r="O620" s="9"/>
      <c r="P620" s="9"/>
      <c r="R620" s="9"/>
      <c r="V620" s="5"/>
      <c r="W620" s="5"/>
      <c r="X620" s="5"/>
      <c r="Y620" s="5"/>
      <c r="AC620" s="11"/>
    </row>
    <row r="621" spans="1:28" ht="12.75">
      <c r="A621" t="s">
        <v>2699</v>
      </c>
      <c r="B621" t="s">
        <v>4509</v>
      </c>
      <c r="C621" s="8">
        <v>30423</v>
      </c>
      <c r="D621" s="9" t="s">
        <v>98</v>
      </c>
      <c r="E621" s="9" t="s">
        <v>94</v>
      </c>
      <c r="F621" s="9" t="s">
        <v>4147</v>
      </c>
      <c r="G621" s="9" t="s">
        <v>2545</v>
      </c>
      <c r="H621" t="s">
        <v>2699</v>
      </c>
      <c r="I621" s="9" t="s">
        <v>4147</v>
      </c>
      <c r="J621" s="9" t="s">
        <v>2545</v>
      </c>
      <c r="K621" t="s">
        <v>2699</v>
      </c>
      <c r="L621" s="9" t="s">
        <v>4147</v>
      </c>
      <c r="M621" s="9" t="s">
        <v>3811</v>
      </c>
      <c r="O621" s="9"/>
      <c r="P621" s="9"/>
      <c r="R621" s="9"/>
      <c r="S621" s="9"/>
      <c r="U621" s="8"/>
      <c r="V621" s="9"/>
      <c r="W621" s="6"/>
      <c r="Y621" s="5"/>
      <c r="Z621" s="6"/>
      <c r="AB621" s="12"/>
    </row>
    <row r="622" spans="1:29" ht="12.75">
      <c r="A622" t="s">
        <v>573</v>
      </c>
      <c r="B622" t="s">
        <v>4034</v>
      </c>
      <c r="C622" s="8">
        <v>30847</v>
      </c>
      <c r="D622" s="9" t="s">
        <v>94</v>
      </c>
      <c r="E622" s="9" t="s">
        <v>2635</v>
      </c>
      <c r="F622" s="9" t="s">
        <v>4041</v>
      </c>
      <c r="G622" s="9" t="s">
        <v>2545</v>
      </c>
      <c r="H622" t="s">
        <v>573</v>
      </c>
      <c r="I622" s="9" t="s">
        <v>4041</v>
      </c>
      <c r="J622" s="9" t="s">
        <v>3713</v>
      </c>
      <c r="L622" s="9"/>
      <c r="M622" s="9"/>
      <c r="O622" s="9"/>
      <c r="P622" s="9"/>
      <c r="R622" s="9"/>
      <c r="V622" s="5"/>
      <c r="W622" s="5"/>
      <c r="X622" s="5"/>
      <c r="Y622" s="5"/>
      <c r="AC622" s="11"/>
    </row>
    <row r="623" ht="12.75">
      <c r="H623"/>
    </row>
    <row r="624" spans="1:28" ht="12.75">
      <c r="A624" t="s">
        <v>4780</v>
      </c>
      <c r="B624" t="s">
        <v>371</v>
      </c>
      <c r="C624" s="8">
        <v>28707</v>
      </c>
      <c r="D624" s="9" t="s">
        <v>4768</v>
      </c>
      <c r="E624" s="9" t="s">
        <v>3858</v>
      </c>
      <c r="F624" s="9" t="s">
        <v>5183</v>
      </c>
      <c r="G624" s="9" t="s">
        <v>550</v>
      </c>
      <c r="H624" t="s">
        <v>4780</v>
      </c>
      <c r="I624" s="9" t="s">
        <v>5183</v>
      </c>
      <c r="J624" s="9" t="s">
        <v>550</v>
      </c>
      <c r="K624" t="s">
        <v>4780</v>
      </c>
      <c r="L624" s="9" t="s">
        <v>5183</v>
      </c>
      <c r="M624" s="9" t="s">
        <v>3134</v>
      </c>
      <c r="N624" t="s">
        <v>4780</v>
      </c>
      <c r="O624" s="9" t="s">
        <v>5180</v>
      </c>
      <c r="P624" s="9" t="s">
        <v>3134</v>
      </c>
      <c r="Q624" t="s">
        <v>4780</v>
      </c>
      <c r="R624" s="9" t="s">
        <v>5180</v>
      </c>
      <c r="S624" s="9" t="s">
        <v>3134</v>
      </c>
      <c r="T624" t="s">
        <v>4780</v>
      </c>
      <c r="U624" s="8" t="s">
        <v>5180</v>
      </c>
      <c r="V624" s="9" t="s">
        <v>550</v>
      </c>
      <c r="W624" s="6" t="s">
        <v>4780</v>
      </c>
      <c r="X624" t="s">
        <v>5180</v>
      </c>
      <c r="Y624" s="5" t="s">
        <v>550</v>
      </c>
      <c r="Z624" s="6" t="s">
        <v>4780</v>
      </c>
      <c r="AA624" s="6" t="s">
        <v>5180</v>
      </c>
      <c r="AB624" s="12" t="s">
        <v>368</v>
      </c>
    </row>
    <row r="625" spans="1:28" ht="12.75">
      <c r="A625" t="s">
        <v>4780</v>
      </c>
      <c r="B625" t="s">
        <v>4190</v>
      </c>
      <c r="C625" s="8">
        <v>27282</v>
      </c>
      <c r="D625" s="9"/>
      <c r="E625" s="9" t="s">
        <v>4744</v>
      </c>
      <c r="F625" s="9" t="s">
        <v>2538</v>
      </c>
      <c r="G625" s="9" t="s">
        <v>550</v>
      </c>
      <c r="H625" t="s">
        <v>4780</v>
      </c>
      <c r="I625" s="9" t="s">
        <v>2538</v>
      </c>
      <c r="J625" s="9" t="s">
        <v>550</v>
      </c>
      <c r="K625" t="s">
        <v>4780</v>
      </c>
      <c r="L625" s="9" t="s">
        <v>2226</v>
      </c>
      <c r="M625" s="9" t="s">
        <v>550</v>
      </c>
      <c r="N625" t="s">
        <v>4780</v>
      </c>
      <c r="O625" s="9" t="s">
        <v>2226</v>
      </c>
      <c r="P625" s="9" t="s">
        <v>550</v>
      </c>
      <c r="Q625" t="s">
        <v>4780</v>
      </c>
      <c r="R625" s="9" t="s">
        <v>2226</v>
      </c>
      <c r="S625" s="9" t="s">
        <v>550</v>
      </c>
      <c r="T625" t="s">
        <v>3133</v>
      </c>
      <c r="U625" s="8" t="s">
        <v>2226</v>
      </c>
      <c r="V625" s="9" t="s">
        <v>3134</v>
      </c>
      <c r="W625" s="6" t="s">
        <v>367</v>
      </c>
      <c r="X625" t="s">
        <v>2226</v>
      </c>
      <c r="Y625" s="5" t="s">
        <v>368</v>
      </c>
      <c r="Z625" s="6" t="s">
        <v>367</v>
      </c>
      <c r="AA625" s="6" t="s">
        <v>2226</v>
      </c>
      <c r="AB625" s="12" t="s">
        <v>368</v>
      </c>
    </row>
    <row r="626" spans="1:25" ht="12.75">
      <c r="A626" t="s">
        <v>370</v>
      </c>
      <c r="B626" t="s">
        <v>2187</v>
      </c>
      <c r="C626" s="8">
        <v>28941</v>
      </c>
      <c r="D626" s="9" t="s">
        <v>2188</v>
      </c>
      <c r="E626" s="9" t="s">
        <v>1168</v>
      </c>
      <c r="F626" s="9" t="s">
        <v>1905</v>
      </c>
      <c r="G626" s="9" t="s">
        <v>550</v>
      </c>
      <c r="H626" t="s">
        <v>370</v>
      </c>
      <c r="I626" s="9" t="s">
        <v>1905</v>
      </c>
      <c r="J626" s="9" t="s">
        <v>550</v>
      </c>
      <c r="K626" t="s">
        <v>370</v>
      </c>
      <c r="L626" s="9" t="s">
        <v>1905</v>
      </c>
      <c r="M626" s="9" t="s">
        <v>368</v>
      </c>
      <c r="N626" t="s">
        <v>370</v>
      </c>
      <c r="O626" s="9" t="s">
        <v>1905</v>
      </c>
      <c r="P626" s="9" t="s">
        <v>3134</v>
      </c>
      <c r="Q626" t="s">
        <v>375</v>
      </c>
      <c r="R626" s="9" t="s">
        <v>1905</v>
      </c>
      <c r="S626" s="9" t="s">
        <v>3134</v>
      </c>
      <c r="T626" t="s">
        <v>375</v>
      </c>
      <c r="U626" s="8" t="s">
        <v>1905</v>
      </c>
      <c r="V626" s="9" t="s">
        <v>368</v>
      </c>
      <c r="W626" s="6" t="s">
        <v>367</v>
      </c>
      <c r="X626" t="s">
        <v>1905</v>
      </c>
      <c r="Y626" s="5" t="s">
        <v>368</v>
      </c>
    </row>
    <row r="627" spans="1:28" ht="12.75">
      <c r="A627" t="s">
        <v>375</v>
      </c>
      <c r="B627" t="s">
        <v>65</v>
      </c>
      <c r="C627" s="8">
        <v>28806</v>
      </c>
      <c r="D627" s="9" t="s">
        <v>4168</v>
      </c>
      <c r="E627" s="9" t="s">
        <v>4744</v>
      </c>
      <c r="F627" s="9" t="s">
        <v>5183</v>
      </c>
      <c r="G627" s="9" t="s">
        <v>3134</v>
      </c>
      <c r="H627"/>
      <c r="I627" s="9"/>
      <c r="J627" s="9"/>
      <c r="K627" t="s">
        <v>375</v>
      </c>
      <c r="L627" s="9" t="s">
        <v>5183</v>
      </c>
      <c r="M627" s="9" t="s">
        <v>368</v>
      </c>
      <c r="N627" t="s">
        <v>367</v>
      </c>
      <c r="O627" s="9" t="s">
        <v>3548</v>
      </c>
      <c r="P627" s="9" t="s">
        <v>368</v>
      </c>
      <c r="Q627" t="s">
        <v>4780</v>
      </c>
      <c r="R627" s="9" t="s">
        <v>4511</v>
      </c>
      <c r="S627" s="9" t="s">
        <v>550</v>
      </c>
      <c r="T627" t="s">
        <v>4780</v>
      </c>
      <c r="U627" s="8" t="s">
        <v>4511</v>
      </c>
      <c r="V627" s="9" t="s">
        <v>3134</v>
      </c>
      <c r="W627" s="6" t="s">
        <v>367</v>
      </c>
      <c r="X627" t="s">
        <v>4511</v>
      </c>
      <c r="Y627" s="5" t="s">
        <v>368</v>
      </c>
      <c r="Z627" s="6" t="s">
        <v>367</v>
      </c>
      <c r="AA627" s="6" t="s">
        <v>4511</v>
      </c>
      <c r="AB627" s="12" t="s">
        <v>368</v>
      </c>
    </row>
    <row r="628" spans="1:25" ht="12.75" customHeight="1">
      <c r="A628" t="s">
        <v>3133</v>
      </c>
      <c r="B628" t="s">
        <v>641</v>
      </c>
      <c r="C628" s="8">
        <v>29853</v>
      </c>
      <c r="D628" s="9" t="s">
        <v>18</v>
      </c>
      <c r="E628" s="9" t="s">
        <v>3767</v>
      </c>
      <c r="F628" s="9" t="s">
        <v>377</v>
      </c>
      <c r="G628" s="9" t="s">
        <v>368</v>
      </c>
      <c r="H628" t="s">
        <v>3133</v>
      </c>
      <c r="I628" s="9" t="s">
        <v>2544</v>
      </c>
      <c r="J628" s="9" t="s">
        <v>3134</v>
      </c>
      <c r="K628" t="s">
        <v>4780</v>
      </c>
      <c r="L628" s="9" t="s">
        <v>2544</v>
      </c>
      <c r="M628" s="9" t="s">
        <v>550</v>
      </c>
      <c r="N628" t="s">
        <v>3133</v>
      </c>
      <c r="O628" s="9" t="s">
        <v>2544</v>
      </c>
      <c r="P628" s="9" t="s">
        <v>3134</v>
      </c>
      <c r="Q628" t="s">
        <v>367</v>
      </c>
      <c r="R628" s="9" t="s">
        <v>2544</v>
      </c>
      <c r="S628" s="5" t="s">
        <v>368</v>
      </c>
      <c r="T628" t="s">
        <v>367</v>
      </c>
      <c r="U628" t="s">
        <v>2544</v>
      </c>
      <c r="V628" s="5" t="s">
        <v>368</v>
      </c>
      <c r="W628" s="5"/>
      <c r="X628" s="5"/>
      <c r="Y628" s="5"/>
    </row>
    <row r="629" spans="1:29" ht="12.75">
      <c r="A629" t="s">
        <v>367</v>
      </c>
      <c r="B629" t="s">
        <v>4091</v>
      </c>
      <c r="C629" s="8">
        <v>31757</v>
      </c>
      <c r="D629" s="9" t="s">
        <v>4605</v>
      </c>
      <c r="E629" s="9" t="s">
        <v>4601</v>
      </c>
      <c r="F629" s="9" t="s">
        <v>3548</v>
      </c>
      <c r="G629" s="9" t="s">
        <v>368</v>
      </c>
      <c r="H629"/>
      <c r="I629" s="9"/>
      <c r="J629" s="9"/>
      <c r="L629" s="9"/>
      <c r="M629" s="9"/>
      <c r="O629" s="9"/>
      <c r="P629" s="9"/>
      <c r="R629" s="9"/>
      <c r="V629" s="5"/>
      <c r="W629" s="5"/>
      <c r="X629" s="5"/>
      <c r="Y629" s="5"/>
      <c r="AC629" s="11"/>
    </row>
    <row r="630" spans="1:28" ht="12.75">
      <c r="A630" t="s">
        <v>367</v>
      </c>
      <c r="B630" t="s">
        <v>182</v>
      </c>
      <c r="C630" s="8">
        <v>30823</v>
      </c>
      <c r="D630" s="9" t="s">
        <v>98</v>
      </c>
      <c r="E630" s="9" t="s">
        <v>96</v>
      </c>
      <c r="F630" s="9" t="s">
        <v>2706</v>
      </c>
      <c r="G630" s="9" t="s">
        <v>368</v>
      </c>
      <c r="H630" t="s">
        <v>367</v>
      </c>
      <c r="I630" s="9" t="s">
        <v>2706</v>
      </c>
      <c r="J630" s="9" t="s">
        <v>368</v>
      </c>
      <c r="K630" t="s">
        <v>367</v>
      </c>
      <c r="L630" s="9" t="s">
        <v>2706</v>
      </c>
      <c r="M630" s="9" t="s">
        <v>368</v>
      </c>
      <c r="O630" s="9"/>
      <c r="P630" s="9"/>
      <c r="R630" s="9"/>
      <c r="S630" s="9"/>
      <c r="U630" s="8"/>
      <c r="V630" s="9"/>
      <c r="W630" s="6"/>
      <c r="Y630" s="5"/>
      <c r="Z630" s="6"/>
      <c r="AB630" s="12"/>
    </row>
    <row r="631" spans="1:29" ht="12.75">
      <c r="A631" t="s">
        <v>367</v>
      </c>
      <c r="B631" t="s">
        <v>5087</v>
      </c>
      <c r="C631" s="8">
        <v>30240</v>
      </c>
      <c r="D631" s="9" t="s">
        <v>1528</v>
      </c>
      <c r="E631" s="9" t="s">
        <v>5173</v>
      </c>
      <c r="F631" s="9" t="s">
        <v>2226</v>
      </c>
      <c r="G631" s="9" t="s">
        <v>368</v>
      </c>
      <c r="H631" t="s">
        <v>367</v>
      </c>
      <c r="I631" s="9" t="s">
        <v>2226</v>
      </c>
      <c r="J631" s="9" t="s">
        <v>368</v>
      </c>
      <c r="K631" t="s">
        <v>367</v>
      </c>
      <c r="L631" s="9" t="s">
        <v>2226</v>
      </c>
      <c r="M631" s="9" t="s">
        <v>368</v>
      </c>
      <c r="N631" t="s">
        <v>367</v>
      </c>
      <c r="O631" s="9" t="s">
        <v>2226</v>
      </c>
      <c r="P631" s="9" t="s">
        <v>368</v>
      </c>
      <c r="R631" s="9"/>
      <c r="V631" s="5"/>
      <c r="W631" s="5"/>
      <c r="X631" s="5"/>
      <c r="Y631" s="5"/>
      <c r="AC631" s="11"/>
    </row>
    <row r="632" spans="1:29" ht="12.75">
      <c r="A632" t="s">
        <v>4780</v>
      </c>
      <c r="B632" t="s">
        <v>967</v>
      </c>
      <c r="C632" s="8">
        <v>29862</v>
      </c>
      <c r="D632" s="9" t="s">
        <v>18</v>
      </c>
      <c r="E632" s="9" t="s">
        <v>1599</v>
      </c>
      <c r="F632" s="9" t="s">
        <v>4511</v>
      </c>
      <c r="G632" s="9" t="s">
        <v>368</v>
      </c>
      <c r="H632" t="s">
        <v>4780</v>
      </c>
      <c r="I632" s="9" t="s">
        <v>4511</v>
      </c>
      <c r="J632" s="9" t="s">
        <v>3134</v>
      </c>
      <c r="K632" t="s">
        <v>367</v>
      </c>
      <c r="L632" s="9" t="s">
        <v>4819</v>
      </c>
      <c r="M632" s="9" t="s">
        <v>368</v>
      </c>
      <c r="N632" t="s">
        <v>1275</v>
      </c>
      <c r="O632" s="9" t="s">
        <v>4819</v>
      </c>
      <c r="P632" s="9" t="s">
        <v>3750</v>
      </c>
      <c r="Q632" t="s">
        <v>1275</v>
      </c>
      <c r="R632" s="9" t="s">
        <v>4819</v>
      </c>
      <c r="S632" s="5" t="s">
        <v>4260</v>
      </c>
      <c r="T632" t="s">
        <v>367</v>
      </c>
      <c r="U632" t="s">
        <v>4819</v>
      </c>
      <c r="V632" s="5" t="s">
        <v>368</v>
      </c>
      <c r="W632" s="5"/>
      <c r="X632" s="5"/>
      <c r="Y632" s="5"/>
      <c r="AC632" s="11"/>
    </row>
    <row r="633" spans="1:29" ht="12.75">
      <c r="A633" t="s">
        <v>1328</v>
      </c>
      <c r="B633" t="s">
        <v>5124</v>
      </c>
      <c r="C633" s="8">
        <v>30494</v>
      </c>
      <c r="D633" s="9" t="s">
        <v>1531</v>
      </c>
      <c r="E633" s="9" t="s">
        <v>5171</v>
      </c>
      <c r="F633" s="9"/>
      <c r="G633" s="9"/>
      <c r="H633" t="s">
        <v>367</v>
      </c>
      <c r="I633" s="9" t="s">
        <v>1480</v>
      </c>
      <c r="J633" s="9" t="s">
        <v>368</v>
      </c>
      <c r="K633" t="s">
        <v>367</v>
      </c>
      <c r="L633" s="9" t="s">
        <v>1480</v>
      </c>
      <c r="M633" s="9" t="s">
        <v>368</v>
      </c>
      <c r="N633" t="s">
        <v>367</v>
      </c>
      <c r="O633" s="9" t="s">
        <v>1480</v>
      </c>
      <c r="P633" s="9" t="s">
        <v>368</v>
      </c>
      <c r="R633" s="9"/>
      <c r="V633" s="5"/>
      <c r="W633" s="5"/>
      <c r="X633" s="5"/>
      <c r="Y633" s="5"/>
      <c r="AC633" s="11"/>
    </row>
    <row r="634" spans="3:28" ht="12.75">
      <c r="C634" s="8"/>
      <c r="D634" s="9"/>
      <c r="E634" s="9"/>
      <c r="F634" s="9"/>
      <c r="G634" s="9"/>
      <c r="H634"/>
      <c r="I634" s="9"/>
      <c r="J634" s="9"/>
      <c r="L634" s="9"/>
      <c r="M634" s="9"/>
      <c r="O634" s="9"/>
      <c r="P634" s="9"/>
      <c r="R634" s="9"/>
      <c r="S634" s="9"/>
      <c r="U634" s="8"/>
      <c r="V634" s="9"/>
      <c r="W634" s="14"/>
      <c r="Y634" s="5"/>
      <c r="Z634" s="6"/>
      <c r="AB634" s="12"/>
    </row>
    <row r="635" spans="1:25" ht="12.75" customHeight="1">
      <c r="A635" t="s">
        <v>1715</v>
      </c>
      <c r="B635" t="s">
        <v>4435</v>
      </c>
      <c r="C635" s="8">
        <v>30709</v>
      </c>
      <c r="D635" s="9" t="s">
        <v>94</v>
      </c>
      <c r="E635" s="9" t="s">
        <v>95</v>
      </c>
      <c r="F635" s="9" t="s">
        <v>935</v>
      </c>
      <c r="G635" s="9" t="s">
        <v>3865</v>
      </c>
      <c r="H635" t="s">
        <v>1715</v>
      </c>
      <c r="I635" s="9" t="s">
        <v>935</v>
      </c>
      <c r="J635" s="9" t="s">
        <v>4696</v>
      </c>
      <c r="K635" t="s">
        <v>1715</v>
      </c>
      <c r="L635" s="9" t="s">
        <v>935</v>
      </c>
      <c r="M635" s="9" t="s">
        <v>4436</v>
      </c>
      <c r="O635" s="9"/>
      <c r="P635" s="9"/>
      <c r="R635" s="9"/>
      <c r="S635" s="9"/>
      <c r="U635" s="15"/>
      <c r="W635" s="6"/>
      <c r="Y635" s="5"/>
    </row>
    <row r="636" spans="1:29" ht="12.75">
      <c r="A636" t="s">
        <v>3311</v>
      </c>
      <c r="B636" t="s">
        <v>2696</v>
      </c>
      <c r="C636" s="8">
        <v>30174</v>
      </c>
      <c r="D636" s="9" t="s">
        <v>2992</v>
      </c>
      <c r="E636" s="9" t="s">
        <v>95</v>
      </c>
      <c r="F636" s="9" t="s">
        <v>295</v>
      </c>
      <c r="G636" s="9" t="s">
        <v>346</v>
      </c>
      <c r="H636" t="s">
        <v>3311</v>
      </c>
      <c r="I636" s="9" t="s">
        <v>295</v>
      </c>
      <c r="J636" s="9" t="s">
        <v>326</v>
      </c>
      <c r="K636" t="s">
        <v>3311</v>
      </c>
      <c r="L636" s="9" t="s">
        <v>295</v>
      </c>
      <c r="M636" s="9" t="s">
        <v>4469</v>
      </c>
      <c r="N636" t="s">
        <v>3311</v>
      </c>
      <c r="O636" s="9" t="s">
        <v>295</v>
      </c>
      <c r="P636" s="9" t="s">
        <v>3531</v>
      </c>
      <c r="Q636" t="s">
        <v>3311</v>
      </c>
      <c r="R636" s="9" t="s">
        <v>295</v>
      </c>
      <c r="S636" s="5" t="s">
        <v>4887</v>
      </c>
      <c r="V636" s="5"/>
      <c r="W636" s="6"/>
      <c r="Y636" s="5"/>
      <c r="AA636" s="16"/>
      <c r="AB636" s="16"/>
      <c r="AC636" s="11"/>
    </row>
    <row r="637" spans="3:29" ht="12.75">
      <c r="C637" s="8"/>
      <c r="D637" s="9"/>
      <c r="E637" s="9"/>
      <c r="F637" s="9"/>
      <c r="G637" s="9"/>
      <c r="H637" s="9"/>
      <c r="I637" s="9"/>
      <c r="J637" s="9"/>
      <c r="L637" s="9"/>
      <c r="M637" s="9"/>
      <c r="O637" s="9"/>
      <c r="P637" s="9"/>
      <c r="R637" s="9"/>
      <c r="V637" s="5"/>
      <c r="W637" s="6"/>
      <c r="Y637" s="5"/>
      <c r="AC637" s="11"/>
    </row>
    <row r="638" spans="4:28" ht="12.75">
      <c r="D638"/>
      <c r="E638"/>
      <c r="F638"/>
      <c r="G638"/>
      <c r="H638" t="s">
        <v>2955</v>
      </c>
      <c r="I638"/>
      <c r="J638"/>
      <c r="K638" t="s">
        <v>907</v>
      </c>
      <c r="L638"/>
      <c r="M638"/>
      <c r="N638" t="s">
        <v>2335</v>
      </c>
      <c r="O638"/>
      <c r="P638"/>
      <c r="Q638" t="s">
        <v>3052</v>
      </c>
      <c r="R638"/>
      <c r="T638" t="s">
        <v>3053</v>
      </c>
      <c r="AA638"/>
      <c r="AB638"/>
    </row>
    <row r="640" spans="3:25" ht="12.75">
      <c r="C640" s="8"/>
      <c r="D640" s="9"/>
      <c r="E640" s="9"/>
      <c r="F640" s="9"/>
      <c r="G640" s="9"/>
      <c r="H640" s="9"/>
      <c r="I640" s="9"/>
      <c r="J640" s="9"/>
      <c r="L640" s="9"/>
      <c r="M640" s="9"/>
      <c r="O640" s="9"/>
      <c r="P640" s="9"/>
      <c r="R640" s="9"/>
      <c r="S640" s="9"/>
      <c r="U640" s="8"/>
      <c r="V640" s="9"/>
      <c r="W640" s="6"/>
      <c r="Y640" s="5"/>
    </row>
    <row r="641" spans="3:25" ht="12.75">
      <c r="C641" s="8"/>
      <c r="D641" s="9"/>
      <c r="E641" s="9"/>
      <c r="F641" s="9"/>
      <c r="G641" s="9"/>
      <c r="H641" s="9"/>
      <c r="I641" s="9"/>
      <c r="J641" s="9"/>
      <c r="L641" s="9"/>
      <c r="M641" s="9"/>
      <c r="O641" s="9"/>
      <c r="P641" s="9"/>
      <c r="R641" s="9"/>
      <c r="S641" s="9"/>
      <c r="U641" s="8"/>
      <c r="V641" s="9"/>
      <c r="W641" s="6"/>
      <c r="Y641" s="5"/>
    </row>
    <row r="642" spans="1:28" ht="18">
      <c r="A642" s="7" t="s">
        <v>5153</v>
      </c>
      <c r="D642"/>
      <c r="E642"/>
      <c r="F642"/>
      <c r="G642"/>
      <c r="H642"/>
      <c r="I642"/>
      <c r="J642"/>
      <c r="K642" s="7"/>
      <c r="L642"/>
      <c r="M642"/>
      <c r="O642"/>
      <c r="P642"/>
      <c r="R642"/>
      <c r="AA642"/>
      <c r="AB642"/>
    </row>
    <row r="643" spans="1:28" ht="12.75">
      <c r="A643" t="s">
        <v>1436</v>
      </c>
      <c r="D643"/>
      <c r="E643"/>
      <c r="F643"/>
      <c r="G643"/>
      <c r="H643"/>
      <c r="I643"/>
      <c r="J643"/>
      <c r="L643"/>
      <c r="M643"/>
      <c r="O643"/>
      <c r="P643"/>
      <c r="R643"/>
      <c r="AA643"/>
      <c r="AB643"/>
    </row>
    <row r="644" spans="1:28" ht="12.75">
      <c r="A644" t="s">
        <v>632</v>
      </c>
      <c r="D644"/>
      <c r="E644"/>
      <c r="F644"/>
      <c r="G644"/>
      <c r="H644"/>
      <c r="I644"/>
      <c r="J644"/>
      <c r="L644"/>
      <c r="M644"/>
      <c r="O644"/>
      <c r="P644"/>
      <c r="R644"/>
      <c r="AA644"/>
      <c r="AB644"/>
    </row>
    <row r="645" spans="1:28" ht="12.75">
      <c r="A645" t="s">
        <v>3002</v>
      </c>
      <c r="B645" t="s">
        <v>4736</v>
      </c>
      <c r="C645" s="8">
        <v>27404</v>
      </c>
      <c r="D645" s="9"/>
      <c r="E645" s="9" t="s">
        <v>1166</v>
      </c>
      <c r="F645" s="9" t="s">
        <v>4940</v>
      </c>
      <c r="G645" s="9" t="s">
        <v>849</v>
      </c>
      <c r="H645" t="s">
        <v>3002</v>
      </c>
      <c r="I645" s="9" t="s">
        <v>4940</v>
      </c>
      <c r="J645" s="9" t="s">
        <v>4916</v>
      </c>
      <c r="K645" t="s">
        <v>3002</v>
      </c>
      <c r="L645" s="9" t="s">
        <v>4940</v>
      </c>
      <c r="M645" s="9" t="s">
        <v>2837</v>
      </c>
      <c r="N645" t="s">
        <v>3002</v>
      </c>
      <c r="O645" s="9" t="s">
        <v>4940</v>
      </c>
      <c r="P645" s="9" t="s">
        <v>639</v>
      </c>
      <c r="Q645" t="s">
        <v>3002</v>
      </c>
      <c r="R645" s="9" t="s">
        <v>4940</v>
      </c>
      <c r="S645" s="9" t="s">
        <v>4737</v>
      </c>
      <c r="T645" t="s">
        <v>3002</v>
      </c>
      <c r="U645" s="8" t="s">
        <v>4940</v>
      </c>
      <c r="V645" s="9" t="s">
        <v>1322</v>
      </c>
      <c r="W645" t="s">
        <v>3002</v>
      </c>
      <c r="X645" t="s">
        <v>374</v>
      </c>
      <c r="Y645" s="5" t="s">
        <v>1323</v>
      </c>
      <c r="AB645" s="12"/>
    </row>
    <row r="646" spans="1:25" ht="12.75">
      <c r="A646" t="s">
        <v>3002</v>
      </c>
      <c r="B646" t="s">
        <v>3770</v>
      </c>
      <c r="C646" s="8">
        <v>30982</v>
      </c>
      <c r="D646" s="9" t="s">
        <v>1260</v>
      </c>
      <c r="E646" s="9" t="s">
        <v>3255</v>
      </c>
      <c r="F646" s="9" t="s">
        <v>2544</v>
      </c>
      <c r="G646" s="9" t="s">
        <v>2564</v>
      </c>
      <c r="H646" t="s">
        <v>3002</v>
      </c>
      <c r="I646" s="9" t="s">
        <v>2544</v>
      </c>
      <c r="J646" s="9" t="s">
        <v>4173</v>
      </c>
      <c r="L646" s="9"/>
      <c r="M646" s="9"/>
      <c r="O646" s="9"/>
      <c r="P646" s="9"/>
      <c r="R646" s="9"/>
      <c r="S646" s="9"/>
      <c r="U646" s="8"/>
      <c r="V646" s="9"/>
      <c r="Y646" s="5"/>
    </row>
    <row r="647" spans="1:28" ht="12.75">
      <c r="A647" t="s">
        <v>3002</v>
      </c>
      <c r="B647" t="s">
        <v>1361</v>
      </c>
      <c r="C647" s="8">
        <v>30447</v>
      </c>
      <c r="D647" s="9" t="s">
        <v>2322</v>
      </c>
      <c r="E647" s="9" t="s">
        <v>2555</v>
      </c>
      <c r="F647" s="9" t="s">
        <v>4511</v>
      </c>
      <c r="G647" s="9" t="s">
        <v>3098</v>
      </c>
      <c r="H647" t="s">
        <v>3002</v>
      </c>
      <c r="I647" s="9" t="s">
        <v>4511</v>
      </c>
      <c r="J647" s="9" t="s">
        <v>1747</v>
      </c>
      <c r="K647" t="s">
        <v>3002</v>
      </c>
      <c r="L647" s="9" t="s">
        <v>4511</v>
      </c>
      <c r="M647" s="9" t="s">
        <v>4447</v>
      </c>
      <c r="O647" s="9"/>
      <c r="P647" s="9"/>
      <c r="R647" s="9"/>
      <c r="S647" s="9"/>
      <c r="U647" s="8"/>
      <c r="V647" s="9"/>
      <c r="W647" s="6"/>
      <c r="Y647" s="5"/>
      <c r="Z647" s="6"/>
      <c r="AB647" s="12"/>
    </row>
    <row r="649" spans="1:25" ht="12.75">
      <c r="A649" t="s">
        <v>2535</v>
      </c>
      <c r="B649" t="s">
        <v>3099</v>
      </c>
      <c r="C649" s="8">
        <v>29096</v>
      </c>
      <c r="D649" s="9" t="s">
        <v>3100</v>
      </c>
      <c r="E649" s="9" t="s">
        <v>1170</v>
      </c>
      <c r="F649" s="9" t="s">
        <v>2544</v>
      </c>
      <c r="G649" s="9" t="s">
        <v>217</v>
      </c>
      <c r="H649" t="s">
        <v>2535</v>
      </c>
      <c r="I649" s="9" t="s">
        <v>2544</v>
      </c>
      <c r="J649" s="9" t="s">
        <v>2266</v>
      </c>
      <c r="K649" t="s">
        <v>2535</v>
      </c>
      <c r="L649" s="9" t="s">
        <v>5194</v>
      </c>
      <c r="M649" s="9" t="s">
        <v>2661</v>
      </c>
      <c r="N649" t="s">
        <v>2535</v>
      </c>
      <c r="O649" s="9" t="s">
        <v>5194</v>
      </c>
      <c r="P649" s="9" t="s">
        <v>462</v>
      </c>
      <c r="Q649" t="s">
        <v>2535</v>
      </c>
      <c r="R649" s="9" t="s">
        <v>5194</v>
      </c>
      <c r="S649" s="9" t="s">
        <v>3101</v>
      </c>
      <c r="T649" t="s">
        <v>2535</v>
      </c>
      <c r="U649" s="8" t="s">
        <v>5194</v>
      </c>
      <c r="V649" s="9" t="s">
        <v>3102</v>
      </c>
      <c r="W649" t="s">
        <v>2535</v>
      </c>
      <c r="X649" t="s">
        <v>5194</v>
      </c>
      <c r="Y649" s="5" t="s">
        <v>3103</v>
      </c>
    </row>
    <row r="650" spans="1:29" ht="12.75">
      <c r="A650" t="s">
        <v>2535</v>
      </c>
      <c r="B650" t="s">
        <v>3104</v>
      </c>
      <c r="C650" s="8">
        <v>28872</v>
      </c>
      <c r="D650" s="9" t="s">
        <v>4939</v>
      </c>
      <c r="E650" s="9" t="s">
        <v>379</v>
      </c>
      <c r="F650" s="9" t="s">
        <v>2226</v>
      </c>
      <c r="G650" s="9" t="s">
        <v>218</v>
      </c>
      <c r="H650" t="s">
        <v>2535</v>
      </c>
      <c r="I650" s="9" t="s">
        <v>3548</v>
      </c>
      <c r="J650" s="9" t="s">
        <v>2267</v>
      </c>
      <c r="K650" t="s">
        <v>2535</v>
      </c>
      <c r="L650" s="9" t="s">
        <v>2226</v>
      </c>
      <c r="M650" s="9" t="s">
        <v>3438</v>
      </c>
      <c r="N650" t="s">
        <v>3906</v>
      </c>
      <c r="O650" s="9" t="s">
        <v>2226</v>
      </c>
      <c r="P650" s="9" t="s">
        <v>2351</v>
      </c>
      <c r="Q650" t="s">
        <v>2967</v>
      </c>
      <c r="R650" s="9" t="s">
        <v>2226</v>
      </c>
      <c r="S650" s="5" t="s">
        <v>3105</v>
      </c>
      <c r="T650" t="s">
        <v>2967</v>
      </c>
      <c r="U650" t="s">
        <v>2226</v>
      </c>
      <c r="V650" s="5" t="s">
        <v>2791</v>
      </c>
      <c r="W650" s="5"/>
      <c r="X650" s="5"/>
      <c r="Y650" s="5"/>
      <c r="Z650" t="s">
        <v>2967</v>
      </c>
      <c r="AA650" s="6" t="s">
        <v>2226</v>
      </c>
      <c r="AB650" s="6" t="s">
        <v>4865</v>
      </c>
      <c r="AC650" s="11"/>
    </row>
    <row r="651" spans="1:28" ht="12.75">
      <c r="A651" t="s">
        <v>294</v>
      </c>
      <c r="B651" t="s">
        <v>4693</v>
      </c>
      <c r="C651" s="8">
        <v>29680</v>
      </c>
      <c r="D651" s="9" t="s">
        <v>709</v>
      </c>
      <c r="E651" s="9" t="s">
        <v>2992</v>
      </c>
      <c r="F651" s="9" t="s">
        <v>1480</v>
      </c>
      <c r="G651" s="9" t="s">
        <v>2003</v>
      </c>
      <c r="H651" t="s">
        <v>294</v>
      </c>
      <c r="I651" s="9" t="s">
        <v>1480</v>
      </c>
      <c r="J651" s="9" t="s">
        <v>1472</v>
      </c>
      <c r="K651" t="s">
        <v>1328</v>
      </c>
      <c r="L651" s="9"/>
      <c r="M651" s="9"/>
      <c r="N651" t="s">
        <v>294</v>
      </c>
      <c r="O651" s="9" t="s">
        <v>1480</v>
      </c>
      <c r="P651" s="9" t="s">
        <v>3958</v>
      </c>
      <c r="Q651" t="s">
        <v>296</v>
      </c>
      <c r="R651" s="9" t="s">
        <v>1480</v>
      </c>
      <c r="S651" s="9" t="s">
        <v>4694</v>
      </c>
      <c r="U651" s="8"/>
      <c r="V651" s="9"/>
      <c r="W651" s="6"/>
      <c r="Y651" s="5"/>
      <c r="Z651" s="6"/>
      <c r="AB651" s="12"/>
    </row>
    <row r="652" spans="1:28" ht="12.75">
      <c r="A652" t="s">
        <v>294</v>
      </c>
      <c r="B652" t="s">
        <v>4503</v>
      </c>
      <c r="C652" s="8">
        <v>29363</v>
      </c>
      <c r="D652" s="9" t="s">
        <v>3262</v>
      </c>
      <c r="E652" s="9" t="s">
        <v>97</v>
      </c>
      <c r="F652" s="9" t="s">
        <v>4041</v>
      </c>
      <c r="G652" s="9" t="s">
        <v>4856</v>
      </c>
      <c r="H652" t="s">
        <v>294</v>
      </c>
      <c r="I652" s="9" t="s">
        <v>4041</v>
      </c>
      <c r="J652" s="9" t="s">
        <v>1596</v>
      </c>
      <c r="K652" t="s">
        <v>294</v>
      </c>
      <c r="L652" s="9" t="s">
        <v>4041</v>
      </c>
      <c r="M652" s="9" t="s">
        <v>2784</v>
      </c>
      <c r="O652" s="9"/>
      <c r="P652" s="9"/>
      <c r="R652" s="9"/>
      <c r="S652" s="9"/>
      <c r="U652" s="8"/>
      <c r="V652" s="9"/>
      <c r="W652" s="6"/>
      <c r="Y652" s="5"/>
      <c r="Z652" s="6"/>
      <c r="AB652" s="12"/>
    </row>
    <row r="653" spans="1:29" ht="12.75">
      <c r="A653" t="s">
        <v>2777</v>
      </c>
      <c r="B653" t="s">
        <v>2065</v>
      </c>
      <c r="C653" s="8">
        <v>31663</v>
      </c>
      <c r="D653" s="9" t="s">
        <v>2113</v>
      </c>
      <c r="E653" s="9" t="s">
        <v>4610</v>
      </c>
      <c r="F653" s="9" t="s">
        <v>4166</v>
      </c>
      <c r="G653" s="9" t="s">
        <v>3896</v>
      </c>
      <c r="H653" t="s">
        <v>2535</v>
      </c>
      <c r="I653" s="9" t="s">
        <v>4166</v>
      </c>
      <c r="J653" s="9" t="s">
        <v>5123</v>
      </c>
      <c r="L653" s="9"/>
      <c r="M653" s="9"/>
      <c r="O653" s="9"/>
      <c r="P653" s="9"/>
      <c r="R653" s="9"/>
      <c r="V653" s="5"/>
      <c r="W653" s="5"/>
      <c r="X653" s="5"/>
      <c r="Y653" s="5"/>
      <c r="AC653" s="11"/>
    </row>
    <row r="655" spans="1:28" ht="12.75">
      <c r="A655" t="s">
        <v>2704</v>
      </c>
      <c r="B655" t="s">
        <v>74</v>
      </c>
      <c r="C655" s="8">
        <v>30472</v>
      </c>
      <c r="D655" s="9" t="s">
        <v>97</v>
      </c>
      <c r="E655" s="9" t="s">
        <v>93</v>
      </c>
      <c r="F655" s="9" t="s">
        <v>374</v>
      </c>
      <c r="G655" s="9" t="s">
        <v>1427</v>
      </c>
      <c r="H655" t="s">
        <v>2704</v>
      </c>
      <c r="I655" s="9" t="s">
        <v>374</v>
      </c>
      <c r="J655" s="9" t="s">
        <v>2622</v>
      </c>
      <c r="K655" t="s">
        <v>2704</v>
      </c>
      <c r="L655" s="9" t="s">
        <v>374</v>
      </c>
      <c r="M655" s="9" t="s">
        <v>667</v>
      </c>
      <c r="O655" s="9"/>
      <c r="P655" s="9"/>
      <c r="R655" s="9"/>
      <c r="S655" s="9"/>
      <c r="U655" s="8"/>
      <c r="V655" s="9"/>
      <c r="W655" s="6"/>
      <c r="Y655" s="5"/>
      <c r="Z655" s="6"/>
      <c r="AB655" s="12"/>
    </row>
    <row r="656" spans="1:28" ht="12.75">
      <c r="A656" t="s">
        <v>2704</v>
      </c>
      <c r="B656" t="s">
        <v>1782</v>
      </c>
      <c r="C656" s="8">
        <v>27916</v>
      </c>
      <c r="D656" s="9" t="s">
        <v>1783</v>
      </c>
      <c r="E656" s="9" t="s">
        <v>4659</v>
      </c>
      <c r="F656" s="9" t="s">
        <v>2546</v>
      </c>
      <c r="G656" s="9" t="s">
        <v>5224</v>
      </c>
      <c r="H656" t="s">
        <v>71</v>
      </c>
      <c r="I656" s="9" t="s">
        <v>2546</v>
      </c>
      <c r="J656" s="9" t="s">
        <v>5245</v>
      </c>
      <c r="K656" t="s">
        <v>2704</v>
      </c>
      <c r="L656" s="9" t="s">
        <v>2546</v>
      </c>
      <c r="M656" s="9" t="s">
        <v>3462</v>
      </c>
      <c r="N656" t="s">
        <v>2704</v>
      </c>
      <c r="O656" s="9" t="s">
        <v>2546</v>
      </c>
      <c r="P656" s="9" t="s">
        <v>4102</v>
      </c>
      <c r="Q656" t="s">
        <v>2704</v>
      </c>
      <c r="R656" s="9" t="s">
        <v>2546</v>
      </c>
      <c r="S656" s="9" t="s">
        <v>1784</v>
      </c>
      <c r="T656" t="s">
        <v>2704</v>
      </c>
      <c r="U656" s="8" t="s">
        <v>2546</v>
      </c>
      <c r="V656" s="9" t="s">
        <v>1785</v>
      </c>
      <c r="W656" s="6" t="s">
        <v>2704</v>
      </c>
      <c r="X656" t="s">
        <v>2546</v>
      </c>
      <c r="Y656" s="5" t="s">
        <v>1786</v>
      </c>
      <c r="Z656" t="s">
        <v>2704</v>
      </c>
      <c r="AA656" s="6" t="s">
        <v>2546</v>
      </c>
      <c r="AB656" s="12" t="s">
        <v>1787</v>
      </c>
    </row>
    <row r="657" spans="1:28" ht="12.75">
      <c r="A657" t="s">
        <v>71</v>
      </c>
      <c r="B657" t="s">
        <v>1788</v>
      </c>
      <c r="C657" s="8">
        <v>26536</v>
      </c>
      <c r="D657" s="9"/>
      <c r="E657" s="9" t="s">
        <v>4661</v>
      </c>
      <c r="F657" s="9" t="s">
        <v>2226</v>
      </c>
      <c r="G657" s="9" t="s">
        <v>1996</v>
      </c>
      <c r="H657" t="s">
        <v>3674</v>
      </c>
      <c r="I657" s="9" t="s">
        <v>2226</v>
      </c>
      <c r="J657" s="9" t="s">
        <v>3965</v>
      </c>
      <c r="K657" t="s">
        <v>71</v>
      </c>
      <c r="L657" s="9" t="s">
        <v>2226</v>
      </c>
      <c r="M657" s="9" t="s">
        <v>875</v>
      </c>
      <c r="N657" t="s">
        <v>71</v>
      </c>
      <c r="O657" s="9" t="s">
        <v>2226</v>
      </c>
      <c r="P657" s="9" t="s">
        <v>4333</v>
      </c>
      <c r="Q657" t="s">
        <v>2704</v>
      </c>
      <c r="R657" s="9" t="s">
        <v>2226</v>
      </c>
      <c r="S657" s="9" t="s">
        <v>1789</v>
      </c>
      <c r="T657" t="s">
        <v>71</v>
      </c>
      <c r="U657" s="8" t="s">
        <v>2226</v>
      </c>
      <c r="V657" s="9" t="s">
        <v>1790</v>
      </c>
      <c r="W657" s="6" t="s">
        <v>71</v>
      </c>
      <c r="X657" t="s">
        <v>2226</v>
      </c>
      <c r="Y657" s="5" t="s">
        <v>1791</v>
      </c>
      <c r="Z657" t="s">
        <v>71</v>
      </c>
      <c r="AA657" s="6" t="s">
        <v>2226</v>
      </c>
      <c r="AB657" s="12" t="s">
        <v>1792</v>
      </c>
    </row>
    <row r="658" spans="1:28" ht="12.75">
      <c r="A658" t="s">
        <v>2704</v>
      </c>
      <c r="B658" t="s">
        <v>1793</v>
      </c>
      <c r="C658" s="8">
        <v>28825</v>
      </c>
      <c r="D658" s="9" t="s">
        <v>3490</v>
      </c>
      <c r="E658" s="9" t="s">
        <v>4664</v>
      </c>
      <c r="F658" s="9" t="s">
        <v>2538</v>
      </c>
      <c r="G658" s="9" t="s">
        <v>200</v>
      </c>
      <c r="H658" t="s">
        <v>3674</v>
      </c>
      <c r="I658" s="9" t="s">
        <v>1</v>
      </c>
      <c r="J658" s="9" t="s">
        <v>4240</v>
      </c>
      <c r="K658" t="s">
        <v>3674</v>
      </c>
      <c r="L658" s="9" t="s">
        <v>1</v>
      </c>
      <c r="M658" s="9" t="s">
        <v>2740</v>
      </c>
      <c r="N658" t="s">
        <v>2686</v>
      </c>
      <c r="O658" s="9" t="s">
        <v>1</v>
      </c>
      <c r="P658" s="9" t="s">
        <v>1535</v>
      </c>
      <c r="Q658" t="s">
        <v>4162</v>
      </c>
      <c r="R658" s="9" t="s">
        <v>1</v>
      </c>
      <c r="S658" s="9" t="s">
        <v>1714</v>
      </c>
      <c r="T658" t="s">
        <v>3586</v>
      </c>
      <c r="U658" s="8" t="s">
        <v>2538</v>
      </c>
      <c r="V658" s="9" t="s">
        <v>292</v>
      </c>
      <c r="W658" s="6" t="s">
        <v>1623</v>
      </c>
      <c r="X658" t="s">
        <v>2538</v>
      </c>
      <c r="Y658" s="5" t="s">
        <v>2778</v>
      </c>
      <c r="Z658" t="s">
        <v>3674</v>
      </c>
      <c r="AA658" s="6" t="s">
        <v>2538</v>
      </c>
      <c r="AB658" s="12" t="s">
        <v>2779</v>
      </c>
    </row>
    <row r="659" spans="1:29" ht="12.75">
      <c r="A659" t="s">
        <v>654</v>
      </c>
      <c r="B659" t="s">
        <v>4058</v>
      </c>
      <c r="C659" s="8">
        <v>31303</v>
      </c>
      <c r="D659" s="9" t="s">
        <v>4602</v>
      </c>
      <c r="E659" s="9" t="s">
        <v>4603</v>
      </c>
      <c r="F659" s="9" t="s">
        <v>5183</v>
      </c>
      <c r="G659" s="9" t="s">
        <v>1673</v>
      </c>
      <c r="H659"/>
      <c r="I659" s="9"/>
      <c r="J659" s="9"/>
      <c r="L659" s="9"/>
      <c r="M659" s="9"/>
      <c r="O659" s="9"/>
      <c r="P659" s="9"/>
      <c r="R659" s="9"/>
      <c r="V659" s="5"/>
      <c r="W659" s="5"/>
      <c r="X659" s="5"/>
      <c r="Y659" s="5"/>
      <c r="AC659" s="11"/>
    </row>
    <row r="660" spans="1:25" ht="12.75">
      <c r="A660" t="s">
        <v>1328</v>
      </c>
      <c r="B660" t="s">
        <v>340</v>
      </c>
      <c r="C660" s="8">
        <v>29034</v>
      </c>
      <c r="D660" s="9" t="s">
        <v>548</v>
      </c>
      <c r="E660" s="9" t="s">
        <v>4663</v>
      </c>
      <c r="F660" s="9"/>
      <c r="G660" s="9"/>
      <c r="H660" t="s">
        <v>1919</v>
      </c>
      <c r="I660" s="9" t="s">
        <v>2546</v>
      </c>
      <c r="J660" s="9" t="s">
        <v>299</v>
      </c>
      <c r="K660" t="s">
        <v>1919</v>
      </c>
      <c r="L660" s="9" t="s">
        <v>5183</v>
      </c>
      <c r="M660" s="9" t="s">
        <v>1054</v>
      </c>
      <c r="N660" t="s">
        <v>1919</v>
      </c>
      <c r="O660" s="9" t="s">
        <v>5183</v>
      </c>
      <c r="P660" s="9" t="s">
        <v>4831</v>
      </c>
      <c r="Q660" t="s">
        <v>1919</v>
      </c>
      <c r="R660" s="9" t="s">
        <v>5183</v>
      </c>
      <c r="S660" s="9" t="s">
        <v>528</v>
      </c>
      <c r="T660" t="s">
        <v>1919</v>
      </c>
      <c r="U660" s="8" t="s">
        <v>5183</v>
      </c>
      <c r="V660" s="9" t="s">
        <v>982</v>
      </c>
      <c r="W660" s="6" t="s">
        <v>1919</v>
      </c>
      <c r="X660" t="s">
        <v>5183</v>
      </c>
      <c r="Y660" s="5" t="s">
        <v>983</v>
      </c>
    </row>
    <row r="661" spans="1:28" ht="12.75">
      <c r="A661" t="s">
        <v>1919</v>
      </c>
      <c r="B661" t="s">
        <v>913</v>
      </c>
      <c r="C661" s="8">
        <v>30629</v>
      </c>
      <c r="D661" s="9" t="s">
        <v>92</v>
      </c>
      <c r="E661" s="9" t="s">
        <v>97</v>
      </c>
      <c r="F661" s="9" t="s">
        <v>2546</v>
      </c>
      <c r="G661" s="9" t="s">
        <v>5009</v>
      </c>
      <c r="H661" t="s">
        <v>1919</v>
      </c>
      <c r="I661" s="9" t="s">
        <v>2546</v>
      </c>
      <c r="J661" s="9" t="s">
        <v>300</v>
      </c>
      <c r="K661" t="s">
        <v>1919</v>
      </c>
      <c r="L661" s="9" t="s">
        <v>2546</v>
      </c>
      <c r="M661" s="9" t="s">
        <v>912</v>
      </c>
      <c r="O661" s="9"/>
      <c r="P661" s="9"/>
      <c r="R661" s="9"/>
      <c r="S661" s="9"/>
      <c r="U661" s="8"/>
      <c r="V661" s="9"/>
      <c r="W661" s="6"/>
      <c r="Y661" s="5"/>
      <c r="Z661" s="6"/>
      <c r="AB661" s="12"/>
    </row>
    <row r="662" spans="1:28" ht="12.75">
      <c r="A662" t="s">
        <v>5159</v>
      </c>
      <c r="B662" t="s">
        <v>2642</v>
      </c>
      <c r="C662" s="8">
        <v>29119</v>
      </c>
      <c r="D662" s="9" t="s">
        <v>2730</v>
      </c>
      <c r="E662" s="9" t="s">
        <v>793</v>
      </c>
      <c r="F662" s="9" t="s">
        <v>1905</v>
      </c>
      <c r="G662" s="9" t="s">
        <v>4328</v>
      </c>
      <c r="H662"/>
      <c r="I662" s="9"/>
      <c r="J662" s="9"/>
      <c r="K662" t="s">
        <v>1919</v>
      </c>
      <c r="L662" s="9" t="s">
        <v>4041</v>
      </c>
      <c r="M662" s="9" t="s">
        <v>2643</v>
      </c>
      <c r="O662" s="9"/>
      <c r="P662" s="9"/>
      <c r="R662" s="9"/>
      <c r="S662" s="9"/>
      <c r="U662" s="8"/>
      <c r="V662" s="9"/>
      <c r="W662" s="6"/>
      <c r="Y662" s="5"/>
      <c r="Z662" s="6"/>
      <c r="AB662" s="12"/>
    </row>
    <row r="663" spans="1:28" ht="12.75">
      <c r="A663" t="s">
        <v>1919</v>
      </c>
      <c r="B663" t="s">
        <v>4706</v>
      </c>
      <c r="C663" s="8">
        <v>29645</v>
      </c>
      <c r="D663" s="9" t="s">
        <v>18</v>
      </c>
      <c r="E663" s="9" t="s">
        <v>3323</v>
      </c>
      <c r="F663" s="9" t="s">
        <v>4172</v>
      </c>
      <c r="G663" s="9" t="s">
        <v>4359</v>
      </c>
      <c r="H663" t="s">
        <v>1919</v>
      </c>
      <c r="I663" s="9" t="s">
        <v>4172</v>
      </c>
      <c r="J663" s="9" t="s">
        <v>1126</v>
      </c>
      <c r="L663" s="9"/>
      <c r="M663" s="9"/>
      <c r="O663" s="9"/>
      <c r="P663" s="9"/>
      <c r="Q663" t="s">
        <v>1919</v>
      </c>
      <c r="R663" s="9" t="s">
        <v>1905</v>
      </c>
      <c r="S663" s="9" t="s">
        <v>4707</v>
      </c>
      <c r="U663" s="8"/>
      <c r="V663" s="9"/>
      <c r="W663" s="6"/>
      <c r="Y663" s="5"/>
      <c r="Z663" s="6"/>
      <c r="AB663" s="12"/>
    </row>
    <row r="664" ht="12.75">
      <c r="H664"/>
    </row>
    <row r="665" spans="1:28" ht="12.75">
      <c r="A665" t="s">
        <v>3712</v>
      </c>
      <c r="B665" t="s">
        <v>135</v>
      </c>
      <c r="C665" s="8">
        <v>28738</v>
      </c>
      <c r="D665" s="9" t="s">
        <v>136</v>
      </c>
      <c r="E665" s="9" t="s">
        <v>4668</v>
      </c>
      <c r="F665" s="9" t="s">
        <v>524</v>
      </c>
      <c r="G665" s="9" t="s">
        <v>5179</v>
      </c>
      <c r="H665" t="s">
        <v>3712</v>
      </c>
      <c r="I665" s="9" t="s">
        <v>524</v>
      </c>
      <c r="J665" s="9" t="s">
        <v>5179</v>
      </c>
      <c r="K665" t="s">
        <v>523</v>
      </c>
      <c r="L665" s="9" t="s">
        <v>4511</v>
      </c>
      <c r="M665" s="9" t="s">
        <v>541</v>
      </c>
      <c r="N665" t="s">
        <v>523</v>
      </c>
      <c r="O665" s="9" t="s">
        <v>4511</v>
      </c>
      <c r="P665" s="9" t="s">
        <v>3713</v>
      </c>
      <c r="Q665" t="s">
        <v>523</v>
      </c>
      <c r="R665" s="9" t="s">
        <v>4511</v>
      </c>
      <c r="S665" s="9" t="s">
        <v>541</v>
      </c>
      <c r="T665" t="s">
        <v>3712</v>
      </c>
      <c r="U665" s="8" t="s">
        <v>4511</v>
      </c>
      <c r="V665" s="9" t="s">
        <v>3713</v>
      </c>
      <c r="W665" s="6" t="s">
        <v>3714</v>
      </c>
      <c r="X665" t="s">
        <v>4511</v>
      </c>
      <c r="Y665" s="13" t="s">
        <v>541</v>
      </c>
      <c r="Z665" s="6" t="s">
        <v>3493</v>
      </c>
      <c r="AA665" s="6" t="s">
        <v>4511</v>
      </c>
      <c r="AB665" s="12" t="s">
        <v>134</v>
      </c>
    </row>
    <row r="666" spans="1:29" ht="12.75">
      <c r="A666" t="s">
        <v>523</v>
      </c>
      <c r="B666" t="s">
        <v>2158</v>
      </c>
      <c r="C666" s="8">
        <v>31020</v>
      </c>
      <c r="D666" s="9" t="s">
        <v>1287</v>
      </c>
      <c r="E666" s="9" t="s">
        <v>1757</v>
      </c>
      <c r="F666" s="9" t="s">
        <v>2544</v>
      </c>
      <c r="G666" s="9" t="s">
        <v>5179</v>
      </c>
      <c r="H666" t="s">
        <v>523</v>
      </c>
      <c r="I666" s="9" t="s">
        <v>2544</v>
      </c>
      <c r="J666" s="9" t="s">
        <v>5184</v>
      </c>
      <c r="L666" s="9"/>
      <c r="M666" s="9"/>
      <c r="O666" s="9"/>
      <c r="P666" s="9"/>
      <c r="R666" s="9"/>
      <c r="V666" s="5"/>
      <c r="W666" s="5"/>
      <c r="X666" s="5"/>
      <c r="Y666" s="5"/>
      <c r="AC666" s="11"/>
    </row>
    <row r="667" spans="1:29" ht="12.75">
      <c r="A667" t="s">
        <v>5135</v>
      </c>
      <c r="B667" t="s">
        <v>772</v>
      </c>
      <c r="C667" s="8">
        <v>30670</v>
      </c>
      <c r="D667" s="9" t="s">
        <v>2634</v>
      </c>
      <c r="E667" s="9" t="s">
        <v>2634</v>
      </c>
      <c r="F667" s="9" t="s">
        <v>3083</v>
      </c>
      <c r="G667" s="9" t="s">
        <v>3711</v>
      </c>
      <c r="H667" t="s">
        <v>5135</v>
      </c>
      <c r="I667" s="9" t="s">
        <v>3083</v>
      </c>
      <c r="J667" s="9" t="s">
        <v>3189</v>
      </c>
      <c r="L667" s="9"/>
      <c r="M667" s="9"/>
      <c r="O667" s="9"/>
      <c r="P667" s="9"/>
      <c r="R667" s="9"/>
      <c r="V667" s="5"/>
      <c r="W667" s="5"/>
      <c r="X667" s="5"/>
      <c r="Y667" s="5"/>
      <c r="AC667" s="11"/>
    </row>
    <row r="668" spans="1:29" ht="12.75">
      <c r="A668" t="s">
        <v>3185</v>
      </c>
      <c r="B668" t="s">
        <v>2743</v>
      </c>
      <c r="C668" s="8">
        <v>29844</v>
      </c>
      <c r="D668" s="9" t="s">
        <v>3206</v>
      </c>
      <c r="E668" s="9" t="s">
        <v>5174</v>
      </c>
      <c r="F668" s="9" t="s">
        <v>3193</v>
      </c>
      <c r="G668" s="9" t="s">
        <v>3711</v>
      </c>
      <c r="H668" t="s">
        <v>2274</v>
      </c>
      <c r="I668" s="9" t="s">
        <v>3717</v>
      </c>
      <c r="J668" s="9" t="s">
        <v>5184</v>
      </c>
      <c r="K668" t="s">
        <v>3185</v>
      </c>
      <c r="L668" s="9" t="s">
        <v>3717</v>
      </c>
      <c r="M668" s="9" t="s">
        <v>5197</v>
      </c>
      <c r="N668" t="s">
        <v>2277</v>
      </c>
      <c r="O668" s="9" t="s">
        <v>3717</v>
      </c>
      <c r="P668" s="9" t="s">
        <v>2545</v>
      </c>
      <c r="R668" s="9"/>
      <c r="V668" s="5"/>
      <c r="W668" s="5"/>
      <c r="X668" s="5"/>
      <c r="Y668" s="5"/>
      <c r="AC668" s="11"/>
    </row>
    <row r="669" spans="1:28" ht="12.75">
      <c r="A669" t="s">
        <v>523</v>
      </c>
      <c r="B669" t="s">
        <v>427</v>
      </c>
      <c r="C669" s="8">
        <v>28389</v>
      </c>
      <c r="D669" s="9" t="s">
        <v>428</v>
      </c>
      <c r="E669" s="9" t="s">
        <v>4663</v>
      </c>
      <c r="F669" s="9" t="s">
        <v>377</v>
      </c>
      <c r="G669" s="9" t="s">
        <v>3713</v>
      </c>
      <c r="H669" t="s">
        <v>523</v>
      </c>
      <c r="I669" s="9" t="s">
        <v>377</v>
      </c>
      <c r="J669" s="9" t="s">
        <v>3713</v>
      </c>
      <c r="K669" t="s">
        <v>523</v>
      </c>
      <c r="L669" s="9" t="s">
        <v>377</v>
      </c>
      <c r="M669" s="9" t="s">
        <v>3713</v>
      </c>
      <c r="N669" t="s">
        <v>523</v>
      </c>
      <c r="O669" s="9" t="s">
        <v>377</v>
      </c>
      <c r="P669" s="9" t="s">
        <v>3813</v>
      </c>
      <c r="Q669" t="s">
        <v>523</v>
      </c>
      <c r="R669" s="9" t="s">
        <v>377</v>
      </c>
      <c r="S669" s="9" t="s">
        <v>3711</v>
      </c>
      <c r="T669" t="s">
        <v>523</v>
      </c>
      <c r="U669" s="8" t="s">
        <v>377</v>
      </c>
      <c r="V669" s="9" t="s">
        <v>3718</v>
      </c>
      <c r="W669" s="6" t="s">
        <v>523</v>
      </c>
      <c r="X669" t="s">
        <v>377</v>
      </c>
      <c r="Y669" s="13" t="s">
        <v>3718</v>
      </c>
      <c r="Z669" s="6" t="s">
        <v>523</v>
      </c>
      <c r="AA669" s="6" t="s">
        <v>377</v>
      </c>
      <c r="AB669" s="12" t="s">
        <v>2836</v>
      </c>
    </row>
    <row r="670" spans="1:29" ht="12.75">
      <c r="A670" t="s">
        <v>3712</v>
      </c>
      <c r="B670" t="s">
        <v>3250</v>
      </c>
      <c r="C670" s="8">
        <v>29962</v>
      </c>
      <c r="D670" s="9" t="s">
        <v>5190</v>
      </c>
      <c r="E670" s="9" t="s">
        <v>5175</v>
      </c>
      <c r="F670" s="9" t="s">
        <v>377</v>
      </c>
      <c r="G670" s="9" t="s">
        <v>543</v>
      </c>
      <c r="H670" t="s">
        <v>3712</v>
      </c>
      <c r="I670" s="9" t="s">
        <v>377</v>
      </c>
      <c r="J670" s="9" t="s">
        <v>3814</v>
      </c>
      <c r="K670" t="s">
        <v>2277</v>
      </c>
      <c r="L670" s="9" t="s">
        <v>377</v>
      </c>
      <c r="M670" s="9" t="s">
        <v>2545</v>
      </c>
      <c r="N670" t="s">
        <v>2277</v>
      </c>
      <c r="O670" s="9" t="s">
        <v>524</v>
      </c>
      <c r="P670" s="9" t="s">
        <v>3188</v>
      </c>
      <c r="R670" s="9"/>
      <c r="V670" s="5"/>
      <c r="W670" s="5"/>
      <c r="X670" s="5"/>
      <c r="Y670" s="5"/>
      <c r="AC670" s="11"/>
    </row>
    <row r="671" spans="1:29" ht="12.75">
      <c r="A671" t="s">
        <v>3185</v>
      </c>
      <c r="B671" t="s">
        <v>499</v>
      </c>
      <c r="C671" s="8">
        <v>28826</v>
      </c>
      <c r="D671" s="9" t="s">
        <v>2188</v>
      </c>
      <c r="E671" s="9" t="s">
        <v>902</v>
      </c>
      <c r="F671" s="9" t="s">
        <v>374</v>
      </c>
      <c r="G671" s="9" t="s">
        <v>3188</v>
      </c>
      <c r="H671" t="s">
        <v>2274</v>
      </c>
      <c r="I671" s="9" t="s">
        <v>374</v>
      </c>
      <c r="J671" s="9" t="s">
        <v>5197</v>
      </c>
      <c r="K671" t="s">
        <v>2274</v>
      </c>
      <c r="L671" s="9" t="s">
        <v>374</v>
      </c>
      <c r="M671" s="9" t="s">
        <v>5197</v>
      </c>
      <c r="N671" t="s">
        <v>3815</v>
      </c>
      <c r="O671" s="9" t="s">
        <v>1</v>
      </c>
      <c r="P671" s="9" t="s">
        <v>2545</v>
      </c>
      <c r="Q671" t="s">
        <v>2274</v>
      </c>
      <c r="R671" s="9" t="s">
        <v>1</v>
      </c>
      <c r="S671" s="5" t="s">
        <v>2545</v>
      </c>
      <c r="T671" t="s">
        <v>2277</v>
      </c>
      <c r="U671" t="s">
        <v>1</v>
      </c>
      <c r="V671" s="5" t="s">
        <v>5197</v>
      </c>
      <c r="W671" s="6" t="s">
        <v>2277</v>
      </c>
      <c r="X671" t="s">
        <v>1</v>
      </c>
      <c r="Y671" s="5" t="s">
        <v>3188</v>
      </c>
      <c r="Z671" s="6"/>
      <c r="AB671" s="12"/>
      <c r="AC671" s="11"/>
    </row>
    <row r="672" spans="1:28" ht="12.75">
      <c r="A672" t="s">
        <v>3298</v>
      </c>
      <c r="B672" t="s">
        <v>3211</v>
      </c>
      <c r="C672" s="8">
        <v>29246</v>
      </c>
      <c r="D672" s="9" t="s">
        <v>4168</v>
      </c>
      <c r="E672" s="9" t="s">
        <v>4836</v>
      </c>
      <c r="F672" s="9" t="s">
        <v>1480</v>
      </c>
      <c r="G672" s="9" t="s">
        <v>5197</v>
      </c>
      <c r="H672" t="s">
        <v>2274</v>
      </c>
      <c r="I672" s="9" t="s">
        <v>1480</v>
      </c>
      <c r="J672" s="9" t="s">
        <v>5197</v>
      </c>
      <c r="K672" t="s">
        <v>2274</v>
      </c>
      <c r="L672" s="9" t="s">
        <v>1480</v>
      </c>
      <c r="M672" s="9" t="s">
        <v>3811</v>
      </c>
      <c r="N672" t="s">
        <v>3185</v>
      </c>
      <c r="O672" s="9" t="s">
        <v>1480</v>
      </c>
      <c r="P672" s="9" t="s">
        <v>2545</v>
      </c>
      <c r="R672" s="9"/>
      <c r="S672" s="9"/>
      <c r="T672" t="s">
        <v>3185</v>
      </c>
      <c r="U672" s="8" t="s">
        <v>4172</v>
      </c>
      <c r="V672" s="9" t="s">
        <v>5197</v>
      </c>
      <c r="W672" s="6" t="s">
        <v>3830</v>
      </c>
      <c r="X672" t="s">
        <v>4172</v>
      </c>
      <c r="Y672" s="5" t="s">
        <v>5197</v>
      </c>
      <c r="Z672" s="6" t="s">
        <v>3184</v>
      </c>
      <c r="AA672" s="6" t="s">
        <v>4172</v>
      </c>
      <c r="AB672" s="12" t="s">
        <v>2545</v>
      </c>
    </row>
    <row r="673" spans="1:28" ht="12.75">
      <c r="A673" t="s">
        <v>5135</v>
      </c>
      <c r="B673" t="s">
        <v>5092</v>
      </c>
      <c r="C673" s="8">
        <v>30242</v>
      </c>
      <c r="D673" s="9" t="s">
        <v>1532</v>
      </c>
      <c r="E673" s="9" t="s">
        <v>95</v>
      </c>
      <c r="F673" s="9" t="s">
        <v>524</v>
      </c>
      <c r="G673" s="9" t="s">
        <v>5197</v>
      </c>
      <c r="H673" t="s">
        <v>2274</v>
      </c>
      <c r="I673" s="9" t="s">
        <v>524</v>
      </c>
      <c r="J673" s="9" t="s">
        <v>5197</v>
      </c>
      <c r="K673" t="s">
        <v>2277</v>
      </c>
      <c r="L673" s="9" t="s">
        <v>524</v>
      </c>
      <c r="M673" s="9" t="s">
        <v>3814</v>
      </c>
      <c r="O673" s="9"/>
      <c r="P673" s="9"/>
      <c r="R673" s="9"/>
      <c r="S673" s="9"/>
      <c r="U673" s="8"/>
      <c r="V673" s="9"/>
      <c r="W673" s="6"/>
      <c r="Y673" s="5"/>
      <c r="Z673" s="6"/>
      <c r="AB673" s="12"/>
    </row>
    <row r="674" spans="1:29" ht="12.75">
      <c r="A674" t="s">
        <v>2274</v>
      </c>
      <c r="B674" t="s">
        <v>4526</v>
      </c>
      <c r="C674" s="8">
        <v>30046</v>
      </c>
      <c r="D674" s="9" t="s">
        <v>3203</v>
      </c>
      <c r="E674" s="9" t="s">
        <v>5171</v>
      </c>
      <c r="F674" s="9" t="s">
        <v>549</v>
      </c>
      <c r="G674" s="9" t="s">
        <v>2545</v>
      </c>
      <c r="H674" t="s">
        <v>2277</v>
      </c>
      <c r="I674" s="9" t="s">
        <v>549</v>
      </c>
      <c r="J674" s="9" t="s">
        <v>2545</v>
      </c>
      <c r="K674" t="s">
        <v>2277</v>
      </c>
      <c r="L674" s="9" t="s">
        <v>549</v>
      </c>
      <c r="M674" s="9" t="s">
        <v>2545</v>
      </c>
      <c r="N674" t="s">
        <v>2274</v>
      </c>
      <c r="O674" s="9" t="s">
        <v>549</v>
      </c>
      <c r="P674" s="9" t="s">
        <v>2545</v>
      </c>
      <c r="R674" s="9"/>
      <c r="V674" s="5"/>
      <c r="W674" s="5"/>
      <c r="X674" s="5"/>
      <c r="Y674" s="5"/>
      <c r="AC674" s="11"/>
    </row>
    <row r="675" spans="1:29" ht="12.75">
      <c r="A675" t="s">
        <v>3184</v>
      </c>
      <c r="B675" t="s">
        <v>2606</v>
      </c>
      <c r="C675" s="8">
        <v>31547</v>
      </c>
      <c r="D675" s="9" t="s">
        <v>4615</v>
      </c>
      <c r="E675" s="9" t="s">
        <v>3395</v>
      </c>
      <c r="F675" s="9" t="s">
        <v>539</v>
      </c>
      <c r="G675" s="9" t="s">
        <v>2545</v>
      </c>
      <c r="H675"/>
      <c r="I675" s="9"/>
      <c r="J675" s="9"/>
      <c r="L675" s="9"/>
      <c r="M675" s="9"/>
      <c r="O675" s="9"/>
      <c r="P675" s="9"/>
      <c r="R675" s="9"/>
      <c r="V675" s="5"/>
      <c r="W675" s="5"/>
      <c r="X675" s="5"/>
      <c r="Y675" s="5"/>
      <c r="AC675" s="11"/>
    </row>
    <row r="676" spans="1:29" ht="12.75">
      <c r="A676" t="s">
        <v>1328</v>
      </c>
      <c r="B676" t="s">
        <v>780</v>
      </c>
      <c r="C676" s="8">
        <v>30940</v>
      </c>
      <c r="D676" s="9" t="s">
        <v>2635</v>
      </c>
      <c r="E676" s="9" t="s">
        <v>2634</v>
      </c>
      <c r="F676" s="9"/>
      <c r="G676" s="9"/>
      <c r="H676" t="s">
        <v>3714</v>
      </c>
      <c r="I676" s="9" t="s">
        <v>5194</v>
      </c>
      <c r="J676" s="9" t="s">
        <v>3713</v>
      </c>
      <c r="L676" s="9"/>
      <c r="M676" s="9"/>
      <c r="O676" s="9"/>
      <c r="P676" s="9"/>
      <c r="R676" s="9"/>
      <c r="V676" s="5"/>
      <c r="W676" s="5"/>
      <c r="X676" s="5"/>
      <c r="Y676" s="5"/>
      <c r="AC676" s="11"/>
    </row>
    <row r="677" spans="3:29" ht="12.75">
      <c r="C677" s="8"/>
      <c r="D677" s="9"/>
      <c r="E677" s="9"/>
      <c r="F677" s="9"/>
      <c r="G677" s="9"/>
      <c r="H677"/>
      <c r="I677" s="9"/>
      <c r="J677" s="9"/>
      <c r="L677" s="9"/>
      <c r="M677" s="9"/>
      <c r="O677" s="9"/>
      <c r="P677" s="9"/>
      <c r="R677" s="9"/>
      <c r="V677" s="5"/>
      <c r="W677" s="5"/>
      <c r="X677" s="5"/>
      <c r="Y677" s="5"/>
      <c r="AC677" s="11"/>
    </row>
    <row r="678" spans="1:28" ht="12.75">
      <c r="A678" t="s">
        <v>5181</v>
      </c>
      <c r="B678" t="s">
        <v>4795</v>
      </c>
      <c r="C678" s="8">
        <v>29361</v>
      </c>
      <c r="D678" s="9" t="s">
        <v>709</v>
      </c>
      <c r="E678" s="9" t="s">
        <v>3759</v>
      </c>
      <c r="F678" s="9" t="s">
        <v>549</v>
      </c>
      <c r="G678" s="9" t="s">
        <v>2836</v>
      </c>
      <c r="H678" t="s">
        <v>5181</v>
      </c>
      <c r="I678" s="9" t="s">
        <v>549</v>
      </c>
      <c r="J678" s="9" t="s">
        <v>572</v>
      </c>
      <c r="K678" t="s">
        <v>5198</v>
      </c>
      <c r="L678" s="9" t="s">
        <v>549</v>
      </c>
      <c r="M678" s="9" t="s">
        <v>2835</v>
      </c>
      <c r="N678" t="s">
        <v>5198</v>
      </c>
      <c r="O678" s="9" t="s">
        <v>549</v>
      </c>
      <c r="P678" s="9" t="s">
        <v>3189</v>
      </c>
      <c r="Q678" t="s">
        <v>5181</v>
      </c>
      <c r="R678" s="9" t="s">
        <v>549</v>
      </c>
      <c r="S678" s="9" t="s">
        <v>4167</v>
      </c>
      <c r="U678" s="8"/>
      <c r="V678" s="9"/>
      <c r="W678" s="6"/>
      <c r="Y678" s="5"/>
      <c r="Z678" s="6"/>
      <c r="AB678" s="12"/>
    </row>
    <row r="679" spans="1:25" ht="12.75">
      <c r="A679" t="s">
        <v>5178</v>
      </c>
      <c r="B679" t="s">
        <v>3582</v>
      </c>
      <c r="C679" s="8">
        <v>28035</v>
      </c>
      <c r="D679" s="9" t="s">
        <v>3047</v>
      </c>
      <c r="E679" s="9" t="s">
        <v>4747</v>
      </c>
      <c r="F679" s="9" t="s">
        <v>4147</v>
      </c>
      <c r="G679" s="9" t="s">
        <v>3713</v>
      </c>
      <c r="H679" t="s">
        <v>5178</v>
      </c>
      <c r="I679" s="9" t="s">
        <v>4147</v>
      </c>
      <c r="J679" s="9" t="s">
        <v>3814</v>
      </c>
      <c r="K679" t="s">
        <v>5178</v>
      </c>
      <c r="L679" s="9" t="s">
        <v>4147</v>
      </c>
      <c r="M679" s="9" t="s">
        <v>3189</v>
      </c>
      <c r="N679" t="s">
        <v>5178</v>
      </c>
      <c r="O679" s="9" t="s">
        <v>4147</v>
      </c>
      <c r="P679" s="9" t="s">
        <v>2836</v>
      </c>
      <c r="Q679" t="s">
        <v>3816</v>
      </c>
      <c r="R679" s="9" t="s">
        <v>4147</v>
      </c>
      <c r="S679" s="9" t="s">
        <v>2547</v>
      </c>
      <c r="T679" t="s">
        <v>3816</v>
      </c>
      <c r="U679" s="8" t="s">
        <v>4147</v>
      </c>
      <c r="V679" s="9" t="s">
        <v>5202</v>
      </c>
      <c r="W679" s="6" t="s">
        <v>5205</v>
      </c>
      <c r="X679" t="s">
        <v>2538</v>
      </c>
      <c r="Y679" s="5" t="s">
        <v>2836</v>
      </c>
    </row>
    <row r="680" spans="1:29" ht="12.75">
      <c r="A680" t="s">
        <v>5181</v>
      </c>
      <c r="B680" t="s">
        <v>4390</v>
      </c>
      <c r="C680" s="8">
        <v>30383</v>
      </c>
      <c r="D680" s="9" t="s">
        <v>3207</v>
      </c>
      <c r="E680" s="9" t="s">
        <v>1513</v>
      </c>
      <c r="F680" s="9" t="s">
        <v>524</v>
      </c>
      <c r="G680" s="9" t="s">
        <v>4784</v>
      </c>
      <c r="H680" t="s">
        <v>5181</v>
      </c>
      <c r="I680" s="9" t="s">
        <v>524</v>
      </c>
      <c r="J680" s="9" t="s">
        <v>3814</v>
      </c>
      <c r="K680" t="s">
        <v>5181</v>
      </c>
      <c r="L680" s="9" t="s">
        <v>524</v>
      </c>
      <c r="M680" s="9" t="s">
        <v>3814</v>
      </c>
      <c r="N680" t="s">
        <v>5181</v>
      </c>
      <c r="O680" s="9" t="s">
        <v>524</v>
      </c>
      <c r="P680" s="9" t="s">
        <v>543</v>
      </c>
      <c r="R680" s="9"/>
      <c r="V680" s="5"/>
      <c r="W680" s="5"/>
      <c r="X680" s="5"/>
      <c r="Y680" s="5"/>
      <c r="AC680" s="11"/>
    </row>
    <row r="681" spans="1:29" ht="12.75">
      <c r="A681" t="s">
        <v>3816</v>
      </c>
      <c r="B681" t="s">
        <v>3652</v>
      </c>
      <c r="C681" s="8">
        <v>31142</v>
      </c>
      <c r="D681" s="9" t="s">
        <v>4602</v>
      </c>
      <c r="E681" s="9" t="s">
        <v>4601</v>
      </c>
      <c r="F681" s="9" t="s">
        <v>2226</v>
      </c>
      <c r="G681" s="9" t="s">
        <v>3811</v>
      </c>
      <c r="H681"/>
      <c r="I681" s="9"/>
      <c r="J681" s="9"/>
      <c r="L681" s="9"/>
      <c r="M681" s="9"/>
      <c r="O681" s="9"/>
      <c r="P681" s="9"/>
      <c r="R681" s="9"/>
      <c r="V681" s="5"/>
      <c r="W681" s="5"/>
      <c r="X681" s="5"/>
      <c r="Y681" s="5"/>
      <c r="AC681" s="11"/>
    </row>
    <row r="682" spans="1:28" ht="12.75">
      <c r="A682" t="s">
        <v>5200</v>
      </c>
      <c r="B682" t="s">
        <v>4678</v>
      </c>
      <c r="C682" s="8">
        <v>27624</v>
      </c>
      <c r="D682" s="9"/>
      <c r="E682" s="9" t="s">
        <v>882</v>
      </c>
      <c r="F682" s="9" t="s">
        <v>1480</v>
      </c>
      <c r="G682" s="9" t="s">
        <v>5207</v>
      </c>
      <c r="H682" t="s">
        <v>5198</v>
      </c>
      <c r="I682" s="9" t="s">
        <v>1480</v>
      </c>
      <c r="J682" s="9" t="s">
        <v>2282</v>
      </c>
      <c r="K682" t="s">
        <v>5198</v>
      </c>
      <c r="L682" s="9" t="s">
        <v>1480</v>
      </c>
      <c r="M682" s="9" t="s">
        <v>3713</v>
      </c>
      <c r="N682" t="s">
        <v>5198</v>
      </c>
      <c r="O682" s="9" t="s">
        <v>1480</v>
      </c>
      <c r="P682" s="9" t="s">
        <v>122</v>
      </c>
      <c r="R682" s="9"/>
      <c r="S682" s="9"/>
      <c r="T682" t="s">
        <v>5200</v>
      </c>
      <c r="U682" s="8" t="s">
        <v>1480</v>
      </c>
      <c r="V682" s="9" t="s">
        <v>3811</v>
      </c>
      <c r="W682" s="6" t="s">
        <v>5198</v>
      </c>
      <c r="X682" t="s">
        <v>1480</v>
      </c>
      <c r="Y682" s="5" t="s">
        <v>2539</v>
      </c>
      <c r="Z682" s="6" t="s">
        <v>5200</v>
      </c>
      <c r="AA682" s="6" t="s">
        <v>1480</v>
      </c>
      <c r="AB682" s="12" t="s">
        <v>5197</v>
      </c>
    </row>
    <row r="683" spans="1:28" ht="12.75">
      <c r="A683" t="s">
        <v>5185</v>
      </c>
      <c r="B683" t="s">
        <v>4796</v>
      </c>
      <c r="C683" s="8">
        <v>29101</v>
      </c>
      <c r="D683" s="9" t="s">
        <v>4939</v>
      </c>
      <c r="E683" s="9" t="s">
        <v>3846</v>
      </c>
      <c r="F683" s="9" t="s">
        <v>5177</v>
      </c>
      <c r="G683" s="9" t="s">
        <v>2539</v>
      </c>
      <c r="H683" t="s">
        <v>5206</v>
      </c>
      <c r="I683" s="9" t="s">
        <v>5177</v>
      </c>
      <c r="J683" s="9" t="s">
        <v>5208</v>
      </c>
      <c r="K683" t="s">
        <v>5206</v>
      </c>
      <c r="L683" s="9" t="s">
        <v>5177</v>
      </c>
      <c r="M683" s="9" t="s">
        <v>3188</v>
      </c>
      <c r="N683" t="s">
        <v>5206</v>
      </c>
      <c r="O683" s="9" t="s">
        <v>5177</v>
      </c>
      <c r="P683" s="9" t="s">
        <v>3188</v>
      </c>
      <c r="Q683" t="s">
        <v>5198</v>
      </c>
      <c r="R683" s="9" t="s">
        <v>5177</v>
      </c>
      <c r="S683" s="9" t="s">
        <v>3713</v>
      </c>
      <c r="U683" s="8"/>
      <c r="V683" s="9"/>
      <c r="W683" s="6" t="s">
        <v>5200</v>
      </c>
      <c r="X683" t="s">
        <v>524</v>
      </c>
      <c r="Y683" s="5" t="s">
        <v>2545</v>
      </c>
      <c r="Z683" s="6" t="s">
        <v>5200</v>
      </c>
      <c r="AA683" s="6" t="s">
        <v>524</v>
      </c>
      <c r="AB683" s="12" t="s">
        <v>5197</v>
      </c>
    </row>
    <row r="684" spans="1:28" ht="12.75">
      <c r="A684" t="s">
        <v>5203</v>
      </c>
      <c r="B684" t="s">
        <v>5106</v>
      </c>
      <c r="C684" s="8">
        <v>29932</v>
      </c>
      <c r="D684" s="9" t="s">
        <v>67</v>
      </c>
      <c r="E684" s="9" t="s">
        <v>3325</v>
      </c>
      <c r="F684" s="9" t="s">
        <v>2697</v>
      </c>
      <c r="G684" s="9" t="s">
        <v>3188</v>
      </c>
      <c r="H684" t="s">
        <v>5203</v>
      </c>
      <c r="I684" s="9" t="s">
        <v>2123</v>
      </c>
      <c r="J684" s="9" t="s">
        <v>2547</v>
      </c>
      <c r="K684" t="s">
        <v>5203</v>
      </c>
      <c r="L684" s="9" t="s">
        <v>2123</v>
      </c>
      <c r="M684" s="9" t="s">
        <v>2545</v>
      </c>
      <c r="N684" t="s">
        <v>5105</v>
      </c>
      <c r="O684" s="9" t="s">
        <v>2123</v>
      </c>
      <c r="P684" s="9" t="s">
        <v>2545</v>
      </c>
      <c r="Q684" t="s">
        <v>5178</v>
      </c>
      <c r="R684" s="9" t="s">
        <v>2123</v>
      </c>
      <c r="S684" s="9" t="s">
        <v>3814</v>
      </c>
      <c r="U684" s="8"/>
      <c r="V684" s="9"/>
      <c r="W684" s="6"/>
      <c r="Y684" s="5"/>
      <c r="Z684" s="6"/>
      <c r="AB684" s="12"/>
    </row>
    <row r="685" spans="3:28" ht="12.75">
      <c r="C685" s="8"/>
      <c r="D685" s="9"/>
      <c r="E685" s="9"/>
      <c r="F685" s="9"/>
      <c r="G685" s="9"/>
      <c r="H685"/>
      <c r="I685" s="9"/>
      <c r="J685" s="9"/>
      <c r="L685" s="9"/>
      <c r="M685" s="9"/>
      <c r="O685" s="9"/>
      <c r="P685" s="9"/>
      <c r="R685" s="9"/>
      <c r="S685" s="9"/>
      <c r="U685" s="8"/>
      <c r="V685" s="9"/>
      <c r="W685" s="6"/>
      <c r="Y685" s="5"/>
      <c r="Z685" s="6"/>
      <c r="AB685" s="12"/>
    </row>
    <row r="686" spans="1:29" ht="12.75">
      <c r="A686" t="s">
        <v>3167</v>
      </c>
      <c r="B686" t="s">
        <v>760</v>
      </c>
      <c r="C686" s="8">
        <v>29451</v>
      </c>
      <c r="D686" s="9" t="s">
        <v>3262</v>
      </c>
      <c r="E686" s="9" t="s">
        <v>1529</v>
      </c>
      <c r="F686" s="9" t="s">
        <v>5194</v>
      </c>
      <c r="G686" s="9" t="s">
        <v>2368</v>
      </c>
      <c r="H686" t="s">
        <v>3167</v>
      </c>
      <c r="I686" s="9" t="s">
        <v>5194</v>
      </c>
      <c r="J686" s="9" t="s">
        <v>541</v>
      </c>
      <c r="K686" t="s">
        <v>1713</v>
      </c>
      <c r="L686" s="9" t="s">
        <v>5194</v>
      </c>
      <c r="M686" s="9" t="s">
        <v>623</v>
      </c>
      <c r="N686" t="s">
        <v>5209</v>
      </c>
      <c r="O686" s="9" t="s">
        <v>5194</v>
      </c>
      <c r="P686" s="9" t="s">
        <v>3718</v>
      </c>
      <c r="Q686" t="s">
        <v>5031</v>
      </c>
      <c r="R686" s="9" t="s">
        <v>5194</v>
      </c>
      <c r="S686" s="5" t="s">
        <v>2545</v>
      </c>
      <c r="T686" t="s">
        <v>5031</v>
      </c>
      <c r="U686" t="s">
        <v>5194</v>
      </c>
      <c r="V686" s="5" t="s">
        <v>2545</v>
      </c>
      <c r="W686" s="6" t="s">
        <v>1908</v>
      </c>
      <c r="X686" t="s">
        <v>5194</v>
      </c>
      <c r="Y686" s="5" t="s">
        <v>2545</v>
      </c>
      <c r="AC686" s="11"/>
    </row>
    <row r="687" spans="1:28" ht="12.75">
      <c r="A687" t="s">
        <v>2599</v>
      </c>
      <c r="B687" t="s">
        <v>1110</v>
      </c>
      <c r="C687" s="8">
        <v>30055</v>
      </c>
      <c r="D687" s="9" t="s">
        <v>709</v>
      </c>
      <c r="E687" s="9" t="s">
        <v>709</v>
      </c>
      <c r="F687" s="9" t="s">
        <v>1480</v>
      </c>
      <c r="G687" s="9" t="s">
        <v>4415</v>
      </c>
      <c r="H687" t="s">
        <v>172</v>
      </c>
      <c r="I687" s="9" t="s">
        <v>1480</v>
      </c>
      <c r="J687" s="9" t="s">
        <v>137</v>
      </c>
      <c r="K687" t="s">
        <v>4919</v>
      </c>
      <c r="L687" s="9" t="s">
        <v>1480</v>
      </c>
      <c r="M687" s="9" t="s">
        <v>4415</v>
      </c>
      <c r="N687" t="s">
        <v>5209</v>
      </c>
      <c r="O687" s="9" t="s">
        <v>1480</v>
      </c>
      <c r="P687" s="9" t="s">
        <v>5202</v>
      </c>
      <c r="Q687" t="s">
        <v>5209</v>
      </c>
      <c r="R687" s="9" t="s">
        <v>1480</v>
      </c>
      <c r="S687" s="9" t="s">
        <v>3711</v>
      </c>
      <c r="U687" s="8"/>
      <c r="V687" s="9"/>
      <c r="W687" s="6"/>
      <c r="Y687" s="5"/>
      <c r="Z687" s="6"/>
      <c r="AB687" s="12"/>
    </row>
    <row r="688" spans="1:28" ht="12.75">
      <c r="A688" t="s">
        <v>4919</v>
      </c>
      <c r="B688" t="s">
        <v>3584</v>
      </c>
      <c r="C688" s="8">
        <v>28789</v>
      </c>
      <c r="D688" s="9" t="s">
        <v>4939</v>
      </c>
      <c r="E688" s="9" t="s">
        <v>4832</v>
      </c>
      <c r="F688" s="9" t="s">
        <v>5180</v>
      </c>
      <c r="G688" s="9" t="s">
        <v>3813</v>
      </c>
      <c r="H688" t="s">
        <v>4919</v>
      </c>
      <c r="I688" s="9" t="s">
        <v>5180</v>
      </c>
      <c r="J688" s="9" t="s">
        <v>3189</v>
      </c>
      <c r="K688" t="s">
        <v>4919</v>
      </c>
      <c r="L688" s="9" t="s">
        <v>5180</v>
      </c>
      <c r="M688" s="9" t="s">
        <v>572</v>
      </c>
      <c r="N688" t="s">
        <v>4919</v>
      </c>
      <c r="O688" s="9" t="s">
        <v>5180</v>
      </c>
      <c r="P688" s="9" t="s">
        <v>5187</v>
      </c>
      <c r="Q688" t="s">
        <v>4919</v>
      </c>
      <c r="R688" s="9" t="s">
        <v>5177</v>
      </c>
      <c r="S688" s="9" t="s">
        <v>572</v>
      </c>
      <c r="T688" t="s">
        <v>573</v>
      </c>
      <c r="U688" s="8" t="s">
        <v>5177</v>
      </c>
      <c r="V688" s="9" t="s">
        <v>3811</v>
      </c>
      <c r="W688" s="6" t="s">
        <v>573</v>
      </c>
      <c r="X688" t="s">
        <v>5177</v>
      </c>
      <c r="Y688" s="5" t="s">
        <v>2545</v>
      </c>
      <c r="Z688" s="6" t="s">
        <v>573</v>
      </c>
      <c r="AA688" s="6" t="s">
        <v>5177</v>
      </c>
      <c r="AB688" s="12" t="s">
        <v>2547</v>
      </c>
    </row>
    <row r="689" spans="1:28" ht="12.75">
      <c r="A689" t="s">
        <v>4919</v>
      </c>
      <c r="B689" t="s">
        <v>3601</v>
      </c>
      <c r="C689" s="8">
        <v>31048</v>
      </c>
      <c r="D689" s="9" t="s">
        <v>94</v>
      </c>
      <c r="E689" s="9" t="s">
        <v>94</v>
      </c>
      <c r="F689" s="9" t="s">
        <v>2538</v>
      </c>
      <c r="G689" s="9" t="s">
        <v>543</v>
      </c>
      <c r="H689" t="s">
        <v>573</v>
      </c>
      <c r="I689" s="9" t="s">
        <v>2538</v>
      </c>
      <c r="J689" s="9" t="s">
        <v>2545</v>
      </c>
      <c r="K689" t="s">
        <v>573</v>
      </c>
      <c r="L689" s="9" t="s">
        <v>2538</v>
      </c>
      <c r="M689" s="9" t="s">
        <v>3188</v>
      </c>
      <c r="O689" s="9"/>
      <c r="P689" s="9"/>
      <c r="R689" s="9"/>
      <c r="S689" s="9"/>
      <c r="U689" s="8"/>
      <c r="V689" s="9"/>
      <c r="W689" s="6"/>
      <c r="Y689" s="5"/>
      <c r="Z689" s="6"/>
      <c r="AB689" s="12"/>
    </row>
    <row r="690" spans="1:29" ht="12.75">
      <c r="A690" t="s">
        <v>573</v>
      </c>
      <c r="B690" t="s">
        <v>776</v>
      </c>
      <c r="C690" s="8">
        <v>30437</v>
      </c>
      <c r="D690" s="9" t="s">
        <v>2636</v>
      </c>
      <c r="E690" s="9" t="s">
        <v>3324</v>
      </c>
      <c r="F690" s="9" t="s">
        <v>3083</v>
      </c>
      <c r="G690" s="9" t="s">
        <v>3188</v>
      </c>
      <c r="H690" t="s">
        <v>573</v>
      </c>
      <c r="I690" s="9" t="s">
        <v>3083</v>
      </c>
      <c r="J690" s="9" t="s">
        <v>3188</v>
      </c>
      <c r="L690" s="9"/>
      <c r="M690" s="9"/>
      <c r="O690" s="9"/>
      <c r="P690" s="9"/>
      <c r="R690" s="9"/>
      <c r="V690" s="5"/>
      <c r="W690" s="5"/>
      <c r="X690" s="5"/>
      <c r="Y690" s="5"/>
      <c r="AC690" s="11"/>
    </row>
    <row r="691" spans="1:29" ht="12.75">
      <c r="A691" t="s">
        <v>573</v>
      </c>
      <c r="B691" t="s">
        <v>3106</v>
      </c>
      <c r="C691" s="8">
        <v>30786</v>
      </c>
      <c r="D691" s="9" t="s">
        <v>2113</v>
      </c>
      <c r="E691" s="9" t="s">
        <v>4867</v>
      </c>
      <c r="F691" s="9" t="s">
        <v>2697</v>
      </c>
      <c r="G691" s="9" t="s">
        <v>2545</v>
      </c>
      <c r="H691" t="s">
        <v>573</v>
      </c>
      <c r="I691" s="9" t="s">
        <v>2697</v>
      </c>
      <c r="J691" s="9" t="s">
        <v>2545</v>
      </c>
      <c r="L691" s="9"/>
      <c r="M691" s="9"/>
      <c r="O691" s="9"/>
      <c r="P691" s="9"/>
      <c r="R691" s="9"/>
      <c r="V691" s="5"/>
      <c r="W691" s="5"/>
      <c r="X691" s="5"/>
      <c r="Y691" s="5"/>
      <c r="AC691" s="11"/>
    </row>
    <row r="692" spans="1:29" ht="12.75">
      <c r="A692" t="s">
        <v>573</v>
      </c>
      <c r="B692" t="s">
        <v>4620</v>
      </c>
      <c r="C692" s="6" t="s">
        <v>4619</v>
      </c>
      <c r="D692" s="9" t="s">
        <v>4602</v>
      </c>
      <c r="E692" s="9" t="s">
        <v>3396</v>
      </c>
      <c r="F692" s="9" t="s">
        <v>374</v>
      </c>
      <c r="G692" s="9" t="s">
        <v>2545</v>
      </c>
      <c r="H692"/>
      <c r="I692" s="9"/>
      <c r="J692" s="9"/>
      <c r="L692" s="9"/>
      <c r="M692" s="9"/>
      <c r="O692" s="9"/>
      <c r="P692" s="9"/>
      <c r="R692" s="9"/>
      <c r="V692" s="5"/>
      <c r="W692" s="5"/>
      <c r="X692" s="5"/>
      <c r="Y692" s="5"/>
      <c r="AC692" s="11"/>
    </row>
    <row r="693" spans="4:28" ht="12.75">
      <c r="D693"/>
      <c r="E693"/>
      <c r="F693"/>
      <c r="G693"/>
      <c r="H693"/>
      <c r="I693"/>
      <c r="J693"/>
      <c r="L693"/>
      <c r="M693"/>
      <c r="O693"/>
      <c r="P693"/>
      <c r="R693"/>
      <c r="AA693"/>
      <c r="AB693"/>
    </row>
    <row r="694" spans="1:29" ht="12.75">
      <c r="A694" t="s">
        <v>375</v>
      </c>
      <c r="B694" t="s">
        <v>1824</v>
      </c>
      <c r="C694" s="8">
        <v>29140</v>
      </c>
      <c r="D694" s="9" t="s">
        <v>3262</v>
      </c>
      <c r="E694" s="9" t="s">
        <v>3303</v>
      </c>
      <c r="F694" s="9" t="s">
        <v>4166</v>
      </c>
      <c r="G694" s="9" t="s">
        <v>550</v>
      </c>
      <c r="H694" t="s">
        <v>1328</v>
      </c>
      <c r="I694" s="9"/>
      <c r="J694" s="9"/>
      <c r="K694" t="s">
        <v>375</v>
      </c>
      <c r="L694" s="9" t="s">
        <v>4166</v>
      </c>
      <c r="M694" s="9" t="s">
        <v>3134</v>
      </c>
      <c r="N694" t="s">
        <v>370</v>
      </c>
      <c r="O694" s="9" t="s">
        <v>5177</v>
      </c>
      <c r="P694" s="9" t="s">
        <v>3134</v>
      </c>
      <c r="Q694" t="s">
        <v>370</v>
      </c>
      <c r="R694" s="9" t="s">
        <v>5177</v>
      </c>
      <c r="S694" s="5" t="s">
        <v>3134</v>
      </c>
      <c r="T694" t="s">
        <v>367</v>
      </c>
      <c r="U694" t="s">
        <v>5180</v>
      </c>
      <c r="V694" s="5" t="s">
        <v>368</v>
      </c>
      <c r="W694" s="5"/>
      <c r="X694" s="5"/>
      <c r="Y694" s="5"/>
      <c r="AC694" s="11"/>
    </row>
    <row r="695" spans="1:29" ht="12.75">
      <c r="A695" t="s">
        <v>375</v>
      </c>
      <c r="B695" t="s">
        <v>1825</v>
      </c>
      <c r="C695" s="8">
        <v>29606</v>
      </c>
      <c r="D695" s="9" t="s">
        <v>1950</v>
      </c>
      <c r="E695" s="9" t="s">
        <v>2453</v>
      </c>
      <c r="F695" s="9" t="s">
        <v>524</v>
      </c>
      <c r="G695" s="9" t="s">
        <v>550</v>
      </c>
      <c r="H695" t="s">
        <v>375</v>
      </c>
      <c r="I695" s="9" t="s">
        <v>524</v>
      </c>
      <c r="J695" s="9" t="s">
        <v>1922</v>
      </c>
      <c r="K695" t="s">
        <v>375</v>
      </c>
      <c r="L695" s="9" t="s">
        <v>4172</v>
      </c>
      <c r="M695" s="9" t="s">
        <v>3134</v>
      </c>
      <c r="N695" t="s">
        <v>1328</v>
      </c>
      <c r="O695" s="9"/>
      <c r="P695" s="9"/>
      <c r="Q695" t="s">
        <v>375</v>
      </c>
      <c r="R695" s="9" t="s">
        <v>4172</v>
      </c>
      <c r="S695" s="5" t="s">
        <v>3134</v>
      </c>
      <c r="T695" t="s">
        <v>375</v>
      </c>
      <c r="U695" t="s">
        <v>4172</v>
      </c>
      <c r="V695" s="5" t="s">
        <v>550</v>
      </c>
      <c r="W695" s="5"/>
      <c r="X695" s="5"/>
      <c r="Y695" s="5"/>
      <c r="AC695" s="11"/>
    </row>
    <row r="696" spans="1:29" ht="12.75">
      <c r="A696" t="s">
        <v>367</v>
      </c>
      <c r="B696" t="s">
        <v>3348</v>
      </c>
      <c r="C696" s="8">
        <v>30999</v>
      </c>
      <c r="D696" s="9" t="s">
        <v>2113</v>
      </c>
      <c r="E696" s="9" t="s">
        <v>3499</v>
      </c>
      <c r="F696" s="9" t="s">
        <v>2226</v>
      </c>
      <c r="G696" s="9" t="s">
        <v>3134</v>
      </c>
      <c r="H696" t="s">
        <v>367</v>
      </c>
      <c r="I696" s="9" t="s">
        <v>2226</v>
      </c>
      <c r="J696" s="9" t="s">
        <v>368</v>
      </c>
      <c r="L696" s="9"/>
      <c r="M696" s="9"/>
      <c r="O696" s="9"/>
      <c r="P696" s="9"/>
      <c r="R696" s="9"/>
      <c r="V696" s="5"/>
      <c r="W696" s="5"/>
      <c r="X696" s="5"/>
      <c r="Y696" s="5"/>
      <c r="AC696" s="11"/>
    </row>
    <row r="697" spans="1:29" ht="12.75">
      <c r="A697" t="s">
        <v>3133</v>
      </c>
      <c r="B697" t="s">
        <v>2612</v>
      </c>
      <c r="C697" s="8">
        <v>31461</v>
      </c>
      <c r="D697" s="9" t="s">
        <v>4606</v>
      </c>
      <c r="E697" s="9" t="s">
        <v>4606</v>
      </c>
      <c r="F697" s="9" t="s">
        <v>539</v>
      </c>
      <c r="G697" s="9" t="s">
        <v>3134</v>
      </c>
      <c r="H697"/>
      <c r="I697" s="9"/>
      <c r="J697" s="9"/>
      <c r="L697" s="9"/>
      <c r="M697" s="9"/>
      <c r="O697" s="9"/>
      <c r="P697" s="9"/>
      <c r="R697" s="9"/>
      <c r="V697" s="5"/>
      <c r="W697" s="5"/>
      <c r="X697" s="5"/>
      <c r="Y697" s="5"/>
      <c r="AC697" s="11"/>
    </row>
    <row r="698" spans="1:29" ht="12.75">
      <c r="A698" t="s">
        <v>367</v>
      </c>
      <c r="B698" t="s">
        <v>2830</v>
      </c>
      <c r="C698" s="8">
        <v>30681</v>
      </c>
      <c r="D698" s="9" t="s">
        <v>2636</v>
      </c>
      <c r="E698" s="9" t="s">
        <v>2635</v>
      </c>
      <c r="F698" s="9" t="s">
        <v>3193</v>
      </c>
      <c r="G698" s="9" t="s">
        <v>368</v>
      </c>
      <c r="H698" t="s">
        <v>3133</v>
      </c>
      <c r="I698" s="9" t="s">
        <v>3193</v>
      </c>
      <c r="J698" s="9" t="s">
        <v>3134</v>
      </c>
      <c r="L698" s="9"/>
      <c r="M698" s="9"/>
      <c r="O698" s="9"/>
      <c r="P698" s="9"/>
      <c r="R698" s="9"/>
      <c r="V698" s="5"/>
      <c r="W698" s="5"/>
      <c r="X698" s="5"/>
      <c r="Y698" s="5"/>
      <c r="AC698" s="11"/>
    </row>
    <row r="699" spans="1:28" ht="12.75">
      <c r="A699" t="s">
        <v>367</v>
      </c>
      <c r="B699" t="s">
        <v>1826</v>
      </c>
      <c r="C699" s="8">
        <v>28749</v>
      </c>
      <c r="D699" s="9" t="s">
        <v>4142</v>
      </c>
      <c r="E699" s="9" t="s">
        <v>4835</v>
      </c>
      <c r="F699" s="9" t="s">
        <v>4511</v>
      </c>
      <c r="G699" s="9" t="s">
        <v>368</v>
      </c>
      <c r="H699" t="s">
        <v>367</v>
      </c>
      <c r="I699" s="9" t="s">
        <v>4511</v>
      </c>
      <c r="J699" s="9" t="s">
        <v>368</v>
      </c>
      <c r="K699" t="s">
        <v>367</v>
      </c>
      <c r="L699" s="9" t="s">
        <v>2544</v>
      </c>
      <c r="M699" s="9" t="s">
        <v>368</v>
      </c>
      <c r="N699" t="s">
        <v>367</v>
      </c>
      <c r="O699" s="9" t="s">
        <v>2123</v>
      </c>
      <c r="P699" s="9" t="s">
        <v>368</v>
      </c>
      <c r="Q699" t="s">
        <v>367</v>
      </c>
      <c r="R699" s="9" t="s">
        <v>2123</v>
      </c>
      <c r="S699" s="9" t="s">
        <v>368</v>
      </c>
      <c r="T699" t="s">
        <v>3133</v>
      </c>
      <c r="U699" s="8" t="s">
        <v>5180</v>
      </c>
      <c r="V699" s="9" t="s">
        <v>368</v>
      </c>
      <c r="W699" s="6" t="s">
        <v>367</v>
      </c>
      <c r="X699" t="s">
        <v>5180</v>
      </c>
      <c r="Y699" s="5" t="s">
        <v>368</v>
      </c>
      <c r="Z699" s="6" t="s">
        <v>367</v>
      </c>
      <c r="AA699" s="6" t="s">
        <v>5180</v>
      </c>
      <c r="AB699" s="12" t="s">
        <v>368</v>
      </c>
    </row>
    <row r="700" spans="1:29" ht="12.75">
      <c r="A700" t="s">
        <v>3133</v>
      </c>
      <c r="B700" t="s">
        <v>2160</v>
      </c>
      <c r="C700" s="8">
        <v>31285</v>
      </c>
      <c r="D700" s="9" t="s">
        <v>2638</v>
      </c>
      <c r="E700" s="9" t="s">
        <v>2638</v>
      </c>
      <c r="F700" s="9" t="s">
        <v>2544</v>
      </c>
      <c r="G700" s="9" t="s">
        <v>368</v>
      </c>
      <c r="H700" t="s">
        <v>367</v>
      </c>
      <c r="I700" s="9" t="s">
        <v>2544</v>
      </c>
      <c r="J700" s="9" t="s">
        <v>368</v>
      </c>
      <c r="L700" s="9"/>
      <c r="M700" s="9"/>
      <c r="O700" s="9"/>
      <c r="P700" s="9"/>
      <c r="R700" s="9"/>
      <c r="V700" s="5"/>
      <c r="W700" s="5"/>
      <c r="X700" s="5"/>
      <c r="Y700" s="5"/>
      <c r="AC700" s="11"/>
    </row>
    <row r="701" spans="1:29" ht="12.75">
      <c r="A701" t="s">
        <v>367</v>
      </c>
      <c r="B701" t="s">
        <v>2906</v>
      </c>
      <c r="C701" s="8">
        <v>30392</v>
      </c>
      <c r="D701" s="9" t="s">
        <v>93</v>
      </c>
      <c r="E701" s="9" t="s">
        <v>2636</v>
      </c>
      <c r="F701" s="9" t="s">
        <v>1</v>
      </c>
      <c r="G701" s="9" t="s">
        <v>368</v>
      </c>
      <c r="H701" t="s">
        <v>367</v>
      </c>
      <c r="I701" s="9" t="s">
        <v>1</v>
      </c>
      <c r="J701" s="9" t="s">
        <v>368</v>
      </c>
      <c r="L701" s="9"/>
      <c r="M701" s="9"/>
      <c r="O701" s="9"/>
      <c r="P701" s="9"/>
      <c r="R701" s="9"/>
      <c r="V701" s="5"/>
      <c r="W701" s="5"/>
      <c r="X701" s="5"/>
      <c r="Y701" s="5"/>
      <c r="AC701" s="11"/>
    </row>
    <row r="702" spans="2:29" ht="12.75">
      <c r="B702" t="s">
        <v>4703</v>
      </c>
      <c r="C702" s="8">
        <v>30453</v>
      </c>
      <c r="D702" s="9" t="s">
        <v>98</v>
      </c>
      <c r="E702" s="9" t="s">
        <v>4868</v>
      </c>
      <c r="F702" s="9"/>
      <c r="G702" s="9"/>
      <c r="H702" t="s">
        <v>367</v>
      </c>
      <c r="I702" s="9" t="s">
        <v>1480</v>
      </c>
      <c r="J702" s="9" t="s">
        <v>368</v>
      </c>
      <c r="L702" s="9"/>
      <c r="M702" s="9"/>
      <c r="O702" s="9"/>
      <c r="P702" s="9"/>
      <c r="R702" s="9"/>
      <c r="V702" s="5"/>
      <c r="W702" s="5"/>
      <c r="X702" s="5"/>
      <c r="Y702" s="5"/>
      <c r="AC702" s="11"/>
    </row>
    <row r="703" spans="1:29" ht="12.75">
      <c r="A703" t="s">
        <v>1328</v>
      </c>
      <c r="B703" t="s">
        <v>4314</v>
      </c>
      <c r="C703" s="8">
        <v>30475</v>
      </c>
      <c r="D703" s="9" t="s">
        <v>97</v>
      </c>
      <c r="E703" s="9" t="s">
        <v>2638</v>
      </c>
      <c r="F703" s="9"/>
      <c r="G703" s="9"/>
      <c r="H703" t="s">
        <v>643</v>
      </c>
      <c r="I703" s="9" t="s">
        <v>2226</v>
      </c>
      <c r="J703" s="9" t="s">
        <v>3660</v>
      </c>
      <c r="L703" s="9"/>
      <c r="M703" s="9"/>
      <c r="O703" s="9"/>
      <c r="P703" s="9"/>
      <c r="R703" s="9"/>
      <c r="V703" s="5"/>
      <c r="W703" s="5"/>
      <c r="X703" s="5"/>
      <c r="Y703" s="5"/>
      <c r="AC703" s="11"/>
    </row>
    <row r="704" spans="3:29" ht="12.75">
      <c r="C704" s="8"/>
      <c r="D704" s="9"/>
      <c r="E704" s="9"/>
      <c r="F704" s="9"/>
      <c r="G704" s="9"/>
      <c r="H704"/>
      <c r="I704" s="9"/>
      <c r="J704" s="9"/>
      <c r="L704" s="9"/>
      <c r="M704" s="9"/>
      <c r="O704" s="9"/>
      <c r="P704" s="9"/>
      <c r="R704" s="9"/>
      <c r="V704" s="5"/>
      <c r="W704" s="5"/>
      <c r="X704" s="5"/>
      <c r="Y704" s="5"/>
      <c r="AC704" s="11"/>
    </row>
    <row r="705" spans="1:29" ht="12.75">
      <c r="A705" t="s">
        <v>20</v>
      </c>
      <c r="B705" t="s">
        <v>337</v>
      </c>
      <c r="C705" s="8">
        <v>31035</v>
      </c>
      <c r="D705" s="9" t="s">
        <v>4615</v>
      </c>
      <c r="E705" s="9" t="s">
        <v>3394</v>
      </c>
      <c r="F705" s="9" t="s">
        <v>539</v>
      </c>
      <c r="G705" s="9" t="s">
        <v>2011</v>
      </c>
      <c r="H705"/>
      <c r="I705" s="9"/>
      <c r="J705" s="9"/>
      <c r="L705" s="9"/>
      <c r="M705" s="9"/>
      <c r="O705" s="9"/>
      <c r="P705" s="9"/>
      <c r="R705" s="9"/>
      <c r="V705" s="5"/>
      <c r="W705" s="5"/>
      <c r="X705" s="5"/>
      <c r="Y705" s="5"/>
      <c r="AC705" s="11"/>
    </row>
    <row r="706" spans="1:25" ht="12.75" customHeight="1">
      <c r="A706" t="s">
        <v>1715</v>
      </c>
      <c r="B706" t="s">
        <v>4218</v>
      </c>
      <c r="C706" s="8">
        <v>30125</v>
      </c>
      <c r="D706" s="9" t="s">
        <v>3303</v>
      </c>
      <c r="E706" s="9" t="s">
        <v>5190</v>
      </c>
      <c r="F706" s="9" t="s">
        <v>1480</v>
      </c>
      <c r="G706" s="9" t="s">
        <v>2000</v>
      </c>
      <c r="H706" t="s">
        <v>1715</v>
      </c>
      <c r="I706" s="9" t="s">
        <v>1480</v>
      </c>
      <c r="J706" s="9" t="s">
        <v>3665</v>
      </c>
      <c r="K706" t="s">
        <v>1715</v>
      </c>
      <c r="L706" s="9" t="s">
        <v>1480</v>
      </c>
      <c r="M706" s="9" t="s">
        <v>2969</v>
      </c>
      <c r="N706" t="s">
        <v>1715</v>
      </c>
      <c r="O706" s="9" t="s">
        <v>1480</v>
      </c>
      <c r="P706" s="9" t="s">
        <v>4396</v>
      </c>
      <c r="Q706" t="s">
        <v>1715</v>
      </c>
      <c r="R706" s="9" t="s">
        <v>1480</v>
      </c>
      <c r="S706" s="9" t="s">
        <v>4219</v>
      </c>
      <c r="U706" s="15"/>
      <c r="W706" s="6"/>
      <c r="Y706" s="5"/>
    </row>
    <row r="707" spans="1:29" ht="12.75">
      <c r="A707" t="s">
        <v>3311</v>
      </c>
      <c r="B707" t="s">
        <v>4220</v>
      </c>
      <c r="C707" s="8">
        <v>29502</v>
      </c>
      <c r="D707" s="9" t="s">
        <v>4040</v>
      </c>
      <c r="E707" s="9" t="s">
        <v>372</v>
      </c>
      <c r="F707" s="9" t="s">
        <v>549</v>
      </c>
      <c r="G707" s="9" t="s">
        <v>184</v>
      </c>
      <c r="H707" t="s">
        <v>3311</v>
      </c>
      <c r="I707" s="9" t="s">
        <v>549</v>
      </c>
      <c r="J707" s="9" t="s">
        <v>1212</v>
      </c>
      <c r="K707" t="s">
        <v>3311</v>
      </c>
      <c r="L707" s="9" t="s">
        <v>549</v>
      </c>
      <c r="M707" s="9" t="s">
        <v>4452</v>
      </c>
      <c r="N707" t="s">
        <v>3311</v>
      </c>
      <c r="O707" s="9" t="s">
        <v>549</v>
      </c>
      <c r="P707" s="9" t="s">
        <v>2485</v>
      </c>
      <c r="Q707" t="s">
        <v>3311</v>
      </c>
      <c r="R707" s="9" t="s">
        <v>549</v>
      </c>
      <c r="S707" s="5" t="s">
        <v>4221</v>
      </c>
      <c r="V707" s="5"/>
      <c r="W707" s="6"/>
      <c r="Y707" s="5"/>
      <c r="AA707" s="16"/>
      <c r="AB707" s="16"/>
      <c r="AC707" s="11"/>
    </row>
    <row r="708" spans="3:29" ht="12.75">
      <c r="C708" s="8"/>
      <c r="D708" s="9"/>
      <c r="E708" s="9"/>
      <c r="F708" s="9"/>
      <c r="G708" s="9"/>
      <c r="H708" s="9"/>
      <c r="I708" s="9"/>
      <c r="J708" s="9"/>
      <c r="L708" s="9"/>
      <c r="M708" s="9"/>
      <c r="O708" s="9"/>
      <c r="P708" s="9"/>
      <c r="R708" s="9"/>
      <c r="T708" s="6"/>
      <c r="U708" s="5"/>
      <c r="V708" s="5"/>
      <c r="W708" s="5"/>
      <c r="X708" s="5"/>
      <c r="Y708" s="5"/>
      <c r="AC708" s="11"/>
    </row>
    <row r="709" spans="4:28" ht="12.75">
      <c r="D709"/>
      <c r="E709"/>
      <c r="F709"/>
      <c r="G709"/>
      <c r="H709" t="s">
        <v>4038</v>
      </c>
      <c r="I709"/>
      <c r="J709"/>
      <c r="K709" t="s">
        <v>2874</v>
      </c>
      <c r="L709"/>
      <c r="M709"/>
      <c r="N709" t="s">
        <v>2639</v>
      </c>
      <c r="O709"/>
      <c r="P709"/>
      <c r="Q709" t="s">
        <v>4228</v>
      </c>
      <c r="R709"/>
      <c r="T709" t="s">
        <v>4128</v>
      </c>
      <c r="AA709"/>
      <c r="AB709"/>
    </row>
    <row r="711" spans="3:28" ht="12.75">
      <c r="C711" s="8"/>
      <c r="D711" s="9"/>
      <c r="E711" s="9"/>
      <c r="F711" s="9"/>
      <c r="G711" s="9"/>
      <c r="H711" s="9"/>
      <c r="I711" s="9"/>
      <c r="J711" s="9"/>
      <c r="L711" s="9"/>
      <c r="M711" s="9"/>
      <c r="O711" s="9"/>
      <c r="P711" s="9"/>
      <c r="R711" s="9"/>
      <c r="S711" s="9"/>
      <c r="U711" s="8"/>
      <c r="V711" s="9"/>
      <c r="W711" s="6"/>
      <c r="Y711" s="5"/>
      <c r="Z711" s="6"/>
      <c r="AB711" s="12"/>
    </row>
    <row r="712" spans="3:28" ht="12.75">
      <c r="C712" s="8"/>
      <c r="D712" s="9"/>
      <c r="E712" s="9"/>
      <c r="F712" s="9"/>
      <c r="G712" s="9"/>
      <c r="H712" s="9"/>
      <c r="I712" s="9"/>
      <c r="J712" s="9"/>
      <c r="L712" s="9"/>
      <c r="M712" s="9"/>
      <c r="O712" s="9"/>
      <c r="P712" s="9"/>
      <c r="R712" s="9"/>
      <c r="S712" s="9"/>
      <c r="U712" s="8"/>
      <c r="V712" s="9"/>
      <c r="W712" s="6"/>
      <c r="Y712" s="5"/>
      <c r="Z712" s="6"/>
      <c r="AB712" s="12"/>
    </row>
    <row r="713" spans="1:28" ht="18">
      <c r="A713" s="7" t="s">
        <v>4129</v>
      </c>
      <c r="D713"/>
      <c r="E713"/>
      <c r="F713"/>
      <c r="G713"/>
      <c r="H713"/>
      <c r="I713"/>
      <c r="J713"/>
      <c r="K713" s="7"/>
      <c r="L713"/>
      <c r="M713"/>
      <c r="O713"/>
      <c r="P713"/>
      <c r="R713"/>
      <c r="AA713"/>
      <c r="AB713"/>
    </row>
    <row r="714" spans="1:28" ht="12.75">
      <c r="A714" t="s">
        <v>3137</v>
      </c>
      <c r="D714"/>
      <c r="E714"/>
      <c r="F714"/>
      <c r="G714"/>
      <c r="H714"/>
      <c r="I714"/>
      <c r="J714"/>
      <c r="L714"/>
      <c r="M714"/>
      <c r="O714"/>
      <c r="P714"/>
      <c r="R714"/>
      <c r="AA714"/>
      <c r="AB714"/>
    </row>
    <row r="715" ht="12.75">
      <c r="A715" t="s">
        <v>1778</v>
      </c>
    </row>
    <row r="716" spans="1:29" ht="12.75">
      <c r="A716" t="s">
        <v>3002</v>
      </c>
      <c r="B716" t="s">
        <v>2563</v>
      </c>
      <c r="C716" s="8">
        <v>31063</v>
      </c>
      <c r="D716" s="9" t="s">
        <v>336</v>
      </c>
      <c r="E716" s="9" t="s">
        <v>3409</v>
      </c>
      <c r="F716" s="9" t="s">
        <v>5194</v>
      </c>
      <c r="G716" s="9" t="s">
        <v>858</v>
      </c>
      <c r="H716"/>
      <c r="I716" s="9"/>
      <c r="J716" s="9"/>
      <c r="L716" s="9"/>
      <c r="M716" s="9"/>
      <c r="O716" s="9"/>
      <c r="P716" s="9"/>
      <c r="R716" s="9"/>
      <c r="V716" s="5"/>
      <c r="W716" s="5"/>
      <c r="X716" s="5"/>
      <c r="Y716" s="5"/>
      <c r="AC716" s="11"/>
    </row>
    <row r="717" spans="1:29" ht="12.75">
      <c r="A717" t="s">
        <v>3002</v>
      </c>
      <c r="B717" t="s">
        <v>90</v>
      </c>
      <c r="C717" s="8">
        <v>29539</v>
      </c>
      <c r="D717" s="9" t="s">
        <v>1528</v>
      </c>
      <c r="E717" s="9" t="s">
        <v>3206</v>
      </c>
      <c r="F717" s="9" t="s">
        <v>4041</v>
      </c>
      <c r="G717" s="9" t="s">
        <v>848</v>
      </c>
      <c r="H717" t="s">
        <v>3002</v>
      </c>
      <c r="I717" s="9" t="s">
        <v>4041</v>
      </c>
      <c r="J717" s="9" t="s">
        <v>3424</v>
      </c>
      <c r="K717" t="s">
        <v>1328</v>
      </c>
      <c r="L717" s="9"/>
      <c r="M717" s="9"/>
      <c r="N717" t="s">
        <v>3002</v>
      </c>
      <c r="O717" s="9" t="s">
        <v>4041</v>
      </c>
      <c r="P717" s="9" t="s">
        <v>3028</v>
      </c>
      <c r="R717" s="9"/>
      <c r="V717" s="5"/>
      <c r="W717" s="5"/>
      <c r="X717" s="5"/>
      <c r="Y717" s="5"/>
      <c r="AC717" s="11"/>
    </row>
    <row r="718" spans="1:29" ht="12.75">
      <c r="A718" t="s">
        <v>3002</v>
      </c>
      <c r="B718" t="s">
        <v>1742</v>
      </c>
      <c r="C718" s="8">
        <v>29092</v>
      </c>
      <c r="D718" s="9" t="s">
        <v>2730</v>
      </c>
      <c r="E718" s="9" t="s">
        <v>2635</v>
      </c>
      <c r="F718" s="9" t="s">
        <v>295</v>
      </c>
      <c r="G718" s="9" t="s">
        <v>2918</v>
      </c>
      <c r="H718" t="s">
        <v>3002</v>
      </c>
      <c r="I718" s="9" t="s">
        <v>377</v>
      </c>
      <c r="J718" s="9" t="s">
        <v>403</v>
      </c>
      <c r="L718" s="9"/>
      <c r="M718" s="9"/>
      <c r="O718" s="9"/>
      <c r="P718" s="9"/>
      <c r="R718" s="9"/>
      <c r="V718" s="5"/>
      <c r="W718" s="5"/>
      <c r="X718" s="5"/>
      <c r="Y718" s="5"/>
      <c r="AC718" s="11"/>
    </row>
    <row r="719" spans="1:29" ht="12.75">
      <c r="A719" t="s">
        <v>1328</v>
      </c>
      <c r="B719" t="s">
        <v>4889</v>
      </c>
      <c r="C719" s="8">
        <v>29779</v>
      </c>
      <c r="D719" s="9" t="s">
        <v>372</v>
      </c>
      <c r="E719" s="9" t="s">
        <v>2111</v>
      </c>
      <c r="F719" s="9"/>
      <c r="G719" s="9"/>
      <c r="H719" t="s">
        <v>3002</v>
      </c>
      <c r="I719" s="9" t="s">
        <v>1905</v>
      </c>
      <c r="J719" s="9" t="s">
        <v>740</v>
      </c>
      <c r="L719" s="9"/>
      <c r="M719" s="9"/>
      <c r="O719" s="9"/>
      <c r="P719" s="9"/>
      <c r="Q719" t="s">
        <v>3002</v>
      </c>
      <c r="R719" s="9" t="s">
        <v>2544</v>
      </c>
      <c r="S719" s="5" t="s">
        <v>4890</v>
      </c>
      <c r="V719" s="5"/>
      <c r="W719" s="5"/>
      <c r="X719" s="5"/>
      <c r="Y719" s="5"/>
      <c r="AC719" s="11"/>
    </row>
    <row r="721" spans="1:29" ht="12.75">
      <c r="A721" t="s">
        <v>2535</v>
      </c>
      <c r="B721" t="s">
        <v>5150</v>
      </c>
      <c r="C721" s="8">
        <v>30294</v>
      </c>
      <c r="D721" s="9" t="s">
        <v>2113</v>
      </c>
      <c r="E721" s="9" t="s">
        <v>1758</v>
      </c>
      <c r="F721" s="9" t="s">
        <v>2706</v>
      </c>
      <c r="G721" s="9" t="s">
        <v>2530</v>
      </c>
      <c r="H721" t="s">
        <v>2535</v>
      </c>
      <c r="I721" s="9" t="s">
        <v>2706</v>
      </c>
      <c r="J721" s="9" t="s">
        <v>1687</v>
      </c>
      <c r="L721" s="9"/>
      <c r="M721" s="9"/>
      <c r="O721" s="9"/>
      <c r="P721" s="9"/>
      <c r="R721" s="9"/>
      <c r="V721" s="5"/>
      <c r="W721" s="5"/>
      <c r="X721" s="5"/>
      <c r="Y721" s="5"/>
      <c r="AC721" s="11"/>
    </row>
    <row r="722" spans="1:28" ht="12.75">
      <c r="A722" t="s">
        <v>296</v>
      </c>
      <c r="B722" t="s">
        <v>3593</v>
      </c>
      <c r="C722" s="8">
        <v>27620</v>
      </c>
      <c r="D722" s="9"/>
      <c r="E722" s="9" t="s">
        <v>4749</v>
      </c>
      <c r="F722" s="9" t="s">
        <v>3717</v>
      </c>
      <c r="G722" s="9" t="s">
        <v>219</v>
      </c>
      <c r="H722" t="s">
        <v>296</v>
      </c>
      <c r="I722" s="9" t="s">
        <v>1905</v>
      </c>
      <c r="J722" s="9" t="s">
        <v>741</v>
      </c>
      <c r="K722" t="s">
        <v>2967</v>
      </c>
      <c r="L722" s="9" t="s">
        <v>1905</v>
      </c>
      <c r="M722" s="9" t="s">
        <v>1246</v>
      </c>
      <c r="N722" t="s">
        <v>2535</v>
      </c>
      <c r="O722" s="9" t="s">
        <v>1905</v>
      </c>
      <c r="P722" s="9" t="s">
        <v>3027</v>
      </c>
      <c r="Q722" t="s">
        <v>2535</v>
      </c>
      <c r="R722" s="9" t="s">
        <v>1905</v>
      </c>
      <c r="S722" s="9" t="s">
        <v>3594</v>
      </c>
      <c r="T722" t="s">
        <v>2535</v>
      </c>
      <c r="U722" s="8" t="s">
        <v>1905</v>
      </c>
      <c r="V722" s="9" t="s">
        <v>3595</v>
      </c>
      <c r="W722" t="s">
        <v>2535</v>
      </c>
      <c r="X722" t="s">
        <v>1905</v>
      </c>
      <c r="Y722" s="5" t="s">
        <v>3596</v>
      </c>
      <c r="Z722" t="s">
        <v>2967</v>
      </c>
      <c r="AA722" s="6" t="s">
        <v>4511</v>
      </c>
      <c r="AB722" s="6" t="s">
        <v>3597</v>
      </c>
    </row>
    <row r="723" spans="1:28" ht="12.75">
      <c r="A723" t="s">
        <v>2535</v>
      </c>
      <c r="B723" t="s">
        <v>1349</v>
      </c>
      <c r="C723" s="8">
        <v>30439</v>
      </c>
      <c r="D723" s="9" t="s">
        <v>1537</v>
      </c>
      <c r="E723" s="9" t="s">
        <v>1538</v>
      </c>
      <c r="F723" s="9" t="s">
        <v>2226</v>
      </c>
      <c r="G723" s="9" t="s">
        <v>220</v>
      </c>
      <c r="H723" t="s">
        <v>2535</v>
      </c>
      <c r="I723" s="9" t="s">
        <v>2226</v>
      </c>
      <c r="J723" s="9" t="s">
        <v>965</v>
      </c>
      <c r="K723" t="s">
        <v>2535</v>
      </c>
      <c r="L723" s="9" t="s">
        <v>2226</v>
      </c>
      <c r="M723" s="9" t="s">
        <v>4402</v>
      </c>
      <c r="O723" s="9"/>
      <c r="P723" s="9"/>
      <c r="R723" s="9"/>
      <c r="S723" s="9"/>
      <c r="U723" s="8"/>
      <c r="V723" s="9"/>
      <c r="W723" s="6"/>
      <c r="Y723" s="5"/>
      <c r="Z723" s="6"/>
      <c r="AB723" s="12"/>
    </row>
    <row r="724" spans="1:28" ht="12.75">
      <c r="A724" t="s">
        <v>294</v>
      </c>
      <c r="B724" t="s">
        <v>1880</v>
      </c>
      <c r="C724" s="8">
        <v>26284</v>
      </c>
      <c r="D724" s="9"/>
      <c r="E724" s="9" t="s">
        <v>4748</v>
      </c>
      <c r="F724" s="9" t="s">
        <v>1</v>
      </c>
      <c r="G724" s="9" t="s">
        <v>3875</v>
      </c>
      <c r="H724" t="s">
        <v>294</v>
      </c>
      <c r="I724" s="9" t="s">
        <v>2123</v>
      </c>
      <c r="J724" s="9" t="s">
        <v>285</v>
      </c>
      <c r="K724" t="s">
        <v>294</v>
      </c>
      <c r="L724" s="9" t="s">
        <v>2123</v>
      </c>
      <c r="M724" s="9" t="s">
        <v>3450</v>
      </c>
      <c r="N724" t="s">
        <v>294</v>
      </c>
      <c r="O724" s="9" t="s">
        <v>539</v>
      </c>
      <c r="P724" s="9" t="s">
        <v>588</v>
      </c>
      <c r="Q724" t="s">
        <v>294</v>
      </c>
      <c r="R724" s="9" t="s">
        <v>539</v>
      </c>
      <c r="S724" s="9" t="s">
        <v>1183</v>
      </c>
      <c r="T724" t="s">
        <v>294</v>
      </c>
      <c r="U724" s="8" t="s">
        <v>539</v>
      </c>
      <c r="V724" s="9" t="s">
        <v>3338</v>
      </c>
      <c r="W724" t="s">
        <v>294</v>
      </c>
      <c r="X724" t="s">
        <v>539</v>
      </c>
      <c r="Y724" s="5" t="s">
        <v>3339</v>
      </c>
      <c r="Z724" t="s">
        <v>294</v>
      </c>
      <c r="AA724" s="6" t="s">
        <v>539</v>
      </c>
      <c r="AB724" s="6" t="s">
        <v>731</v>
      </c>
    </row>
    <row r="725" spans="1:28" ht="12.75">
      <c r="A725" t="s">
        <v>2535</v>
      </c>
      <c r="B725" t="s">
        <v>1928</v>
      </c>
      <c r="C725" s="8">
        <v>30184</v>
      </c>
      <c r="D725" s="9" t="s">
        <v>1929</v>
      </c>
      <c r="E725" s="9" t="s">
        <v>795</v>
      </c>
      <c r="F725" s="9" t="s">
        <v>4041</v>
      </c>
      <c r="G725" s="9" t="s">
        <v>2353</v>
      </c>
      <c r="H725" t="s">
        <v>2535</v>
      </c>
      <c r="I725" s="9" t="s">
        <v>377</v>
      </c>
      <c r="J725" s="9" t="s">
        <v>1271</v>
      </c>
      <c r="K725" t="s">
        <v>2535</v>
      </c>
      <c r="L725" s="9" t="s">
        <v>377</v>
      </c>
      <c r="M725" s="9" t="s">
        <v>4568</v>
      </c>
      <c r="N725" t="s">
        <v>2535</v>
      </c>
      <c r="O725" s="9" t="s">
        <v>377</v>
      </c>
      <c r="P725" s="9" t="s">
        <v>687</v>
      </c>
      <c r="Q725" t="s">
        <v>2535</v>
      </c>
      <c r="R725" s="9" t="s">
        <v>377</v>
      </c>
      <c r="S725" s="9" t="s">
        <v>3088</v>
      </c>
      <c r="U725" s="8"/>
      <c r="V725" s="9"/>
      <c r="W725" s="6"/>
      <c r="Y725" s="5"/>
      <c r="Z725" s="6"/>
      <c r="AB725" s="12"/>
    </row>
    <row r="726" spans="2:29" ht="12.75">
      <c r="B726" t="s">
        <v>1351</v>
      </c>
      <c r="C726" s="8">
        <v>30268</v>
      </c>
      <c r="D726" s="9" t="s">
        <v>1532</v>
      </c>
      <c r="E726" s="9" t="s">
        <v>1528</v>
      </c>
      <c r="F726" s="9"/>
      <c r="G726" s="9"/>
      <c r="H726" t="s">
        <v>296</v>
      </c>
      <c r="I726" s="9" t="s">
        <v>5183</v>
      </c>
      <c r="J726" s="9" t="s">
        <v>742</v>
      </c>
      <c r="K726" t="s">
        <v>296</v>
      </c>
      <c r="L726" s="9" t="s">
        <v>3193</v>
      </c>
      <c r="M726" s="9" t="s">
        <v>2658</v>
      </c>
      <c r="N726" t="s">
        <v>296</v>
      </c>
      <c r="O726" s="9" t="s">
        <v>2706</v>
      </c>
      <c r="P726" s="9" t="s">
        <v>4563</v>
      </c>
      <c r="R726" s="9"/>
      <c r="V726" s="5"/>
      <c r="W726" s="5"/>
      <c r="X726" s="5"/>
      <c r="Y726" s="5"/>
      <c r="AC726" s="11"/>
    </row>
    <row r="728" spans="1:28" ht="12.75">
      <c r="A728" t="s">
        <v>2704</v>
      </c>
      <c r="B728" t="s">
        <v>1703</v>
      </c>
      <c r="C728" s="8">
        <v>28714</v>
      </c>
      <c r="D728" s="9" t="s">
        <v>3457</v>
      </c>
      <c r="E728" s="9" t="s">
        <v>1388</v>
      </c>
      <c r="F728" s="9" t="s">
        <v>549</v>
      </c>
      <c r="G728" s="9" t="s">
        <v>189</v>
      </c>
      <c r="H728" t="s">
        <v>71</v>
      </c>
      <c r="I728" s="9" t="s">
        <v>549</v>
      </c>
      <c r="J728" s="9" t="s">
        <v>1195</v>
      </c>
      <c r="K728" t="s">
        <v>71</v>
      </c>
      <c r="L728" s="9" t="s">
        <v>5183</v>
      </c>
      <c r="M728" s="9" t="s">
        <v>662</v>
      </c>
      <c r="N728" t="s">
        <v>71</v>
      </c>
      <c r="O728" s="9" t="s">
        <v>5183</v>
      </c>
      <c r="P728" s="9" t="s">
        <v>1181</v>
      </c>
      <c r="Q728" t="s">
        <v>71</v>
      </c>
      <c r="R728" s="9" t="s">
        <v>5183</v>
      </c>
      <c r="S728" s="9" t="s">
        <v>3730</v>
      </c>
      <c r="T728" t="s">
        <v>71</v>
      </c>
      <c r="U728" s="8" t="s">
        <v>5183</v>
      </c>
      <c r="V728" s="9" t="s">
        <v>3731</v>
      </c>
      <c r="W728" s="6" t="s">
        <v>71</v>
      </c>
      <c r="X728" t="s">
        <v>5183</v>
      </c>
      <c r="Y728" s="5" t="s">
        <v>3732</v>
      </c>
      <c r="Z728" t="s">
        <v>1623</v>
      </c>
      <c r="AA728" s="6" t="s">
        <v>5183</v>
      </c>
      <c r="AB728" s="12" t="s">
        <v>3733</v>
      </c>
    </row>
    <row r="729" spans="1:28" ht="12.75">
      <c r="A729" t="s">
        <v>3674</v>
      </c>
      <c r="B729" t="s">
        <v>1542</v>
      </c>
      <c r="C729" s="8">
        <v>30198</v>
      </c>
      <c r="D729" s="9" t="s">
        <v>98</v>
      </c>
      <c r="E729" s="9" t="s">
        <v>95</v>
      </c>
      <c r="F729" s="9" t="s">
        <v>4819</v>
      </c>
      <c r="G729" s="9" t="s">
        <v>5212</v>
      </c>
      <c r="H729" t="s">
        <v>3674</v>
      </c>
      <c r="I729" s="9" t="s">
        <v>4819</v>
      </c>
      <c r="J729" s="9" t="s">
        <v>721</v>
      </c>
      <c r="K729" t="s">
        <v>3674</v>
      </c>
      <c r="L729" s="9" t="s">
        <v>4819</v>
      </c>
      <c r="M729" s="9" t="s">
        <v>1541</v>
      </c>
      <c r="O729" s="9"/>
      <c r="P729" s="9"/>
      <c r="R729" s="9"/>
      <c r="S729" s="9"/>
      <c r="U729" s="8"/>
      <c r="V729" s="9"/>
      <c r="W729" s="6"/>
      <c r="Y729" s="5"/>
      <c r="Z729" s="6"/>
      <c r="AB729" s="12"/>
    </row>
    <row r="730" spans="1:28" ht="12.75">
      <c r="A730" t="s">
        <v>2704</v>
      </c>
      <c r="B730" t="s">
        <v>3571</v>
      </c>
      <c r="C730" s="8">
        <v>29299</v>
      </c>
      <c r="D730" s="9" t="s">
        <v>3572</v>
      </c>
      <c r="E730" s="9" t="s">
        <v>4868</v>
      </c>
      <c r="F730" s="9" t="s">
        <v>4172</v>
      </c>
      <c r="G730" s="9" t="s">
        <v>2386</v>
      </c>
      <c r="H730" t="s">
        <v>1623</v>
      </c>
      <c r="I730" s="9" t="s">
        <v>2706</v>
      </c>
      <c r="J730" s="9" t="s">
        <v>8</v>
      </c>
      <c r="K730" t="s">
        <v>380</v>
      </c>
      <c r="L730" s="9" t="s">
        <v>2706</v>
      </c>
      <c r="M730" s="9" t="s">
        <v>3507</v>
      </c>
      <c r="N730" t="s">
        <v>981</v>
      </c>
      <c r="O730" s="9" t="s">
        <v>2123</v>
      </c>
      <c r="P730" s="9" t="s">
        <v>2234</v>
      </c>
      <c r="Q730" t="s">
        <v>2704</v>
      </c>
      <c r="R730" s="9" t="s">
        <v>4172</v>
      </c>
      <c r="S730" s="9" t="s">
        <v>3573</v>
      </c>
      <c r="T730" t="s">
        <v>4821</v>
      </c>
      <c r="U730" s="8" t="s">
        <v>4172</v>
      </c>
      <c r="V730" s="9" t="s">
        <v>3574</v>
      </c>
      <c r="W730" s="6" t="s">
        <v>2704</v>
      </c>
      <c r="X730" t="s">
        <v>4172</v>
      </c>
      <c r="Y730" s="5" t="s">
        <v>3921</v>
      </c>
      <c r="Z730" t="s">
        <v>2704</v>
      </c>
      <c r="AA730" s="6" t="s">
        <v>4172</v>
      </c>
      <c r="AB730" s="12" t="s">
        <v>3922</v>
      </c>
    </row>
    <row r="731" spans="1:28" ht="12.75">
      <c r="A731" t="s">
        <v>71</v>
      </c>
      <c r="B731" t="s">
        <v>1478</v>
      </c>
      <c r="C731" s="8">
        <v>30453</v>
      </c>
      <c r="D731" s="9" t="s">
        <v>1479</v>
      </c>
      <c r="E731" s="9" t="s">
        <v>794</v>
      </c>
      <c r="F731" s="9" t="s">
        <v>1480</v>
      </c>
      <c r="G731" s="9" t="s">
        <v>2007</v>
      </c>
      <c r="H731" t="s">
        <v>3674</v>
      </c>
      <c r="I731" s="9" t="s">
        <v>1480</v>
      </c>
      <c r="J731" s="9" t="s">
        <v>3968</v>
      </c>
      <c r="K731" t="s">
        <v>71</v>
      </c>
      <c r="L731" s="9" t="s">
        <v>1480</v>
      </c>
      <c r="M731" s="9" t="s">
        <v>656</v>
      </c>
      <c r="N731" t="s">
        <v>3674</v>
      </c>
      <c r="O731" s="9" t="s">
        <v>1480</v>
      </c>
      <c r="P731" s="9" t="s">
        <v>1179</v>
      </c>
      <c r="Q731" t="s">
        <v>3674</v>
      </c>
      <c r="R731" s="9" t="s">
        <v>1480</v>
      </c>
      <c r="S731" s="9" t="s">
        <v>17</v>
      </c>
      <c r="U731" s="8"/>
      <c r="V731" s="9"/>
      <c r="W731" s="6"/>
      <c r="Y731" s="5"/>
      <c r="Z731" s="6"/>
      <c r="AB731" s="12"/>
    </row>
    <row r="732" spans="1:28" ht="12.75">
      <c r="A732" t="s">
        <v>3674</v>
      </c>
      <c r="B732" t="s">
        <v>1730</v>
      </c>
      <c r="C732" s="8">
        <v>27855</v>
      </c>
      <c r="D732" s="9" t="s">
        <v>1731</v>
      </c>
      <c r="E732" s="9" t="s">
        <v>52</v>
      </c>
      <c r="F732" s="9" t="s">
        <v>1905</v>
      </c>
      <c r="G732" s="9" t="s">
        <v>4325</v>
      </c>
      <c r="H732" t="s">
        <v>71</v>
      </c>
      <c r="I732" s="9" t="s">
        <v>1905</v>
      </c>
      <c r="J732" s="9" t="s">
        <v>986</v>
      </c>
      <c r="K732" t="s">
        <v>2291</v>
      </c>
      <c r="L732" s="9" t="s">
        <v>1905</v>
      </c>
      <c r="M732" s="9" t="s">
        <v>4193</v>
      </c>
      <c r="N732" t="s">
        <v>3674</v>
      </c>
      <c r="O732" s="9" t="s">
        <v>1905</v>
      </c>
      <c r="P732" s="9" t="s">
        <v>4106</v>
      </c>
      <c r="Q732" t="s">
        <v>71</v>
      </c>
      <c r="R732" s="9" t="s">
        <v>5180</v>
      </c>
      <c r="S732" s="9" t="s">
        <v>1732</v>
      </c>
      <c r="T732" t="s">
        <v>71</v>
      </c>
      <c r="U732" s="8" t="s">
        <v>5180</v>
      </c>
      <c r="V732" s="9" t="s">
        <v>1733</v>
      </c>
      <c r="W732" s="6" t="s">
        <v>71</v>
      </c>
      <c r="X732" t="s">
        <v>5180</v>
      </c>
      <c r="Y732" s="5" t="s">
        <v>1734</v>
      </c>
      <c r="Z732" t="s">
        <v>71</v>
      </c>
      <c r="AA732" s="6" t="s">
        <v>5180</v>
      </c>
      <c r="AB732" s="12" t="s">
        <v>1735</v>
      </c>
    </row>
    <row r="733" spans="1:29" ht="12.75">
      <c r="A733" t="s">
        <v>2291</v>
      </c>
      <c r="B733" t="s">
        <v>1316</v>
      </c>
      <c r="C733" s="8">
        <v>28898</v>
      </c>
      <c r="D733" s="9" t="s">
        <v>4939</v>
      </c>
      <c r="E733" s="9" t="s">
        <v>793</v>
      </c>
      <c r="F733" s="9" t="s">
        <v>4147</v>
      </c>
      <c r="G733" s="9" t="s">
        <v>821</v>
      </c>
      <c r="H733" t="s">
        <v>3436</v>
      </c>
      <c r="I733" s="9" t="s">
        <v>4147</v>
      </c>
      <c r="J733" s="9" t="s">
        <v>5157</v>
      </c>
      <c r="L733" s="9"/>
      <c r="M733" s="9"/>
      <c r="N733" t="s">
        <v>2124</v>
      </c>
      <c r="O733" s="9" t="s">
        <v>2706</v>
      </c>
      <c r="P733" s="9" t="s">
        <v>3904</v>
      </c>
      <c r="Q733" t="s">
        <v>654</v>
      </c>
      <c r="R733" s="9" t="s">
        <v>2706</v>
      </c>
      <c r="S733" s="5" t="s">
        <v>1317</v>
      </c>
      <c r="T733" t="s">
        <v>401</v>
      </c>
      <c r="U733" t="s">
        <v>2706</v>
      </c>
      <c r="V733" s="5" t="s">
        <v>4520</v>
      </c>
      <c r="W733" s="5"/>
      <c r="X733" s="5"/>
      <c r="Y733" s="5"/>
      <c r="AC733" s="11"/>
    </row>
    <row r="734" spans="1:28" ht="12.75">
      <c r="A734" t="s">
        <v>3674</v>
      </c>
      <c r="B734" t="s">
        <v>3111</v>
      </c>
      <c r="C734" s="8">
        <v>28869</v>
      </c>
      <c r="D734" s="9" t="s">
        <v>372</v>
      </c>
      <c r="E734" s="9" t="s">
        <v>3768</v>
      </c>
      <c r="F734" s="9" t="s">
        <v>5183</v>
      </c>
      <c r="G734" s="9" t="s">
        <v>1683</v>
      </c>
      <c r="H734" t="s">
        <v>2704</v>
      </c>
      <c r="I734" s="9" t="s">
        <v>1480</v>
      </c>
      <c r="J734" s="9" t="s">
        <v>3967</v>
      </c>
      <c r="K734" t="s">
        <v>2704</v>
      </c>
      <c r="L734" s="9" t="s">
        <v>1480</v>
      </c>
      <c r="M734" s="9" t="s">
        <v>657</v>
      </c>
      <c r="N734" t="s">
        <v>71</v>
      </c>
      <c r="O734" s="9" t="s">
        <v>1480</v>
      </c>
      <c r="P734" s="9" t="s">
        <v>4336</v>
      </c>
      <c r="Q734" t="s">
        <v>3674</v>
      </c>
      <c r="R734" s="9" t="s">
        <v>1480</v>
      </c>
      <c r="S734" s="9" t="s">
        <v>1088</v>
      </c>
      <c r="U734" s="8"/>
      <c r="V734" s="9"/>
      <c r="W734" s="6"/>
      <c r="Y734" s="5"/>
      <c r="Z734" s="6"/>
      <c r="AB734" s="12"/>
    </row>
    <row r="735" spans="1:28" ht="12.75">
      <c r="A735" t="s">
        <v>1328</v>
      </c>
      <c r="B735" t="s">
        <v>78</v>
      </c>
      <c r="C735" s="8">
        <v>31161</v>
      </c>
      <c r="D735" s="9" t="s">
        <v>98</v>
      </c>
      <c r="E735" s="9" t="s">
        <v>902</v>
      </c>
      <c r="F735" s="9"/>
      <c r="G735" s="9"/>
      <c r="H735" t="s">
        <v>3674</v>
      </c>
      <c r="I735" s="9" t="s">
        <v>524</v>
      </c>
      <c r="J735" s="9" t="s">
        <v>1203</v>
      </c>
      <c r="K735" t="s">
        <v>3674</v>
      </c>
      <c r="L735" s="9" t="s">
        <v>524</v>
      </c>
      <c r="M735" s="9" t="s">
        <v>77</v>
      </c>
      <c r="O735" s="9"/>
      <c r="P735" s="9"/>
      <c r="R735" s="9"/>
      <c r="S735" s="9"/>
      <c r="U735" s="8"/>
      <c r="V735" s="9"/>
      <c r="W735" s="6"/>
      <c r="Y735" s="5"/>
      <c r="Z735" s="6"/>
      <c r="AB735" s="12"/>
    </row>
    <row r="736" spans="1:28" ht="12.75">
      <c r="A736" t="s">
        <v>1919</v>
      </c>
      <c r="B736" t="s">
        <v>1463</v>
      </c>
      <c r="C736" s="8">
        <v>28990</v>
      </c>
      <c r="D736" s="9" t="s">
        <v>2188</v>
      </c>
      <c r="E736" s="9" t="s">
        <v>3766</v>
      </c>
      <c r="F736" s="9" t="s">
        <v>2697</v>
      </c>
      <c r="G736" s="9" t="s">
        <v>816</v>
      </c>
      <c r="H736" t="s">
        <v>1919</v>
      </c>
      <c r="I736" s="9" t="s">
        <v>2697</v>
      </c>
      <c r="J736" s="9" t="s">
        <v>4906</v>
      </c>
      <c r="K736" t="s">
        <v>1919</v>
      </c>
      <c r="L736" s="9" t="s">
        <v>2697</v>
      </c>
      <c r="M736" s="9" t="s">
        <v>717</v>
      </c>
      <c r="N736" t="s">
        <v>1919</v>
      </c>
      <c r="O736" s="9" t="s">
        <v>5177</v>
      </c>
      <c r="P736" s="9" t="s">
        <v>3050</v>
      </c>
      <c r="Q736" t="s">
        <v>1919</v>
      </c>
      <c r="R736" s="9" t="s">
        <v>5177</v>
      </c>
      <c r="S736" s="9" t="s">
        <v>4051</v>
      </c>
      <c r="U736" s="8"/>
      <c r="V736" s="9"/>
      <c r="W736" s="6"/>
      <c r="Y736" s="5"/>
      <c r="Z736" s="6"/>
      <c r="AB736" s="12"/>
    </row>
    <row r="737" spans="1:28" ht="12.75">
      <c r="A737" t="s">
        <v>1919</v>
      </c>
      <c r="B737" t="s">
        <v>1461</v>
      </c>
      <c r="C737" s="8">
        <v>29407</v>
      </c>
      <c r="D737" s="9" t="s">
        <v>5190</v>
      </c>
      <c r="E737" s="9" t="s">
        <v>372</v>
      </c>
      <c r="F737" s="9" t="s">
        <v>3083</v>
      </c>
      <c r="G737" s="9" t="s">
        <v>2312</v>
      </c>
      <c r="H737" t="s">
        <v>5159</v>
      </c>
      <c r="I737" s="9" t="s">
        <v>2538</v>
      </c>
      <c r="J737" s="9" t="s">
        <v>2179</v>
      </c>
      <c r="K737" t="s">
        <v>5159</v>
      </c>
      <c r="L737" s="9" t="s">
        <v>2538</v>
      </c>
      <c r="M737" s="9" t="s">
        <v>3959</v>
      </c>
      <c r="N737" t="s">
        <v>4095</v>
      </c>
      <c r="O737" s="9" t="s">
        <v>2226</v>
      </c>
      <c r="P737" s="9" t="s">
        <v>4777</v>
      </c>
      <c r="Q737" t="s">
        <v>5159</v>
      </c>
      <c r="R737" s="9" t="s">
        <v>2226</v>
      </c>
      <c r="S737" s="9" t="s">
        <v>1462</v>
      </c>
      <c r="U737" s="8"/>
      <c r="V737" s="9"/>
      <c r="W737" s="6"/>
      <c r="Y737" s="5"/>
      <c r="Z737" s="6"/>
      <c r="AB737" s="12"/>
    </row>
    <row r="738" ht="12.75">
      <c r="H738"/>
    </row>
    <row r="739" spans="1:28" ht="12.75">
      <c r="A739" t="s">
        <v>3185</v>
      </c>
      <c r="B739" t="s">
        <v>4092</v>
      </c>
      <c r="C739" s="8">
        <v>28392</v>
      </c>
      <c r="D739" s="9" t="s">
        <v>934</v>
      </c>
      <c r="E739" s="9" t="s">
        <v>58</v>
      </c>
      <c r="F739" s="9" t="s">
        <v>5177</v>
      </c>
      <c r="G739" s="9" t="s">
        <v>3189</v>
      </c>
      <c r="H739" t="s">
        <v>3185</v>
      </c>
      <c r="I739" s="9" t="s">
        <v>5177</v>
      </c>
      <c r="J739" s="9" t="s">
        <v>3813</v>
      </c>
      <c r="K739" t="s">
        <v>3185</v>
      </c>
      <c r="L739" s="9" t="s">
        <v>5177</v>
      </c>
      <c r="M739" s="9" t="s">
        <v>3813</v>
      </c>
      <c r="N739" t="s">
        <v>3185</v>
      </c>
      <c r="O739" s="9" t="s">
        <v>5177</v>
      </c>
      <c r="P739" s="9" t="s">
        <v>3813</v>
      </c>
      <c r="Q739" t="s">
        <v>3185</v>
      </c>
      <c r="R739" s="9" t="s">
        <v>5194</v>
      </c>
      <c r="S739" s="9" t="s">
        <v>3713</v>
      </c>
      <c r="T739" t="s">
        <v>2274</v>
      </c>
      <c r="U739" s="8" t="s">
        <v>5194</v>
      </c>
      <c r="V739" s="9" t="s">
        <v>2547</v>
      </c>
      <c r="W739" s="6" t="s">
        <v>2274</v>
      </c>
      <c r="X739" t="s">
        <v>5194</v>
      </c>
      <c r="Y739" s="5" t="s">
        <v>5197</v>
      </c>
      <c r="Z739" s="6" t="s">
        <v>3185</v>
      </c>
      <c r="AA739" s="6" t="s">
        <v>5194</v>
      </c>
      <c r="AB739" s="12" t="s">
        <v>2545</v>
      </c>
    </row>
    <row r="740" spans="1:28" ht="12.75">
      <c r="A740" t="s">
        <v>523</v>
      </c>
      <c r="B740" t="s">
        <v>2375</v>
      </c>
      <c r="C740" s="8">
        <v>27353</v>
      </c>
      <c r="D740" s="9" t="s">
        <v>4052</v>
      </c>
      <c r="E740" s="9" t="s">
        <v>4743</v>
      </c>
      <c r="F740" s="9" t="s">
        <v>4819</v>
      </c>
      <c r="G740" s="9" t="s">
        <v>3718</v>
      </c>
      <c r="H740" t="s">
        <v>523</v>
      </c>
      <c r="I740" s="9" t="s">
        <v>4819</v>
      </c>
      <c r="J740" s="9" t="s">
        <v>3813</v>
      </c>
      <c r="K740" t="s">
        <v>523</v>
      </c>
      <c r="L740" s="9" t="s">
        <v>4819</v>
      </c>
      <c r="M740" s="9" t="s">
        <v>5184</v>
      </c>
      <c r="N740" t="s">
        <v>523</v>
      </c>
      <c r="O740" s="9" t="s">
        <v>4819</v>
      </c>
      <c r="P740" s="9" t="s">
        <v>5184</v>
      </c>
      <c r="Q740" t="s">
        <v>523</v>
      </c>
      <c r="R740" s="9" t="s">
        <v>4819</v>
      </c>
      <c r="S740" s="9" t="s">
        <v>4144</v>
      </c>
      <c r="T740" t="s">
        <v>523</v>
      </c>
      <c r="U740" s="8" t="s">
        <v>4819</v>
      </c>
      <c r="V740" s="9" t="s">
        <v>543</v>
      </c>
      <c r="W740" s="6" t="s">
        <v>523</v>
      </c>
      <c r="X740" t="s">
        <v>4819</v>
      </c>
      <c r="Y740" s="5" t="s">
        <v>4053</v>
      </c>
      <c r="Z740" s="6" t="s">
        <v>523</v>
      </c>
      <c r="AA740" s="6" t="s">
        <v>4819</v>
      </c>
      <c r="AB740" s="12" t="s">
        <v>5179</v>
      </c>
    </row>
    <row r="741" spans="1:28" ht="12.75">
      <c r="A741" t="s">
        <v>3712</v>
      </c>
      <c r="B741" t="s">
        <v>4558</v>
      </c>
      <c r="C741" s="8">
        <v>29400</v>
      </c>
      <c r="D741" s="9" t="s">
        <v>2992</v>
      </c>
      <c r="E741" s="9" t="s">
        <v>2708</v>
      </c>
      <c r="F741" s="9" t="s">
        <v>2544</v>
      </c>
      <c r="G741" s="9" t="s">
        <v>3711</v>
      </c>
      <c r="H741" t="s">
        <v>3712</v>
      </c>
      <c r="I741" s="9" t="s">
        <v>5183</v>
      </c>
      <c r="J741" s="9" t="s">
        <v>541</v>
      </c>
      <c r="K741" t="s">
        <v>3185</v>
      </c>
      <c r="L741" s="9" t="s">
        <v>5183</v>
      </c>
      <c r="M741" s="9" t="s">
        <v>3813</v>
      </c>
      <c r="N741" t="s">
        <v>3301</v>
      </c>
      <c r="O741" s="9" t="s">
        <v>5183</v>
      </c>
      <c r="P741" s="9" t="s">
        <v>5184</v>
      </c>
      <c r="Q741" t="s">
        <v>2277</v>
      </c>
      <c r="R741" s="9" t="s">
        <v>5183</v>
      </c>
      <c r="S741" s="9" t="s">
        <v>2545</v>
      </c>
      <c r="U741" s="8"/>
      <c r="V741" s="9"/>
      <c r="W741" s="6"/>
      <c r="Y741" s="5"/>
      <c r="Z741" s="6"/>
      <c r="AB741" s="12"/>
    </row>
    <row r="742" spans="1:29" ht="12.75">
      <c r="A742" t="s">
        <v>3714</v>
      </c>
      <c r="B742" t="s">
        <v>2070</v>
      </c>
      <c r="C742" s="8">
        <v>30645</v>
      </c>
      <c r="D742" s="9" t="s">
        <v>96</v>
      </c>
      <c r="E742" s="9" t="s">
        <v>2634</v>
      </c>
      <c r="F742" s="9" t="s">
        <v>549</v>
      </c>
      <c r="G742" s="9" t="s">
        <v>3713</v>
      </c>
      <c r="H742" t="s">
        <v>3714</v>
      </c>
      <c r="I742" s="9" t="s">
        <v>549</v>
      </c>
      <c r="J742" s="9" t="s">
        <v>543</v>
      </c>
      <c r="L742" s="9"/>
      <c r="M742" s="9"/>
      <c r="O742" s="9"/>
      <c r="P742" s="9"/>
      <c r="R742" s="9"/>
      <c r="V742" s="5"/>
      <c r="W742" s="5"/>
      <c r="X742" s="5"/>
      <c r="Y742" s="5"/>
      <c r="AC742" s="11"/>
    </row>
    <row r="743" spans="1:28" ht="12.75">
      <c r="A743" t="s">
        <v>3712</v>
      </c>
      <c r="B743" t="s">
        <v>4882</v>
      </c>
      <c r="C743" s="8">
        <v>30441</v>
      </c>
      <c r="D743" s="9" t="s">
        <v>92</v>
      </c>
      <c r="E743" s="9" t="s">
        <v>92</v>
      </c>
      <c r="F743" s="9" t="s">
        <v>4511</v>
      </c>
      <c r="G743" s="9" t="s">
        <v>2547</v>
      </c>
      <c r="H743" t="s">
        <v>3712</v>
      </c>
      <c r="I743" s="9" t="s">
        <v>4511</v>
      </c>
      <c r="J743" s="9" t="s">
        <v>3718</v>
      </c>
      <c r="K743" t="s">
        <v>3712</v>
      </c>
      <c r="L743" s="9" t="s">
        <v>4511</v>
      </c>
      <c r="M743" s="9" t="s">
        <v>543</v>
      </c>
      <c r="O743" s="9"/>
      <c r="P743" s="9"/>
      <c r="R743" s="9"/>
      <c r="S743" s="9"/>
      <c r="U743" s="8"/>
      <c r="V743" s="9"/>
      <c r="W743" s="6"/>
      <c r="Y743" s="5"/>
      <c r="Z743" s="6"/>
      <c r="AB743" s="12"/>
    </row>
    <row r="744" spans="1:28" ht="12.75">
      <c r="A744" t="s">
        <v>3810</v>
      </c>
      <c r="B744" t="s">
        <v>1540</v>
      </c>
      <c r="C744" s="8">
        <v>30502</v>
      </c>
      <c r="D744" s="9" t="s">
        <v>96</v>
      </c>
      <c r="E744" s="9" t="s">
        <v>94</v>
      </c>
      <c r="F744" s="9" t="s">
        <v>5180</v>
      </c>
      <c r="G744" s="9" t="s">
        <v>5197</v>
      </c>
      <c r="H744" t="s">
        <v>2277</v>
      </c>
      <c r="I744" s="9" t="s">
        <v>5180</v>
      </c>
      <c r="J744" s="9" t="s">
        <v>2545</v>
      </c>
      <c r="K744" t="s">
        <v>3712</v>
      </c>
      <c r="L744" s="9" t="s">
        <v>3548</v>
      </c>
      <c r="M744" s="9" t="s">
        <v>3811</v>
      </c>
      <c r="O744" s="9"/>
      <c r="P744" s="9"/>
      <c r="R744" s="9"/>
      <c r="S744" s="9"/>
      <c r="U744" s="8"/>
      <c r="V744" s="9"/>
      <c r="W744" s="6"/>
      <c r="Y744" s="5"/>
      <c r="Z744" s="6"/>
      <c r="AB744" s="12"/>
    </row>
    <row r="745" spans="1:28" ht="12.75">
      <c r="A745" t="s">
        <v>2274</v>
      </c>
      <c r="B745" t="s">
        <v>1036</v>
      </c>
      <c r="C745" s="8">
        <v>30277</v>
      </c>
      <c r="D745" s="9" t="s">
        <v>98</v>
      </c>
      <c r="E745" s="9" t="s">
        <v>3324</v>
      </c>
      <c r="F745" s="9" t="s">
        <v>3083</v>
      </c>
      <c r="G745" s="9" t="s">
        <v>5197</v>
      </c>
      <c r="H745" t="s">
        <v>3185</v>
      </c>
      <c r="I745" s="9" t="s">
        <v>3083</v>
      </c>
      <c r="J745" s="9" t="s">
        <v>2545</v>
      </c>
      <c r="K745" t="s">
        <v>3185</v>
      </c>
      <c r="L745" s="9" t="s">
        <v>4147</v>
      </c>
      <c r="M745" s="9" t="s">
        <v>2545</v>
      </c>
      <c r="O745" s="9"/>
      <c r="P745" s="9"/>
      <c r="R745" s="9"/>
      <c r="S745" s="9"/>
      <c r="U745" s="8"/>
      <c r="V745" s="9"/>
      <c r="W745" s="6"/>
      <c r="Y745" s="5"/>
      <c r="Z745" s="6"/>
      <c r="AB745" s="12"/>
    </row>
    <row r="746" spans="1:29" ht="12.75">
      <c r="A746" t="s">
        <v>2274</v>
      </c>
      <c r="B746" t="s">
        <v>688</v>
      </c>
      <c r="C746" s="8">
        <v>30096</v>
      </c>
      <c r="D746" s="9" t="s">
        <v>3206</v>
      </c>
      <c r="E746" s="9" t="s">
        <v>5175</v>
      </c>
      <c r="F746" s="9" t="s">
        <v>524</v>
      </c>
      <c r="G746" s="9" t="s">
        <v>2545</v>
      </c>
      <c r="H746" t="s">
        <v>2277</v>
      </c>
      <c r="I746" s="9" t="s">
        <v>524</v>
      </c>
      <c r="J746" s="9" t="s">
        <v>5197</v>
      </c>
      <c r="K746" t="s">
        <v>2277</v>
      </c>
      <c r="L746" s="9" t="s">
        <v>524</v>
      </c>
      <c r="M746" s="9" t="s">
        <v>5197</v>
      </c>
      <c r="N746" t="s">
        <v>2277</v>
      </c>
      <c r="O746" s="9" t="s">
        <v>5183</v>
      </c>
      <c r="P746" s="9" t="s">
        <v>5197</v>
      </c>
      <c r="R746" s="9"/>
      <c r="V746" s="5"/>
      <c r="W746" s="5"/>
      <c r="X746" s="5"/>
      <c r="Y746" s="5"/>
      <c r="AC746" s="11"/>
    </row>
    <row r="747" spans="1:29" ht="12.75">
      <c r="A747" t="s">
        <v>3184</v>
      </c>
      <c r="B747" t="s">
        <v>2161</v>
      </c>
      <c r="C747" s="8">
        <v>30697</v>
      </c>
      <c r="D747" s="9" t="s">
        <v>2636</v>
      </c>
      <c r="E747" s="9" t="s">
        <v>3325</v>
      </c>
      <c r="F747" s="9" t="s">
        <v>524</v>
      </c>
      <c r="G747" s="9" t="s">
        <v>2545</v>
      </c>
      <c r="H747" t="s">
        <v>3184</v>
      </c>
      <c r="I747" s="9" t="s">
        <v>524</v>
      </c>
      <c r="J747" s="9" t="s">
        <v>2545</v>
      </c>
      <c r="L747" s="9"/>
      <c r="M747" s="9"/>
      <c r="O747" s="9"/>
      <c r="P747" s="9"/>
      <c r="R747" s="9"/>
      <c r="V747" s="5"/>
      <c r="W747" s="5"/>
      <c r="X747" s="5"/>
      <c r="Y747" s="5"/>
      <c r="AC747" s="11"/>
    </row>
    <row r="748" spans="3:28" ht="12.75">
      <c r="C748" s="8"/>
      <c r="D748" s="9"/>
      <c r="E748" s="9"/>
      <c r="F748" s="9"/>
      <c r="G748" s="9"/>
      <c r="H748"/>
      <c r="I748" s="9"/>
      <c r="J748" s="9"/>
      <c r="L748" s="9"/>
      <c r="M748" s="9"/>
      <c r="O748" s="9"/>
      <c r="P748" s="9"/>
      <c r="R748" s="9"/>
      <c r="S748" s="9"/>
      <c r="U748" s="8"/>
      <c r="V748" s="9"/>
      <c r="W748" s="6"/>
      <c r="Y748" s="5"/>
      <c r="Z748" s="6"/>
      <c r="AB748" s="12"/>
    </row>
    <row r="749" spans="1:28" ht="12.75">
      <c r="A749" t="s">
        <v>5181</v>
      </c>
      <c r="B749" t="s">
        <v>2240</v>
      </c>
      <c r="C749" s="8">
        <v>28300</v>
      </c>
      <c r="D749" s="9" t="s">
        <v>2241</v>
      </c>
      <c r="E749" s="9" t="s">
        <v>1177</v>
      </c>
      <c r="F749" s="9" t="s">
        <v>1</v>
      </c>
      <c r="G749" s="9" t="s">
        <v>2698</v>
      </c>
      <c r="H749" t="s">
        <v>5181</v>
      </c>
      <c r="I749" s="9" t="s">
        <v>1</v>
      </c>
      <c r="J749" s="9" t="s">
        <v>4415</v>
      </c>
      <c r="K749" t="s">
        <v>5181</v>
      </c>
      <c r="L749" s="9" t="s">
        <v>1</v>
      </c>
      <c r="M749" s="9" t="s">
        <v>541</v>
      </c>
      <c r="N749" t="s">
        <v>5181</v>
      </c>
      <c r="O749" s="9" t="s">
        <v>1</v>
      </c>
      <c r="P749" s="9" t="s">
        <v>541</v>
      </c>
      <c r="Q749" t="s">
        <v>5181</v>
      </c>
      <c r="R749" s="9" t="s">
        <v>1</v>
      </c>
      <c r="S749" s="9" t="s">
        <v>4427</v>
      </c>
      <c r="T749" t="s">
        <v>5181</v>
      </c>
      <c r="U749" s="8" t="s">
        <v>1</v>
      </c>
      <c r="V749" s="9" t="s">
        <v>2242</v>
      </c>
      <c r="W749" s="6" t="s">
        <v>5181</v>
      </c>
      <c r="X749" t="s">
        <v>1</v>
      </c>
      <c r="Y749" s="5" t="s">
        <v>3813</v>
      </c>
      <c r="Z749" s="6" t="s">
        <v>5185</v>
      </c>
      <c r="AA749" s="6" t="s">
        <v>1</v>
      </c>
      <c r="AB749" s="12" t="s">
        <v>2243</v>
      </c>
    </row>
    <row r="750" spans="1:29" ht="12.75">
      <c r="A750" t="s">
        <v>4278</v>
      </c>
      <c r="B750" t="s">
        <v>2687</v>
      </c>
      <c r="C750" s="8">
        <v>29833</v>
      </c>
      <c r="D750" s="9" t="s">
        <v>372</v>
      </c>
      <c r="E750" s="9" t="s">
        <v>5174</v>
      </c>
      <c r="F750" s="9" t="s">
        <v>295</v>
      </c>
      <c r="G750" s="9" t="s">
        <v>621</v>
      </c>
      <c r="H750" t="s">
        <v>5196</v>
      </c>
      <c r="I750" s="9" t="s">
        <v>295</v>
      </c>
      <c r="J750" s="9" t="s">
        <v>5197</v>
      </c>
      <c r="K750" t="s">
        <v>4521</v>
      </c>
      <c r="L750" s="9" t="s">
        <v>295</v>
      </c>
      <c r="M750" s="9" t="s">
        <v>5197</v>
      </c>
      <c r="N750" t="s">
        <v>5196</v>
      </c>
      <c r="O750" s="9" t="s">
        <v>295</v>
      </c>
      <c r="P750" s="9" t="s">
        <v>2545</v>
      </c>
      <c r="R750" s="9"/>
      <c r="V750" s="5"/>
      <c r="W750" s="5"/>
      <c r="X750" s="5"/>
      <c r="Y750" s="5"/>
      <c r="AC750" s="11"/>
    </row>
    <row r="751" spans="1:28" ht="12.75">
      <c r="A751" t="s">
        <v>5198</v>
      </c>
      <c r="B751" t="s">
        <v>3836</v>
      </c>
      <c r="C751" s="8">
        <v>28616</v>
      </c>
      <c r="D751" s="9" t="s">
        <v>936</v>
      </c>
      <c r="E751" s="9" t="s">
        <v>3859</v>
      </c>
      <c r="F751" s="9" t="s">
        <v>3083</v>
      </c>
      <c r="G751" s="9" t="s">
        <v>2771</v>
      </c>
      <c r="H751" t="s">
        <v>5198</v>
      </c>
      <c r="I751" s="9" t="s">
        <v>3083</v>
      </c>
      <c r="J751" s="9" t="s">
        <v>2284</v>
      </c>
      <c r="K751" t="s">
        <v>5198</v>
      </c>
      <c r="L751" s="9" t="s">
        <v>3083</v>
      </c>
      <c r="M751" s="9" t="s">
        <v>5191</v>
      </c>
      <c r="N751" t="s">
        <v>5198</v>
      </c>
      <c r="O751" s="9" t="s">
        <v>1</v>
      </c>
      <c r="P751" s="9" t="s">
        <v>4121</v>
      </c>
      <c r="Q751" t="s">
        <v>5198</v>
      </c>
      <c r="R751" s="9" t="s">
        <v>1</v>
      </c>
      <c r="S751" s="9" t="s">
        <v>937</v>
      </c>
      <c r="U751" s="8"/>
      <c r="V751" s="9"/>
      <c r="W751" s="6" t="s">
        <v>5198</v>
      </c>
      <c r="X751" t="s">
        <v>1</v>
      </c>
      <c r="Y751" s="5" t="s">
        <v>938</v>
      </c>
      <c r="Z751" s="6" t="s">
        <v>5198</v>
      </c>
      <c r="AA751" s="6" t="s">
        <v>1</v>
      </c>
      <c r="AB751" s="12" t="s">
        <v>3296</v>
      </c>
    </row>
    <row r="752" spans="1:29" ht="12.75">
      <c r="A752" t="s">
        <v>5203</v>
      </c>
      <c r="B752" t="s">
        <v>3151</v>
      </c>
      <c r="C752" s="8">
        <v>30565</v>
      </c>
      <c r="D752" s="9" t="s">
        <v>2113</v>
      </c>
      <c r="E752" s="9" t="s">
        <v>3395</v>
      </c>
      <c r="F752" s="9" t="s">
        <v>5180</v>
      </c>
      <c r="G752" s="9" t="s">
        <v>3811</v>
      </c>
      <c r="H752"/>
      <c r="I752" s="9"/>
      <c r="J752" s="9"/>
      <c r="L752" s="9"/>
      <c r="M752" s="9"/>
      <c r="O752" s="9"/>
      <c r="P752" s="9"/>
      <c r="R752" s="9"/>
      <c r="V752" s="5"/>
      <c r="W752" s="5"/>
      <c r="X752" s="5"/>
      <c r="Y752" s="5"/>
      <c r="AC752" s="11"/>
    </row>
    <row r="753" spans="1:28" ht="12.75">
      <c r="A753" t="s">
        <v>5181</v>
      </c>
      <c r="B753" t="s">
        <v>2333</v>
      </c>
      <c r="C753" s="8">
        <v>27922</v>
      </c>
      <c r="D753" s="9" t="s">
        <v>3094</v>
      </c>
      <c r="E753" s="9" t="s">
        <v>2018</v>
      </c>
      <c r="F753" s="9" t="s">
        <v>377</v>
      </c>
      <c r="G753" s="9" t="s">
        <v>2547</v>
      </c>
      <c r="H753" t="s">
        <v>5181</v>
      </c>
      <c r="I753" s="9" t="s">
        <v>377</v>
      </c>
      <c r="J753" s="9" t="s">
        <v>5202</v>
      </c>
      <c r="K753" t="s">
        <v>5181</v>
      </c>
      <c r="L753" s="9" t="s">
        <v>377</v>
      </c>
      <c r="M753" s="9" t="s">
        <v>3811</v>
      </c>
      <c r="N753" t="s">
        <v>5200</v>
      </c>
      <c r="O753" s="9" t="s">
        <v>377</v>
      </c>
      <c r="P753" s="9" t="s">
        <v>2539</v>
      </c>
      <c r="Q753" t="s">
        <v>5200</v>
      </c>
      <c r="R753" s="9" t="s">
        <v>377</v>
      </c>
      <c r="S753" s="5" t="s">
        <v>2539</v>
      </c>
      <c r="T753" t="s">
        <v>5200</v>
      </c>
      <c r="U753" t="s">
        <v>377</v>
      </c>
      <c r="V753" s="5" t="s">
        <v>5197</v>
      </c>
      <c r="W753" s="6" t="s">
        <v>5200</v>
      </c>
      <c r="X753" t="s">
        <v>377</v>
      </c>
      <c r="Y753" s="5" t="s">
        <v>5197</v>
      </c>
      <c r="Z753" s="6" t="s">
        <v>5200</v>
      </c>
      <c r="AA753" s="6" t="s">
        <v>377</v>
      </c>
      <c r="AB753" s="12" t="s">
        <v>2545</v>
      </c>
    </row>
    <row r="754" spans="1:29" ht="12.75">
      <c r="A754" t="s">
        <v>5206</v>
      </c>
      <c r="B754" t="s">
        <v>650</v>
      </c>
      <c r="C754" s="8">
        <v>27770</v>
      </c>
      <c r="D754" s="9" t="s">
        <v>651</v>
      </c>
      <c r="E754" s="9" t="s">
        <v>2354</v>
      </c>
      <c r="F754" s="9" t="s">
        <v>539</v>
      </c>
      <c r="G754" s="9" t="s">
        <v>2545</v>
      </c>
      <c r="H754" t="s">
        <v>5178</v>
      </c>
      <c r="I754" s="9" t="s">
        <v>539</v>
      </c>
      <c r="J754" s="9" t="s">
        <v>3814</v>
      </c>
      <c r="K754" t="s">
        <v>5203</v>
      </c>
      <c r="L754" s="9" t="s">
        <v>4041</v>
      </c>
      <c r="M754" s="9" t="s">
        <v>5197</v>
      </c>
      <c r="N754" t="s">
        <v>5203</v>
      </c>
      <c r="O754" s="9" t="s">
        <v>4041</v>
      </c>
      <c r="P754" s="9" t="s">
        <v>543</v>
      </c>
      <c r="Q754" t="s">
        <v>5203</v>
      </c>
      <c r="R754" s="9" t="s">
        <v>4041</v>
      </c>
      <c r="S754" s="5" t="s">
        <v>2539</v>
      </c>
      <c r="T754" t="s">
        <v>3816</v>
      </c>
      <c r="U754" t="s">
        <v>4041</v>
      </c>
      <c r="V754" s="5" t="s">
        <v>5197</v>
      </c>
      <c r="W754" s="6" t="s">
        <v>5203</v>
      </c>
      <c r="X754" t="s">
        <v>4041</v>
      </c>
      <c r="Y754" s="5" t="s">
        <v>2545</v>
      </c>
      <c r="Z754" s="6" t="s">
        <v>5203</v>
      </c>
      <c r="AA754" s="6" t="s">
        <v>4041</v>
      </c>
      <c r="AB754" s="12" t="s">
        <v>5197</v>
      </c>
      <c r="AC754" s="11"/>
    </row>
    <row r="755" spans="1:28" ht="12.75" customHeight="1">
      <c r="A755" t="s">
        <v>5203</v>
      </c>
      <c r="B755" t="s">
        <v>649</v>
      </c>
      <c r="C755" s="8">
        <v>27039</v>
      </c>
      <c r="D755" s="9"/>
      <c r="E755" s="9" t="s">
        <v>3764</v>
      </c>
      <c r="F755" s="9" t="s">
        <v>374</v>
      </c>
      <c r="G755" s="9" t="s">
        <v>2545</v>
      </c>
      <c r="H755" t="s">
        <v>3816</v>
      </c>
      <c r="I755" s="9" t="s">
        <v>374</v>
      </c>
      <c r="J755" s="9" t="s">
        <v>3713</v>
      </c>
      <c r="K755" t="s">
        <v>5178</v>
      </c>
      <c r="L755" s="9" t="s">
        <v>374</v>
      </c>
      <c r="M755" s="9" t="s">
        <v>541</v>
      </c>
      <c r="N755" t="s">
        <v>3816</v>
      </c>
      <c r="O755" s="9" t="s">
        <v>4819</v>
      </c>
      <c r="P755" s="9" t="s">
        <v>3807</v>
      </c>
      <c r="Q755" t="s">
        <v>5203</v>
      </c>
      <c r="R755" s="9" t="s">
        <v>4819</v>
      </c>
      <c r="S755" s="5" t="s">
        <v>3811</v>
      </c>
      <c r="T755" s="6"/>
      <c r="V755" s="5"/>
      <c r="W755" s="5"/>
      <c r="X755" s="5"/>
      <c r="Y755" s="5"/>
      <c r="Z755" s="6" t="s">
        <v>5178</v>
      </c>
      <c r="AA755" s="6" t="s">
        <v>4819</v>
      </c>
      <c r="AB755" s="12" t="s">
        <v>3295</v>
      </c>
    </row>
    <row r="756" spans="3:28" ht="12.75">
      <c r="C756" s="8"/>
      <c r="D756" s="9"/>
      <c r="E756" s="9"/>
      <c r="F756" s="9"/>
      <c r="G756" s="9"/>
      <c r="H756"/>
      <c r="I756" s="9"/>
      <c r="J756" s="9"/>
      <c r="L756" s="9"/>
      <c r="M756" s="9"/>
      <c r="O756" s="9"/>
      <c r="P756" s="9"/>
      <c r="R756" s="9"/>
      <c r="S756" s="9"/>
      <c r="U756" s="8"/>
      <c r="V756" s="9"/>
      <c r="W756" s="6"/>
      <c r="Y756" s="5"/>
      <c r="Z756" s="6"/>
      <c r="AB756" s="12"/>
    </row>
    <row r="757" spans="1:28" ht="12.75">
      <c r="A757" t="s">
        <v>1906</v>
      </c>
      <c r="B757" t="s">
        <v>4730</v>
      </c>
      <c r="C757" s="8">
        <v>28206</v>
      </c>
      <c r="D757" s="9" t="s">
        <v>3094</v>
      </c>
      <c r="E757" s="9" t="s">
        <v>3855</v>
      </c>
      <c r="F757" s="9" t="s">
        <v>5183</v>
      </c>
      <c r="G757" s="9" t="s">
        <v>4541</v>
      </c>
      <c r="H757" t="s">
        <v>2699</v>
      </c>
      <c r="I757" s="9" t="s">
        <v>5183</v>
      </c>
      <c r="J757" s="9" t="s">
        <v>3296</v>
      </c>
      <c r="K757" t="s">
        <v>1906</v>
      </c>
      <c r="L757" s="9" t="s">
        <v>4166</v>
      </c>
      <c r="M757" s="9" t="s">
        <v>4235</v>
      </c>
      <c r="N757" t="s">
        <v>1906</v>
      </c>
      <c r="O757" s="9" t="s">
        <v>4166</v>
      </c>
      <c r="P757" s="9" t="s">
        <v>2374</v>
      </c>
      <c r="Q757" t="s">
        <v>1906</v>
      </c>
      <c r="R757" s="9" t="s">
        <v>4166</v>
      </c>
      <c r="S757" s="9" t="s">
        <v>577</v>
      </c>
      <c r="T757" t="s">
        <v>1906</v>
      </c>
      <c r="U757" s="8" t="s">
        <v>4166</v>
      </c>
      <c r="V757" s="9" t="s">
        <v>2283</v>
      </c>
      <c r="W757" s="6" t="s">
        <v>1906</v>
      </c>
      <c r="X757" t="s">
        <v>4166</v>
      </c>
      <c r="Y757" s="5" t="s">
        <v>3484</v>
      </c>
      <c r="Z757" s="6" t="s">
        <v>1906</v>
      </c>
      <c r="AA757" s="6" t="s">
        <v>4166</v>
      </c>
      <c r="AB757" s="12" t="s">
        <v>491</v>
      </c>
    </row>
    <row r="758" spans="1:29" ht="12.75">
      <c r="A758" t="s">
        <v>4187</v>
      </c>
      <c r="B758" t="s">
        <v>653</v>
      </c>
      <c r="C758" s="8">
        <v>29025</v>
      </c>
      <c r="D758" s="9" t="s">
        <v>18</v>
      </c>
      <c r="E758" s="9" t="s">
        <v>2992</v>
      </c>
      <c r="F758" s="9" t="s">
        <v>549</v>
      </c>
      <c r="G758" s="9" t="s">
        <v>3189</v>
      </c>
      <c r="H758" t="s">
        <v>1910</v>
      </c>
      <c r="I758" s="9" t="s">
        <v>549</v>
      </c>
      <c r="J758" s="9" t="s">
        <v>3711</v>
      </c>
      <c r="K758" t="s">
        <v>5031</v>
      </c>
      <c r="L758" s="9" t="s">
        <v>549</v>
      </c>
      <c r="M758" s="9" t="s">
        <v>3711</v>
      </c>
      <c r="N758" t="s">
        <v>5031</v>
      </c>
      <c r="O758" s="9" t="s">
        <v>549</v>
      </c>
      <c r="P758" s="9" t="s">
        <v>3188</v>
      </c>
      <c r="Q758" t="s">
        <v>5031</v>
      </c>
      <c r="R758" s="9" t="s">
        <v>549</v>
      </c>
      <c r="S758" s="5" t="s">
        <v>3811</v>
      </c>
      <c r="T758" t="s">
        <v>573</v>
      </c>
      <c r="U758" t="s">
        <v>549</v>
      </c>
      <c r="V758" s="5" t="s">
        <v>2547</v>
      </c>
      <c r="W758" s="5"/>
      <c r="X758" s="5"/>
      <c r="Y758" s="5"/>
      <c r="AC758" s="11"/>
    </row>
    <row r="759" spans="1:25" ht="12.75">
      <c r="A759" t="s">
        <v>4919</v>
      </c>
      <c r="B759" t="s">
        <v>2851</v>
      </c>
      <c r="C759" s="8">
        <v>28911</v>
      </c>
      <c r="D759" s="9" t="s">
        <v>2852</v>
      </c>
      <c r="E759" s="9" t="s">
        <v>1383</v>
      </c>
      <c r="F759" s="9" t="s">
        <v>2123</v>
      </c>
      <c r="G759" s="9" t="s">
        <v>543</v>
      </c>
      <c r="H759" t="s">
        <v>4919</v>
      </c>
      <c r="I759" s="9" t="s">
        <v>539</v>
      </c>
      <c r="J759" s="9" t="s">
        <v>3711</v>
      </c>
      <c r="K759" t="s">
        <v>4919</v>
      </c>
      <c r="L759" s="9" t="s">
        <v>2123</v>
      </c>
      <c r="M759" s="9" t="s">
        <v>3813</v>
      </c>
      <c r="N759" t="s">
        <v>573</v>
      </c>
      <c r="O759" s="9" t="s">
        <v>2123</v>
      </c>
      <c r="P759" s="9" t="s">
        <v>3188</v>
      </c>
      <c r="Q759" t="s">
        <v>1910</v>
      </c>
      <c r="R759" s="9" t="s">
        <v>3548</v>
      </c>
      <c r="S759" s="9" t="s">
        <v>3811</v>
      </c>
      <c r="T759" t="s">
        <v>4919</v>
      </c>
      <c r="U759" s="8" t="s">
        <v>3548</v>
      </c>
      <c r="V759" s="9" t="s">
        <v>5191</v>
      </c>
      <c r="W759" s="6" t="s">
        <v>4919</v>
      </c>
      <c r="X759" t="s">
        <v>3548</v>
      </c>
      <c r="Y759" s="5" t="s">
        <v>3814</v>
      </c>
    </row>
    <row r="760" spans="1:28" ht="12.75">
      <c r="A760" t="s">
        <v>573</v>
      </c>
      <c r="B760" t="s">
        <v>1539</v>
      </c>
      <c r="C760" s="8">
        <v>30759</v>
      </c>
      <c r="D760" s="9" t="s">
        <v>95</v>
      </c>
      <c r="E760" s="9" t="s">
        <v>93</v>
      </c>
      <c r="F760" s="9" t="s">
        <v>4819</v>
      </c>
      <c r="G760" s="9" t="s">
        <v>2539</v>
      </c>
      <c r="H760" t="s">
        <v>4919</v>
      </c>
      <c r="I760" s="9" t="s">
        <v>4819</v>
      </c>
      <c r="J760" s="9" t="s">
        <v>3807</v>
      </c>
      <c r="K760" t="s">
        <v>5209</v>
      </c>
      <c r="L760" s="9" t="s">
        <v>4819</v>
      </c>
      <c r="M760" s="9" t="s">
        <v>543</v>
      </c>
      <c r="O760" s="9"/>
      <c r="P760" s="9"/>
      <c r="R760" s="9"/>
      <c r="S760" s="9"/>
      <c r="U760" s="8"/>
      <c r="V760" s="9"/>
      <c r="W760" s="6"/>
      <c r="Y760" s="5"/>
      <c r="Z760" s="6"/>
      <c r="AB760" s="12"/>
    </row>
    <row r="761" spans="1:29" ht="12.75">
      <c r="A761" t="s">
        <v>573</v>
      </c>
      <c r="B761" t="s">
        <v>2491</v>
      </c>
      <c r="C761" s="8">
        <v>31017</v>
      </c>
      <c r="D761" s="9" t="s">
        <v>2113</v>
      </c>
      <c r="E761" s="9" t="s">
        <v>4868</v>
      </c>
      <c r="F761" s="9" t="s">
        <v>5194</v>
      </c>
      <c r="G761" s="9" t="s">
        <v>3188</v>
      </c>
      <c r="H761" t="s">
        <v>1908</v>
      </c>
      <c r="I761" s="9" t="s">
        <v>5194</v>
      </c>
      <c r="J761" s="9" t="s">
        <v>2539</v>
      </c>
      <c r="L761" s="9"/>
      <c r="M761" s="9"/>
      <c r="O761" s="9"/>
      <c r="P761" s="9"/>
      <c r="R761" s="9"/>
      <c r="V761" s="5"/>
      <c r="W761" s="5"/>
      <c r="X761" s="5"/>
      <c r="Y761" s="5"/>
      <c r="AC761" s="11"/>
    </row>
    <row r="762" spans="1:28" ht="12.75">
      <c r="A762" t="s">
        <v>573</v>
      </c>
      <c r="B762" t="s">
        <v>1470</v>
      </c>
      <c r="C762" s="8">
        <v>29419</v>
      </c>
      <c r="D762" s="9" t="s">
        <v>0</v>
      </c>
      <c r="E762" s="9" t="s">
        <v>4667</v>
      </c>
      <c r="F762" s="9" t="s">
        <v>3548</v>
      </c>
      <c r="G762" s="9" t="s">
        <v>2545</v>
      </c>
      <c r="H762" t="s">
        <v>5209</v>
      </c>
      <c r="I762" s="9" t="s">
        <v>3548</v>
      </c>
      <c r="J762" s="9" t="s">
        <v>2545</v>
      </c>
      <c r="K762" t="s">
        <v>573</v>
      </c>
      <c r="L762" s="9" t="s">
        <v>3548</v>
      </c>
      <c r="M762" s="9" t="s">
        <v>2545</v>
      </c>
      <c r="N762" t="s">
        <v>5209</v>
      </c>
      <c r="O762" s="9" t="s">
        <v>2706</v>
      </c>
      <c r="P762" s="9" t="s">
        <v>3811</v>
      </c>
      <c r="Q762" t="s">
        <v>4919</v>
      </c>
      <c r="R762" s="9" t="s">
        <v>2546</v>
      </c>
      <c r="S762" s="9" t="s">
        <v>2545</v>
      </c>
      <c r="T762" t="s">
        <v>4919</v>
      </c>
      <c r="U762" s="8" t="s">
        <v>2546</v>
      </c>
      <c r="V762" s="9" t="s">
        <v>3711</v>
      </c>
      <c r="W762" s="6" t="s">
        <v>2699</v>
      </c>
      <c r="X762" t="s">
        <v>2546</v>
      </c>
      <c r="Y762" s="5" t="s">
        <v>2545</v>
      </c>
      <c r="Z762" s="6"/>
      <c r="AB762" s="12"/>
    </row>
    <row r="763" spans="1:29" ht="12.75">
      <c r="A763" t="s">
        <v>573</v>
      </c>
      <c r="B763" t="s">
        <v>2601</v>
      </c>
      <c r="C763" s="8">
        <v>31041</v>
      </c>
      <c r="D763" s="9" t="s">
        <v>4601</v>
      </c>
      <c r="E763" s="9" t="s">
        <v>3396</v>
      </c>
      <c r="F763" s="9" t="s">
        <v>1480</v>
      </c>
      <c r="G763" s="9" t="s">
        <v>2545</v>
      </c>
      <c r="H763"/>
      <c r="I763" s="9"/>
      <c r="J763" s="9"/>
      <c r="L763" s="9"/>
      <c r="M763" s="9"/>
      <c r="O763" s="9"/>
      <c r="P763" s="9"/>
      <c r="R763" s="9"/>
      <c r="V763" s="5"/>
      <c r="W763" s="5"/>
      <c r="X763" s="5"/>
      <c r="Y763" s="5"/>
      <c r="AC763" s="11"/>
    </row>
    <row r="765" spans="1:28" ht="12.75">
      <c r="A765" t="s">
        <v>370</v>
      </c>
      <c r="B765" t="s">
        <v>1544</v>
      </c>
      <c r="C765" s="8">
        <v>29874</v>
      </c>
      <c r="D765" s="9" t="s">
        <v>98</v>
      </c>
      <c r="E765" s="9" t="s">
        <v>97</v>
      </c>
      <c r="F765" s="9" t="s">
        <v>1</v>
      </c>
      <c r="G765" s="9" t="s">
        <v>3134</v>
      </c>
      <c r="H765" t="s">
        <v>375</v>
      </c>
      <c r="I765" s="9" t="s">
        <v>1</v>
      </c>
      <c r="J765" s="9" t="s">
        <v>368</v>
      </c>
      <c r="K765" t="s">
        <v>367</v>
      </c>
      <c r="L765" s="9" t="s">
        <v>524</v>
      </c>
      <c r="M765" s="9" t="s">
        <v>368</v>
      </c>
      <c r="O765" s="9"/>
      <c r="P765" s="9"/>
      <c r="R765" s="9"/>
      <c r="S765" s="9"/>
      <c r="U765" s="8"/>
      <c r="V765" s="9"/>
      <c r="W765" s="6"/>
      <c r="Y765" s="5"/>
      <c r="Z765" s="6"/>
      <c r="AB765" s="12"/>
    </row>
    <row r="766" spans="1:28" ht="12.75">
      <c r="A766" t="s">
        <v>3133</v>
      </c>
      <c r="B766" t="s">
        <v>2474</v>
      </c>
      <c r="C766" s="8">
        <v>27251</v>
      </c>
      <c r="D766" s="9"/>
      <c r="E766" s="9" t="s">
        <v>4745</v>
      </c>
      <c r="F766" s="9" t="s">
        <v>295</v>
      </c>
      <c r="G766" s="9" t="s">
        <v>3134</v>
      </c>
      <c r="H766" t="s">
        <v>3133</v>
      </c>
      <c r="I766" s="9" t="s">
        <v>295</v>
      </c>
      <c r="J766" s="9" t="s">
        <v>550</v>
      </c>
      <c r="K766" t="s">
        <v>3133</v>
      </c>
      <c r="L766" s="9" t="s">
        <v>295</v>
      </c>
      <c r="M766" s="9" t="s">
        <v>1922</v>
      </c>
      <c r="N766" t="s">
        <v>367</v>
      </c>
      <c r="O766" s="9" t="s">
        <v>5177</v>
      </c>
      <c r="P766" s="9" t="s">
        <v>368</v>
      </c>
      <c r="Q766" t="s">
        <v>367</v>
      </c>
      <c r="R766" s="9" t="s">
        <v>5177</v>
      </c>
      <c r="S766" s="9" t="s">
        <v>3134</v>
      </c>
      <c r="T766" t="s">
        <v>4780</v>
      </c>
      <c r="U766" s="8" t="s">
        <v>2226</v>
      </c>
      <c r="V766" s="9" t="s">
        <v>3134</v>
      </c>
      <c r="W766" s="6" t="s">
        <v>4780</v>
      </c>
      <c r="X766" t="s">
        <v>2226</v>
      </c>
      <c r="Y766" s="5" t="s">
        <v>550</v>
      </c>
      <c r="Z766" s="6" t="s">
        <v>4780</v>
      </c>
      <c r="AA766" s="6" t="s">
        <v>4041</v>
      </c>
      <c r="AB766" s="12" t="s">
        <v>550</v>
      </c>
    </row>
    <row r="767" spans="1:29" ht="12.75">
      <c r="A767" t="s">
        <v>500</v>
      </c>
      <c r="B767" t="s">
        <v>686</v>
      </c>
      <c r="C767" s="8">
        <v>30452</v>
      </c>
      <c r="D767" s="9" t="s">
        <v>1531</v>
      </c>
      <c r="E767" s="9" t="s">
        <v>1531</v>
      </c>
      <c r="F767" s="9" t="s">
        <v>935</v>
      </c>
      <c r="G767" s="9" t="s">
        <v>3864</v>
      </c>
      <c r="H767" t="s">
        <v>369</v>
      </c>
      <c r="I767" s="9" t="s">
        <v>935</v>
      </c>
      <c r="J767" s="9" t="s">
        <v>3723</v>
      </c>
      <c r="K767" t="s">
        <v>369</v>
      </c>
      <c r="L767" s="9" t="s">
        <v>935</v>
      </c>
      <c r="M767" s="9" t="s">
        <v>3346</v>
      </c>
      <c r="N767" t="s">
        <v>369</v>
      </c>
      <c r="O767" s="9" t="s">
        <v>935</v>
      </c>
      <c r="P767" s="9" t="s">
        <v>120</v>
      </c>
      <c r="R767" s="9"/>
      <c r="V767" s="5"/>
      <c r="W767" s="5"/>
      <c r="X767" s="5"/>
      <c r="Y767" s="5"/>
      <c r="AC767" s="11"/>
    </row>
    <row r="768" spans="1:29" ht="12.75">
      <c r="A768" t="s">
        <v>367</v>
      </c>
      <c r="B768" t="s">
        <v>2039</v>
      </c>
      <c r="C768" s="8">
        <v>30375</v>
      </c>
      <c r="D768" s="9" t="s">
        <v>1529</v>
      </c>
      <c r="E768" s="9" t="s">
        <v>1531</v>
      </c>
      <c r="F768" s="9" t="s">
        <v>374</v>
      </c>
      <c r="G768" s="9" t="s">
        <v>368</v>
      </c>
      <c r="H768" t="s">
        <v>375</v>
      </c>
      <c r="I768" s="9" t="s">
        <v>374</v>
      </c>
      <c r="J768" s="9" t="s">
        <v>3134</v>
      </c>
      <c r="K768" t="s">
        <v>375</v>
      </c>
      <c r="L768" s="9" t="s">
        <v>374</v>
      </c>
      <c r="M768" s="9" t="s">
        <v>3134</v>
      </c>
      <c r="N768" t="s">
        <v>375</v>
      </c>
      <c r="O768" s="9" t="s">
        <v>374</v>
      </c>
      <c r="P768" s="9" t="s">
        <v>3134</v>
      </c>
      <c r="R768" s="9"/>
      <c r="V768" s="5"/>
      <c r="W768" s="5"/>
      <c r="X768" s="5"/>
      <c r="Y768" s="5"/>
      <c r="AC768" s="11"/>
    </row>
    <row r="769" spans="1:29" ht="12.75">
      <c r="A769" t="s">
        <v>367</v>
      </c>
      <c r="B769" t="s">
        <v>4771</v>
      </c>
      <c r="C769" s="8">
        <v>29574</v>
      </c>
      <c r="D769" s="9" t="s">
        <v>1950</v>
      </c>
      <c r="E769" s="9" t="s">
        <v>2458</v>
      </c>
      <c r="F769" s="9" t="s">
        <v>1480</v>
      </c>
      <c r="G769" s="9" t="s">
        <v>368</v>
      </c>
      <c r="H769" t="s">
        <v>367</v>
      </c>
      <c r="I769" s="9" t="s">
        <v>549</v>
      </c>
      <c r="J769" s="9" t="s">
        <v>3134</v>
      </c>
      <c r="K769" t="s">
        <v>3133</v>
      </c>
      <c r="L769" s="9" t="s">
        <v>549</v>
      </c>
      <c r="M769" s="9" t="s">
        <v>3134</v>
      </c>
      <c r="N769" t="s">
        <v>3133</v>
      </c>
      <c r="O769" s="9" t="s">
        <v>549</v>
      </c>
      <c r="P769" s="9" t="s">
        <v>368</v>
      </c>
      <c r="Q769" t="s">
        <v>367</v>
      </c>
      <c r="R769" s="9" t="s">
        <v>549</v>
      </c>
      <c r="S769" s="5" t="s">
        <v>368</v>
      </c>
      <c r="T769" t="s">
        <v>367</v>
      </c>
      <c r="U769" t="s">
        <v>549</v>
      </c>
      <c r="V769" s="5" t="s">
        <v>368</v>
      </c>
      <c r="W769" s="5"/>
      <c r="X769" s="5"/>
      <c r="Y769" s="5"/>
      <c r="AC769" s="11"/>
    </row>
    <row r="770" spans="1:29" ht="12.75">
      <c r="A770" t="s">
        <v>367</v>
      </c>
      <c r="B770" t="s">
        <v>5256</v>
      </c>
      <c r="C770" s="8">
        <v>30728</v>
      </c>
      <c r="D770" s="9" t="s">
        <v>2638</v>
      </c>
      <c r="E770" s="9" t="s">
        <v>3394</v>
      </c>
      <c r="F770" s="9" t="s">
        <v>2123</v>
      </c>
      <c r="G770" s="9" t="s">
        <v>368</v>
      </c>
      <c r="H770"/>
      <c r="I770" s="9"/>
      <c r="J770" s="9"/>
      <c r="L770" s="9"/>
      <c r="M770" s="9"/>
      <c r="O770" s="9"/>
      <c r="P770" s="9"/>
      <c r="R770" s="9"/>
      <c r="V770" s="5"/>
      <c r="W770" s="5"/>
      <c r="X770" s="5"/>
      <c r="Y770" s="5"/>
      <c r="AC770" s="11"/>
    </row>
    <row r="771" spans="1:29" ht="12.75">
      <c r="A771" t="s">
        <v>367</v>
      </c>
      <c r="B771" t="s">
        <v>2069</v>
      </c>
      <c r="C771" s="8">
        <v>31048</v>
      </c>
      <c r="D771" s="9" t="s">
        <v>2638</v>
      </c>
      <c r="E771" s="9" t="s">
        <v>1285</v>
      </c>
      <c r="F771" s="9" t="s">
        <v>4166</v>
      </c>
      <c r="G771" s="9" t="s">
        <v>368</v>
      </c>
      <c r="H771" t="s">
        <v>367</v>
      </c>
      <c r="I771" s="9" t="s">
        <v>4166</v>
      </c>
      <c r="J771" s="9" t="s">
        <v>368</v>
      </c>
      <c r="L771" s="9"/>
      <c r="M771" s="9"/>
      <c r="O771" s="9"/>
      <c r="P771" s="9"/>
      <c r="R771" s="9"/>
      <c r="V771" s="5"/>
      <c r="W771" s="5"/>
      <c r="X771" s="5"/>
      <c r="Y771" s="5"/>
      <c r="AC771" s="11"/>
    </row>
    <row r="772" spans="1:29" ht="12.75">
      <c r="A772" t="s">
        <v>367</v>
      </c>
      <c r="B772" t="s">
        <v>3143</v>
      </c>
      <c r="C772" s="8">
        <v>30026</v>
      </c>
      <c r="D772" s="9" t="s">
        <v>1531</v>
      </c>
      <c r="E772" s="9" t="s">
        <v>5172</v>
      </c>
      <c r="F772" s="9" t="s">
        <v>4511</v>
      </c>
      <c r="G772" s="9" t="s">
        <v>368</v>
      </c>
      <c r="H772" t="s">
        <v>3133</v>
      </c>
      <c r="I772" s="9" t="s">
        <v>4511</v>
      </c>
      <c r="J772" s="9" t="s">
        <v>3134</v>
      </c>
      <c r="K772" t="s">
        <v>3133</v>
      </c>
      <c r="L772" s="9" t="s">
        <v>4511</v>
      </c>
      <c r="M772" s="9" t="s">
        <v>368</v>
      </c>
      <c r="N772" t="s">
        <v>367</v>
      </c>
      <c r="O772" s="9" t="s">
        <v>4511</v>
      </c>
      <c r="P772" s="9" t="s">
        <v>368</v>
      </c>
      <c r="R772" s="9"/>
      <c r="V772" s="5"/>
      <c r="W772" s="5"/>
      <c r="X772" s="5"/>
      <c r="Y772" s="5"/>
      <c r="AC772" s="11"/>
    </row>
    <row r="773" spans="1:29" ht="12.75">
      <c r="A773" t="s">
        <v>367</v>
      </c>
      <c r="B773" t="s">
        <v>1543</v>
      </c>
      <c r="C773" s="8">
        <v>28213</v>
      </c>
      <c r="D773" s="9" t="s">
        <v>538</v>
      </c>
      <c r="E773" s="9" t="s">
        <v>96</v>
      </c>
      <c r="F773" s="9" t="s">
        <v>5194</v>
      </c>
      <c r="G773" s="9" t="s">
        <v>368</v>
      </c>
      <c r="H773" t="s">
        <v>3133</v>
      </c>
      <c r="I773" s="9" t="s">
        <v>5194</v>
      </c>
      <c r="J773" s="9" t="s">
        <v>368</v>
      </c>
      <c r="K773" t="s">
        <v>367</v>
      </c>
      <c r="L773" s="9" t="s">
        <v>5194</v>
      </c>
      <c r="M773" s="9" t="s">
        <v>3134</v>
      </c>
      <c r="N773" t="s">
        <v>367</v>
      </c>
      <c r="O773" s="9" t="s">
        <v>2546</v>
      </c>
      <c r="P773" s="9" t="s">
        <v>368</v>
      </c>
      <c r="R773" s="9"/>
      <c r="T773" t="s">
        <v>367</v>
      </c>
      <c r="U773" t="s">
        <v>1905</v>
      </c>
      <c r="V773" s="5" t="s">
        <v>368</v>
      </c>
      <c r="W773" s="6" t="s">
        <v>367</v>
      </c>
      <c r="X773" t="s">
        <v>1905</v>
      </c>
      <c r="Y773" s="5" t="s">
        <v>368</v>
      </c>
      <c r="AC773" s="11"/>
    </row>
    <row r="774" ht="12.75">
      <c r="H774"/>
    </row>
    <row r="775" spans="1:29" ht="12.75">
      <c r="A775" t="s">
        <v>20</v>
      </c>
      <c r="B775" t="s">
        <v>601</v>
      </c>
      <c r="C775" s="8">
        <v>31629</v>
      </c>
      <c r="D775" s="9" t="s">
        <v>4606</v>
      </c>
      <c r="E775" s="9" t="s">
        <v>3394</v>
      </c>
      <c r="F775" s="9" t="s">
        <v>1905</v>
      </c>
      <c r="G775" s="9" t="s">
        <v>4361</v>
      </c>
      <c r="H775"/>
      <c r="I775" s="9"/>
      <c r="J775" s="9"/>
      <c r="L775" s="9"/>
      <c r="M775" s="9"/>
      <c r="O775" s="9"/>
      <c r="P775" s="9"/>
      <c r="R775" s="9"/>
      <c r="V775" s="5"/>
      <c r="W775" s="5"/>
      <c r="X775" s="5"/>
      <c r="Y775" s="5"/>
      <c r="AC775" s="11"/>
    </row>
    <row r="776" spans="1:29" ht="12.75">
      <c r="A776" t="s">
        <v>1715</v>
      </c>
      <c r="B776" t="s">
        <v>1982</v>
      </c>
      <c r="C776" s="8">
        <v>28117</v>
      </c>
      <c r="D776" s="9" t="s">
        <v>3497</v>
      </c>
      <c r="E776" s="9" t="s">
        <v>2537</v>
      </c>
      <c r="F776" s="9" t="s">
        <v>3193</v>
      </c>
      <c r="G776" s="9" t="s">
        <v>4290</v>
      </c>
      <c r="H776" t="s">
        <v>1715</v>
      </c>
      <c r="I776" s="9" t="s">
        <v>3193</v>
      </c>
      <c r="J776" s="9" t="s">
        <v>1971</v>
      </c>
      <c r="K776" t="s">
        <v>1715</v>
      </c>
      <c r="L776" s="9" t="s">
        <v>3193</v>
      </c>
      <c r="M776" s="9" t="s">
        <v>4740</v>
      </c>
      <c r="N776" t="s">
        <v>1715</v>
      </c>
      <c r="O776" s="9" t="s">
        <v>3193</v>
      </c>
      <c r="P776" s="9" t="s">
        <v>569</v>
      </c>
      <c r="Q776" t="s">
        <v>1715</v>
      </c>
      <c r="R776" s="9" t="s">
        <v>3193</v>
      </c>
      <c r="S776" s="5" t="s">
        <v>4045</v>
      </c>
      <c r="T776" t="s">
        <v>1715</v>
      </c>
      <c r="U776" t="s">
        <v>3193</v>
      </c>
      <c r="V776" s="5" t="s">
        <v>4046</v>
      </c>
      <c r="W776" s="6" t="s">
        <v>1715</v>
      </c>
      <c r="X776" t="s">
        <v>3193</v>
      </c>
      <c r="Y776" s="5" t="s">
        <v>4047</v>
      </c>
      <c r="Z776" t="s">
        <v>1715</v>
      </c>
      <c r="AA776" s="6" t="s">
        <v>4166</v>
      </c>
      <c r="AB776" s="6" t="s">
        <v>2931</v>
      </c>
      <c r="AC776" s="11"/>
    </row>
    <row r="777" spans="1:29" ht="12.75">
      <c r="A777" t="s">
        <v>3311</v>
      </c>
      <c r="B777" t="s">
        <v>3666</v>
      </c>
      <c r="C777" s="8">
        <v>30539</v>
      </c>
      <c r="D777" s="9" t="s">
        <v>2636</v>
      </c>
      <c r="E777" s="9" t="s">
        <v>4615</v>
      </c>
      <c r="F777" s="9" t="s">
        <v>1480</v>
      </c>
      <c r="G777" s="9" t="s">
        <v>2001</v>
      </c>
      <c r="H777" t="s">
        <v>3311</v>
      </c>
      <c r="I777" s="9" t="s">
        <v>1480</v>
      </c>
      <c r="J777" s="9" t="s">
        <v>3667</v>
      </c>
      <c r="L777" s="9"/>
      <c r="M777" s="9"/>
      <c r="O777" s="9"/>
      <c r="P777" s="9"/>
      <c r="R777" s="9"/>
      <c r="V777" s="5"/>
      <c r="W777" s="5"/>
      <c r="X777" s="5"/>
      <c r="Y777" s="5"/>
      <c r="AC777" s="11"/>
    </row>
    <row r="778" spans="1:29" ht="12.75">
      <c r="A778" t="s">
        <v>1328</v>
      </c>
      <c r="B778" t="s">
        <v>2330</v>
      </c>
      <c r="C778" s="8">
        <v>29044</v>
      </c>
      <c r="D778" s="9" t="s">
        <v>18</v>
      </c>
      <c r="E778" s="9" t="s">
        <v>3206</v>
      </c>
      <c r="F778" s="9"/>
      <c r="G778" s="9"/>
      <c r="H778" t="s">
        <v>3311</v>
      </c>
      <c r="I778" s="9" t="s">
        <v>524</v>
      </c>
      <c r="J778" s="9" t="s">
        <v>1217</v>
      </c>
      <c r="K778" t="s">
        <v>3311</v>
      </c>
      <c r="L778" s="9" t="s">
        <v>524</v>
      </c>
      <c r="M778" s="9" t="s">
        <v>3575</v>
      </c>
      <c r="N778" t="s">
        <v>3311</v>
      </c>
      <c r="O778" s="9" t="s">
        <v>524</v>
      </c>
      <c r="P778" s="9" t="s">
        <v>1204</v>
      </c>
      <c r="Q778" t="s">
        <v>3311</v>
      </c>
      <c r="R778" s="9" t="s">
        <v>524</v>
      </c>
      <c r="S778" s="5" t="s">
        <v>1571</v>
      </c>
      <c r="V778" s="5"/>
      <c r="W778" s="6"/>
      <c r="Y778" s="5"/>
      <c r="AA778" s="16"/>
      <c r="AB778" s="16"/>
      <c r="AC778" s="11"/>
    </row>
    <row r="779" spans="3:29" ht="12.75">
      <c r="C779" s="8"/>
      <c r="D779" s="9"/>
      <c r="E779" s="9"/>
      <c r="F779" s="9"/>
      <c r="G779" s="9"/>
      <c r="H779" s="9"/>
      <c r="I779" s="9"/>
      <c r="J779" s="9"/>
      <c r="L779" s="9"/>
      <c r="M779" s="9"/>
      <c r="O779" s="9"/>
      <c r="P779" s="9"/>
      <c r="R779" s="9"/>
      <c r="V779" s="5"/>
      <c r="W779" s="6"/>
      <c r="Y779" s="5"/>
      <c r="AC779" s="11"/>
    </row>
    <row r="780" spans="3:28" ht="12.75">
      <c r="C780" s="8"/>
      <c r="D780" s="9"/>
      <c r="E780" s="9"/>
      <c r="F780" s="9"/>
      <c r="G780" s="9"/>
      <c r="H780" t="s">
        <v>3337</v>
      </c>
      <c r="I780" s="9"/>
      <c r="J780" s="9"/>
      <c r="K780" t="s">
        <v>2943</v>
      </c>
      <c r="L780" s="9"/>
      <c r="M780" s="9"/>
      <c r="N780" t="s">
        <v>4481</v>
      </c>
      <c r="O780" s="9"/>
      <c r="P780" s="9"/>
      <c r="Q780" t="s">
        <v>4057</v>
      </c>
      <c r="R780" s="9"/>
      <c r="S780" s="9"/>
      <c r="T780" t="s">
        <v>732</v>
      </c>
      <c r="U780" s="8"/>
      <c r="V780" s="9"/>
      <c r="W780" s="6"/>
      <c r="Y780" s="5"/>
      <c r="Z780" s="6"/>
      <c r="AB780" s="12"/>
    </row>
    <row r="783" spans="3:28" ht="12.75">
      <c r="C783" s="8"/>
      <c r="D783" s="9"/>
      <c r="E783" s="9"/>
      <c r="F783" s="9"/>
      <c r="G783" s="9"/>
      <c r="H783" s="9"/>
      <c r="I783" s="9"/>
      <c r="J783" s="9"/>
      <c r="L783" s="9"/>
      <c r="M783" s="9"/>
      <c r="O783" s="9"/>
      <c r="P783" s="9"/>
      <c r="R783" s="9"/>
      <c r="S783" s="9"/>
      <c r="U783" s="8"/>
      <c r="V783" s="9"/>
      <c r="W783" s="6"/>
      <c r="Y783" s="5"/>
      <c r="Z783" s="6"/>
      <c r="AB783" s="12"/>
    </row>
    <row r="784" spans="1:28" ht="18">
      <c r="A784" s="7" t="s">
        <v>3366</v>
      </c>
      <c r="D784"/>
      <c r="E784"/>
      <c r="F784"/>
      <c r="G784"/>
      <c r="H784"/>
      <c r="I784"/>
      <c r="J784"/>
      <c r="K784" s="7"/>
      <c r="L784"/>
      <c r="M784"/>
      <c r="O784"/>
      <c r="P784"/>
      <c r="R784"/>
      <c r="AA784"/>
      <c r="AB784"/>
    </row>
    <row r="785" spans="1:28" ht="12.75">
      <c r="A785" t="s">
        <v>3397</v>
      </c>
      <c r="D785"/>
      <c r="E785"/>
      <c r="F785"/>
      <c r="G785"/>
      <c r="H785"/>
      <c r="I785"/>
      <c r="J785"/>
      <c r="L785"/>
      <c r="M785"/>
      <c r="O785"/>
      <c r="P785"/>
      <c r="R785"/>
      <c r="AA785"/>
      <c r="AB785"/>
    </row>
    <row r="786" ht="12.75">
      <c r="A786" t="s">
        <v>634</v>
      </c>
    </row>
    <row r="787" spans="1:29" ht="12.75">
      <c r="A787" t="s">
        <v>3002</v>
      </c>
      <c r="B787" t="s">
        <v>3806</v>
      </c>
      <c r="C787" s="8">
        <v>29928</v>
      </c>
      <c r="D787" s="9" t="s">
        <v>3961</v>
      </c>
      <c r="E787" s="9" t="s">
        <v>1938</v>
      </c>
      <c r="F787" s="9" t="s">
        <v>549</v>
      </c>
      <c r="G787" s="9" t="s">
        <v>1151</v>
      </c>
      <c r="H787" t="s">
        <v>3002</v>
      </c>
      <c r="I787" s="9" t="s">
        <v>549</v>
      </c>
      <c r="J787" s="9" t="s">
        <v>5012</v>
      </c>
      <c r="K787" t="s">
        <v>3002</v>
      </c>
      <c r="L787" s="9" t="s">
        <v>549</v>
      </c>
      <c r="M787" s="9" t="s">
        <v>1442</v>
      </c>
      <c r="N787" t="s">
        <v>3002</v>
      </c>
      <c r="O787" s="9" t="s">
        <v>549</v>
      </c>
      <c r="P787" s="9" t="s">
        <v>1379</v>
      </c>
      <c r="R787" s="9"/>
      <c r="V787" s="5"/>
      <c r="W787" s="5"/>
      <c r="X787" s="5"/>
      <c r="Y787" s="5"/>
      <c r="AC787" s="11"/>
    </row>
    <row r="788" spans="1:28" ht="12.75">
      <c r="A788" t="s">
        <v>3002</v>
      </c>
      <c r="B788" t="s">
        <v>3367</v>
      </c>
      <c r="C788" s="8">
        <v>27662</v>
      </c>
      <c r="D788" s="9"/>
      <c r="E788" s="9" t="s">
        <v>1173</v>
      </c>
      <c r="F788" s="9" t="s">
        <v>4172</v>
      </c>
      <c r="G788" s="9" t="s">
        <v>861</v>
      </c>
      <c r="H788" t="s">
        <v>3002</v>
      </c>
      <c r="I788" s="9" t="s">
        <v>4172</v>
      </c>
      <c r="J788" s="9" t="s">
        <v>390</v>
      </c>
      <c r="K788" t="s">
        <v>3002</v>
      </c>
      <c r="L788" s="9" t="s">
        <v>4172</v>
      </c>
      <c r="M788" s="9" t="s">
        <v>5042</v>
      </c>
      <c r="N788" t="s">
        <v>3002</v>
      </c>
      <c r="O788" s="9" t="s">
        <v>4172</v>
      </c>
      <c r="P788" s="9" t="s">
        <v>2944</v>
      </c>
      <c r="Q788" t="s">
        <v>3002</v>
      </c>
      <c r="R788" s="9" t="s">
        <v>4172</v>
      </c>
      <c r="S788" s="9" t="s">
        <v>3368</v>
      </c>
      <c r="T788" t="s">
        <v>3002</v>
      </c>
      <c r="U788" s="8" t="s">
        <v>4172</v>
      </c>
      <c r="V788" s="9" t="s">
        <v>3369</v>
      </c>
      <c r="W788" s="10" t="s">
        <v>3002</v>
      </c>
      <c r="X788" t="s">
        <v>4172</v>
      </c>
      <c r="Y788" s="5" t="s">
        <v>3577</v>
      </c>
      <c r="Z788" t="s">
        <v>3002</v>
      </c>
      <c r="AA788" s="6" t="s">
        <v>4172</v>
      </c>
      <c r="AB788" s="6" t="s">
        <v>3578</v>
      </c>
    </row>
    <row r="789" ht="12.75">
      <c r="H789"/>
    </row>
    <row r="790" spans="1:28" ht="12.75">
      <c r="A790" t="s">
        <v>4720</v>
      </c>
      <c r="B790" t="s">
        <v>2495</v>
      </c>
      <c r="C790" s="8">
        <v>31129</v>
      </c>
      <c r="D790" s="9" t="s">
        <v>92</v>
      </c>
      <c r="E790" s="9" t="s">
        <v>79</v>
      </c>
      <c r="F790" s="9" t="s">
        <v>1480</v>
      </c>
      <c r="G790" s="9" t="s">
        <v>527</v>
      </c>
      <c r="H790" t="s">
        <v>2967</v>
      </c>
      <c r="I790" s="9" t="s">
        <v>1480</v>
      </c>
      <c r="J790" s="9" t="s">
        <v>3663</v>
      </c>
      <c r="K790" t="s">
        <v>3906</v>
      </c>
      <c r="L790" s="9" t="s">
        <v>1480</v>
      </c>
      <c r="M790" s="9" t="s">
        <v>4306</v>
      </c>
      <c r="O790" s="9"/>
      <c r="P790" s="9"/>
      <c r="R790" s="9"/>
      <c r="S790" s="9"/>
      <c r="U790" s="8"/>
      <c r="V790" s="9"/>
      <c r="W790" s="6"/>
      <c r="Y790" s="5"/>
      <c r="Z790" s="6"/>
      <c r="AB790" s="12"/>
    </row>
    <row r="791" spans="1:28" ht="12.75">
      <c r="A791" t="s">
        <v>2535</v>
      </c>
      <c r="B791" t="s">
        <v>2339</v>
      </c>
      <c r="C791" s="8">
        <v>27399</v>
      </c>
      <c r="D791" s="9"/>
      <c r="E791" s="9" t="s">
        <v>4667</v>
      </c>
      <c r="F791" s="9" t="s">
        <v>1905</v>
      </c>
      <c r="G791" s="9" t="s">
        <v>221</v>
      </c>
      <c r="H791" t="s">
        <v>2535</v>
      </c>
      <c r="I791" s="9" t="s">
        <v>3083</v>
      </c>
      <c r="J791" s="9" t="s">
        <v>3470</v>
      </c>
      <c r="K791" t="s">
        <v>2535</v>
      </c>
      <c r="L791" s="9" t="s">
        <v>3083</v>
      </c>
      <c r="M791" s="9" t="s">
        <v>1441</v>
      </c>
      <c r="N791" t="s">
        <v>2535</v>
      </c>
      <c r="O791" s="9" t="s">
        <v>3083</v>
      </c>
      <c r="P791" s="9" t="s">
        <v>435</v>
      </c>
      <c r="Q791" t="s">
        <v>2535</v>
      </c>
      <c r="R791" s="9" t="s">
        <v>3083</v>
      </c>
      <c r="S791" s="9" t="s">
        <v>2340</v>
      </c>
      <c r="T791" t="s">
        <v>2535</v>
      </c>
      <c r="U791" s="8" t="s">
        <v>3083</v>
      </c>
      <c r="V791" s="9" t="s">
        <v>4751</v>
      </c>
      <c r="W791" t="s">
        <v>2535</v>
      </c>
      <c r="X791" t="s">
        <v>3083</v>
      </c>
      <c r="Y791" s="5" t="s">
        <v>4752</v>
      </c>
      <c r="Z791" t="s">
        <v>2535</v>
      </c>
      <c r="AA791" s="6" t="s">
        <v>1905</v>
      </c>
      <c r="AB791" s="6" t="s">
        <v>4753</v>
      </c>
    </row>
    <row r="792" spans="1:29" ht="12.75">
      <c r="A792" t="s">
        <v>294</v>
      </c>
      <c r="B792" t="s">
        <v>4000</v>
      </c>
      <c r="C792" s="8">
        <v>28657</v>
      </c>
      <c r="D792" s="9" t="s">
        <v>3490</v>
      </c>
      <c r="E792" s="9" t="s">
        <v>3394</v>
      </c>
      <c r="F792" s="9" t="s">
        <v>377</v>
      </c>
      <c r="G792" s="9" t="s">
        <v>2679</v>
      </c>
      <c r="H792" t="s">
        <v>294</v>
      </c>
      <c r="I792" s="9" t="s">
        <v>295</v>
      </c>
      <c r="J792" s="9" t="s">
        <v>2460</v>
      </c>
      <c r="K792" t="s">
        <v>294</v>
      </c>
      <c r="L792" s="9" t="s">
        <v>295</v>
      </c>
      <c r="M792" s="9" t="s">
        <v>4943</v>
      </c>
      <c r="N792" t="s">
        <v>294</v>
      </c>
      <c r="O792" s="9" t="s">
        <v>3193</v>
      </c>
      <c r="P792" s="9" t="s">
        <v>4202</v>
      </c>
      <c r="Q792" t="s">
        <v>294</v>
      </c>
      <c r="R792" s="9" t="s">
        <v>3193</v>
      </c>
      <c r="S792" s="5" t="s">
        <v>4001</v>
      </c>
      <c r="T792" t="s">
        <v>294</v>
      </c>
      <c r="U792" t="s">
        <v>3193</v>
      </c>
      <c r="V792" s="5" t="s">
        <v>4002</v>
      </c>
      <c r="W792" t="s">
        <v>294</v>
      </c>
      <c r="X792" t="s">
        <v>3193</v>
      </c>
      <c r="Y792" s="5" t="s">
        <v>4003</v>
      </c>
      <c r="Z792" t="s">
        <v>294</v>
      </c>
      <c r="AA792" s="6" t="s">
        <v>374</v>
      </c>
      <c r="AB792" s="6" t="s">
        <v>4004</v>
      </c>
      <c r="AC792" s="11"/>
    </row>
    <row r="793" spans="1:25" ht="12.75">
      <c r="A793" t="s">
        <v>296</v>
      </c>
      <c r="B793" t="s">
        <v>1065</v>
      </c>
      <c r="C793" s="8">
        <v>28562</v>
      </c>
      <c r="D793" s="9" t="s">
        <v>4939</v>
      </c>
      <c r="E793" s="9" t="s">
        <v>3769</v>
      </c>
      <c r="F793" s="9" t="s">
        <v>4147</v>
      </c>
      <c r="G793" s="9" t="s">
        <v>827</v>
      </c>
      <c r="H793" t="s">
        <v>296</v>
      </c>
      <c r="I793" s="9" t="s">
        <v>4147</v>
      </c>
      <c r="J793" s="9" t="s">
        <v>739</v>
      </c>
      <c r="K793" t="s">
        <v>2535</v>
      </c>
      <c r="L793" s="9" t="s">
        <v>4147</v>
      </c>
      <c r="M793" s="9" t="s">
        <v>4846</v>
      </c>
      <c r="N793" t="s">
        <v>1328</v>
      </c>
      <c r="O793" s="9"/>
      <c r="P793" s="9"/>
      <c r="Q793" t="s">
        <v>2967</v>
      </c>
      <c r="R793" s="9" t="s">
        <v>4147</v>
      </c>
      <c r="S793" s="9" t="s">
        <v>1066</v>
      </c>
      <c r="T793" t="s">
        <v>380</v>
      </c>
      <c r="U793" s="8" t="s">
        <v>4147</v>
      </c>
      <c r="V793" s="9" t="s">
        <v>1504</v>
      </c>
      <c r="W793" t="s">
        <v>2967</v>
      </c>
      <c r="X793" t="s">
        <v>5177</v>
      </c>
      <c r="Y793" s="5" t="s">
        <v>1505</v>
      </c>
    </row>
    <row r="794" spans="1:29" ht="12.75">
      <c r="A794" t="s">
        <v>1328</v>
      </c>
      <c r="B794" t="s">
        <v>2145</v>
      </c>
      <c r="C794" s="8">
        <v>29423</v>
      </c>
      <c r="D794" s="9" t="s">
        <v>2543</v>
      </c>
      <c r="E794" s="9" t="s">
        <v>2543</v>
      </c>
      <c r="F794" s="9"/>
      <c r="G794" s="9"/>
      <c r="H794" t="s">
        <v>294</v>
      </c>
      <c r="I794" s="9" t="s">
        <v>3548</v>
      </c>
      <c r="J794" s="9" t="s">
        <v>1830</v>
      </c>
      <c r="K794" t="s">
        <v>294</v>
      </c>
      <c r="L794" s="9" t="s">
        <v>3083</v>
      </c>
      <c r="M794" s="9" t="s">
        <v>3480</v>
      </c>
      <c r="N794" t="s">
        <v>294</v>
      </c>
      <c r="O794" s="9" t="s">
        <v>3083</v>
      </c>
      <c r="P794" s="9" t="s">
        <v>587</v>
      </c>
      <c r="Q794" t="s">
        <v>294</v>
      </c>
      <c r="R794" s="9" t="s">
        <v>3083</v>
      </c>
      <c r="S794" s="5" t="s">
        <v>2146</v>
      </c>
      <c r="T794" t="s">
        <v>294</v>
      </c>
      <c r="U794" t="s">
        <v>3083</v>
      </c>
      <c r="V794" s="5" t="s">
        <v>2147</v>
      </c>
      <c r="W794" s="5"/>
      <c r="X794" s="5"/>
      <c r="Y794" s="5"/>
      <c r="AC794" s="11"/>
    </row>
    <row r="795" spans="1:28" ht="12.75">
      <c r="A795" t="s">
        <v>1328</v>
      </c>
      <c r="B795" t="s">
        <v>735</v>
      </c>
      <c r="C795" s="8">
        <v>29820</v>
      </c>
      <c r="D795" s="9" t="s">
        <v>709</v>
      </c>
      <c r="E795" s="9" t="s">
        <v>96</v>
      </c>
      <c r="F795" s="9"/>
      <c r="G795" s="9"/>
      <c r="H795" t="s">
        <v>2790</v>
      </c>
      <c r="I795" s="9" t="s">
        <v>539</v>
      </c>
      <c r="J795" s="9" t="s">
        <v>284</v>
      </c>
      <c r="K795" t="s">
        <v>2790</v>
      </c>
      <c r="L795" s="9" t="s">
        <v>539</v>
      </c>
      <c r="M795" s="9" t="s">
        <v>734</v>
      </c>
      <c r="O795" s="9"/>
      <c r="P795" s="9"/>
      <c r="R795" s="9"/>
      <c r="S795" s="9"/>
      <c r="U795" s="8"/>
      <c r="V795" s="9"/>
      <c r="W795" s="6"/>
      <c r="Y795" s="5"/>
      <c r="Z795" s="6"/>
      <c r="AB795" s="12"/>
    </row>
    <row r="797" spans="1:29" ht="12.75">
      <c r="A797" t="s">
        <v>3576</v>
      </c>
      <c r="B797" t="s">
        <v>3156</v>
      </c>
      <c r="C797" s="8">
        <v>31747</v>
      </c>
      <c r="D797" s="9" t="s">
        <v>4606</v>
      </c>
      <c r="E797" s="9" t="s">
        <v>3410</v>
      </c>
      <c r="F797" s="9" t="s">
        <v>4819</v>
      </c>
      <c r="G797" s="9" t="s">
        <v>3016</v>
      </c>
      <c r="H797"/>
      <c r="I797" s="9"/>
      <c r="J797" s="9"/>
      <c r="L797" s="9"/>
      <c r="M797" s="9"/>
      <c r="O797" s="9"/>
      <c r="P797" s="9"/>
      <c r="R797" s="9"/>
      <c r="V797" s="5"/>
      <c r="W797" s="5"/>
      <c r="X797" s="5"/>
      <c r="Y797" s="5"/>
      <c r="AC797" s="11"/>
    </row>
    <row r="798" spans="1:28" ht="12.75">
      <c r="A798" t="s">
        <v>3674</v>
      </c>
      <c r="B798" t="s">
        <v>733</v>
      </c>
      <c r="C798" s="8">
        <v>29837</v>
      </c>
      <c r="D798" s="9" t="s">
        <v>98</v>
      </c>
      <c r="E798" s="9" t="s">
        <v>95</v>
      </c>
      <c r="F798" s="9" t="s">
        <v>549</v>
      </c>
      <c r="G798" s="9" t="s">
        <v>2348</v>
      </c>
      <c r="H798" t="s">
        <v>3674</v>
      </c>
      <c r="I798" s="9" t="s">
        <v>549</v>
      </c>
      <c r="J798" s="9" t="s">
        <v>1199</v>
      </c>
      <c r="K798" t="s">
        <v>3674</v>
      </c>
      <c r="L798" s="9" t="s">
        <v>549</v>
      </c>
      <c r="M798" s="9" t="s">
        <v>63</v>
      </c>
      <c r="O798" s="9"/>
      <c r="P798" s="9"/>
      <c r="R798" s="9"/>
      <c r="S798" s="9"/>
      <c r="U798" s="8"/>
      <c r="V798" s="9"/>
      <c r="W798" s="6"/>
      <c r="Y798" s="5"/>
      <c r="Z798" s="6"/>
      <c r="AB798" s="12"/>
    </row>
    <row r="799" spans="1:29" ht="12.75">
      <c r="A799" t="s">
        <v>3674</v>
      </c>
      <c r="B799" t="s">
        <v>119</v>
      </c>
      <c r="C799" s="8">
        <v>31173</v>
      </c>
      <c r="D799" s="9" t="s">
        <v>2634</v>
      </c>
      <c r="E799" s="9" t="s">
        <v>2636</v>
      </c>
      <c r="F799" s="9" t="s">
        <v>5180</v>
      </c>
      <c r="G799" s="9" t="s">
        <v>751</v>
      </c>
      <c r="H799" t="s">
        <v>3674</v>
      </c>
      <c r="I799" s="9" t="s">
        <v>5180</v>
      </c>
      <c r="J799" s="9" t="s">
        <v>5007</v>
      </c>
      <c r="L799" s="9"/>
      <c r="M799" s="9"/>
      <c r="O799" s="9"/>
      <c r="P799" s="9"/>
      <c r="R799" s="9"/>
      <c r="V799" s="5"/>
      <c r="W799" s="5"/>
      <c r="X799" s="5"/>
      <c r="Y799" s="5"/>
      <c r="AC799" s="11"/>
    </row>
    <row r="800" spans="1:29" ht="12.75">
      <c r="A800" t="s">
        <v>3674</v>
      </c>
      <c r="B800" t="s">
        <v>3162</v>
      </c>
      <c r="C800" s="8">
        <v>31656</v>
      </c>
      <c r="D800" s="9" t="s">
        <v>2634</v>
      </c>
      <c r="E800" s="9" t="s">
        <v>2635</v>
      </c>
      <c r="F800" s="9" t="s">
        <v>2123</v>
      </c>
      <c r="G800" s="9" t="s">
        <v>1417</v>
      </c>
      <c r="H800" t="s">
        <v>71</v>
      </c>
      <c r="I800" s="9" t="s">
        <v>2123</v>
      </c>
      <c r="J800" s="9" t="s">
        <v>2379</v>
      </c>
      <c r="L800" s="9"/>
      <c r="M800" s="9"/>
      <c r="O800" s="9"/>
      <c r="P800" s="9"/>
      <c r="R800" s="9"/>
      <c r="V800" s="5"/>
      <c r="W800" s="5"/>
      <c r="X800" s="5"/>
      <c r="Y800" s="5"/>
      <c r="AC800" s="11"/>
    </row>
    <row r="801" spans="1:29" ht="12.75">
      <c r="A801" t="s">
        <v>3674</v>
      </c>
      <c r="B801" t="s">
        <v>866</v>
      </c>
      <c r="C801" s="8">
        <v>31322</v>
      </c>
      <c r="D801" s="9" t="s">
        <v>2631</v>
      </c>
      <c r="E801" s="9" t="s">
        <v>2111</v>
      </c>
      <c r="F801" s="9" t="s">
        <v>549</v>
      </c>
      <c r="G801" s="9" t="s">
        <v>191</v>
      </c>
      <c r="H801" t="s">
        <v>3674</v>
      </c>
      <c r="I801" s="9" t="s">
        <v>549</v>
      </c>
      <c r="J801" s="9" t="s">
        <v>1198</v>
      </c>
      <c r="L801" s="9"/>
      <c r="M801" s="9"/>
      <c r="O801" s="9"/>
      <c r="P801" s="9"/>
      <c r="R801" s="9"/>
      <c r="V801" s="5"/>
      <c r="W801" s="5"/>
      <c r="X801" s="5"/>
      <c r="Y801" s="5"/>
      <c r="AC801" s="11"/>
    </row>
    <row r="802" spans="1:29" ht="12.75">
      <c r="A802" t="s">
        <v>3674</v>
      </c>
      <c r="B802" t="s">
        <v>3952</v>
      </c>
      <c r="C802" s="8">
        <v>31731</v>
      </c>
      <c r="D802" s="9" t="s">
        <v>4606</v>
      </c>
      <c r="E802" s="9" t="s">
        <v>4605</v>
      </c>
      <c r="F802" s="9" t="s">
        <v>5177</v>
      </c>
      <c r="G802" s="9" t="s">
        <v>3383</v>
      </c>
      <c r="H802"/>
      <c r="I802" s="9"/>
      <c r="J802" s="9"/>
      <c r="L802" s="9"/>
      <c r="M802" s="9"/>
      <c r="O802" s="9"/>
      <c r="P802" s="9"/>
      <c r="R802" s="9"/>
      <c r="V802" s="5"/>
      <c r="W802" s="5"/>
      <c r="X802" s="5"/>
      <c r="Y802" s="5"/>
      <c r="AC802" s="11"/>
    </row>
    <row r="803" spans="1:28" ht="12.75">
      <c r="A803" t="s">
        <v>1919</v>
      </c>
      <c r="B803" t="s">
        <v>173</v>
      </c>
      <c r="C803" s="8">
        <v>27817</v>
      </c>
      <c r="D803" s="9" t="s">
        <v>174</v>
      </c>
      <c r="E803" s="9" t="s">
        <v>4659</v>
      </c>
      <c r="F803" s="9" t="s">
        <v>539</v>
      </c>
      <c r="G803" s="9" t="s">
        <v>1667</v>
      </c>
      <c r="H803" t="s">
        <v>1919</v>
      </c>
      <c r="I803" s="9" t="s">
        <v>539</v>
      </c>
      <c r="J803" s="9" t="s">
        <v>2755</v>
      </c>
      <c r="K803" t="s">
        <v>1919</v>
      </c>
      <c r="L803" s="9" t="s">
        <v>539</v>
      </c>
      <c r="M803" s="9" t="s">
        <v>4638</v>
      </c>
      <c r="N803" t="s">
        <v>1919</v>
      </c>
      <c r="O803" s="9" t="s">
        <v>539</v>
      </c>
      <c r="P803" s="9" t="s">
        <v>3036</v>
      </c>
      <c r="Q803" t="s">
        <v>1919</v>
      </c>
      <c r="R803" s="9" t="s">
        <v>539</v>
      </c>
      <c r="S803" s="9" t="s">
        <v>175</v>
      </c>
      <c r="T803" t="s">
        <v>1919</v>
      </c>
      <c r="U803" s="8" t="s">
        <v>539</v>
      </c>
      <c r="V803" s="9" t="s">
        <v>176</v>
      </c>
      <c r="W803" s="6" t="s">
        <v>1919</v>
      </c>
      <c r="X803" t="s">
        <v>539</v>
      </c>
      <c r="Y803" s="5" t="s">
        <v>177</v>
      </c>
      <c r="Z803" t="s">
        <v>1919</v>
      </c>
      <c r="AA803" s="6" t="s">
        <v>539</v>
      </c>
      <c r="AB803" s="12" t="s">
        <v>178</v>
      </c>
    </row>
    <row r="804" spans="1:28" ht="12.75">
      <c r="A804" t="s">
        <v>1919</v>
      </c>
      <c r="B804" t="s">
        <v>1223</v>
      </c>
      <c r="C804" s="8">
        <v>28024</v>
      </c>
      <c r="D804" s="9" t="s">
        <v>3094</v>
      </c>
      <c r="E804" s="9" t="s">
        <v>56</v>
      </c>
      <c r="F804" s="9" t="s">
        <v>2544</v>
      </c>
      <c r="G804" s="9" t="s">
        <v>842</v>
      </c>
      <c r="H804" t="s">
        <v>1919</v>
      </c>
      <c r="I804" s="9" t="s">
        <v>2544</v>
      </c>
      <c r="J804" s="9" t="s">
        <v>4254</v>
      </c>
      <c r="K804" t="s">
        <v>1919</v>
      </c>
      <c r="L804" s="9" t="s">
        <v>2544</v>
      </c>
      <c r="M804" s="9" t="s">
        <v>4630</v>
      </c>
      <c r="N804" t="s">
        <v>1919</v>
      </c>
      <c r="O804" s="9" t="s">
        <v>2544</v>
      </c>
      <c r="P804" s="9" t="s">
        <v>1497</v>
      </c>
      <c r="Q804" t="s">
        <v>1919</v>
      </c>
      <c r="R804" s="9" t="s">
        <v>2544</v>
      </c>
      <c r="S804" s="9" t="s">
        <v>3021</v>
      </c>
      <c r="T804" t="s">
        <v>5159</v>
      </c>
      <c r="U804" s="8" t="s">
        <v>2544</v>
      </c>
      <c r="V804" s="9" t="s">
        <v>3022</v>
      </c>
      <c r="W804" s="6" t="s">
        <v>4259</v>
      </c>
      <c r="X804" t="s">
        <v>2544</v>
      </c>
      <c r="Y804" s="5" t="s">
        <v>3023</v>
      </c>
      <c r="Z804" t="s">
        <v>1919</v>
      </c>
      <c r="AA804" s="6" t="s">
        <v>549</v>
      </c>
      <c r="AB804" s="12" t="s">
        <v>3024</v>
      </c>
    </row>
    <row r="805" spans="1:29" ht="12.75">
      <c r="A805" t="s">
        <v>4095</v>
      </c>
      <c r="B805" t="s">
        <v>2590</v>
      </c>
      <c r="C805" s="8">
        <v>31117</v>
      </c>
      <c r="D805" s="9" t="s">
        <v>1285</v>
      </c>
      <c r="E805" s="9" t="s">
        <v>4610</v>
      </c>
      <c r="F805" s="9" t="s">
        <v>2697</v>
      </c>
      <c r="G805" s="9" t="s">
        <v>817</v>
      </c>
      <c r="H805"/>
      <c r="I805" s="9"/>
      <c r="J805" s="9"/>
      <c r="L805" s="9"/>
      <c r="M805" s="9"/>
      <c r="O805" s="9"/>
      <c r="P805" s="9"/>
      <c r="R805" s="9"/>
      <c r="V805" s="5"/>
      <c r="W805" s="5"/>
      <c r="X805" s="5"/>
      <c r="Y805" s="5"/>
      <c r="AC805" s="11"/>
    </row>
    <row r="806" ht="12.75">
      <c r="H806"/>
    </row>
    <row r="807" spans="1:29" ht="12.75">
      <c r="A807" t="s">
        <v>523</v>
      </c>
      <c r="B807" t="s">
        <v>406</v>
      </c>
      <c r="C807" s="8">
        <v>29736</v>
      </c>
      <c r="D807" s="9" t="s">
        <v>3919</v>
      </c>
      <c r="E807" s="9" t="s">
        <v>1529</v>
      </c>
      <c r="F807" s="9" t="s">
        <v>374</v>
      </c>
      <c r="G807" s="9" t="s">
        <v>5179</v>
      </c>
      <c r="H807" t="s">
        <v>523</v>
      </c>
      <c r="I807" s="9" t="s">
        <v>374</v>
      </c>
      <c r="J807" s="9" t="s">
        <v>5179</v>
      </c>
      <c r="K807" t="s">
        <v>523</v>
      </c>
      <c r="L807" s="9" t="s">
        <v>374</v>
      </c>
      <c r="M807" s="9" t="s">
        <v>5179</v>
      </c>
      <c r="N807" t="s">
        <v>3714</v>
      </c>
      <c r="O807" s="9" t="s">
        <v>374</v>
      </c>
      <c r="P807" s="9" t="s">
        <v>3713</v>
      </c>
      <c r="R807" s="9"/>
      <c r="V807" s="5"/>
      <c r="W807" s="5"/>
      <c r="X807" s="5"/>
      <c r="Y807" s="5"/>
      <c r="AC807" s="11"/>
    </row>
    <row r="808" spans="1:28" ht="12.75">
      <c r="A808" t="s">
        <v>523</v>
      </c>
      <c r="B808" t="s">
        <v>2256</v>
      </c>
      <c r="C808" s="8">
        <v>28858</v>
      </c>
      <c r="D808" s="9" t="s">
        <v>934</v>
      </c>
      <c r="E808" s="9" t="s">
        <v>3203</v>
      </c>
      <c r="F808" s="9" t="s">
        <v>4511</v>
      </c>
      <c r="G808" s="9" t="s">
        <v>3718</v>
      </c>
      <c r="H808" t="s">
        <v>523</v>
      </c>
      <c r="I808" s="9" t="s">
        <v>4511</v>
      </c>
      <c r="J808" s="9" t="s">
        <v>2539</v>
      </c>
      <c r="K808" t="s">
        <v>3808</v>
      </c>
      <c r="L808" s="9" t="s">
        <v>2697</v>
      </c>
      <c r="M808" s="9" t="s">
        <v>4475</v>
      </c>
      <c r="N808" t="s">
        <v>523</v>
      </c>
      <c r="O808" s="9" t="s">
        <v>2697</v>
      </c>
      <c r="P808" s="9" t="s">
        <v>3188</v>
      </c>
      <c r="R808" s="9"/>
      <c r="S808" s="9"/>
      <c r="T808" t="s">
        <v>523</v>
      </c>
      <c r="U808" s="8" t="s">
        <v>4041</v>
      </c>
      <c r="V808" s="9" t="s">
        <v>3814</v>
      </c>
      <c r="W808" s="6" t="s">
        <v>3190</v>
      </c>
      <c r="X808" t="s">
        <v>4041</v>
      </c>
      <c r="Y808" s="13" t="s">
        <v>2547</v>
      </c>
      <c r="Z808" s="6" t="s">
        <v>2277</v>
      </c>
      <c r="AA808" s="6" t="s">
        <v>4041</v>
      </c>
      <c r="AB808" s="12" t="s">
        <v>3188</v>
      </c>
    </row>
    <row r="809" spans="1:29" ht="12.75">
      <c r="A809" t="s">
        <v>5135</v>
      </c>
      <c r="B809" t="s">
        <v>1330</v>
      </c>
      <c r="C809" s="8">
        <v>30380</v>
      </c>
      <c r="D809" s="9" t="s">
        <v>4601</v>
      </c>
      <c r="E809" s="9" t="s">
        <v>4606</v>
      </c>
      <c r="F809" s="9" t="s">
        <v>374</v>
      </c>
      <c r="G809" s="9" t="s">
        <v>3718</v>
      </c>
      <c r="H809"/>
      <c r="I809" s="9"/>
      <c r="J809" s="9"/>
      <c r="L809" s="9"/>
      <c r="M809" s="9"/>
      <c r="O809" s="9"/>
      <c r="P809" s="9"/>
      <c r="R809" s="9"/>
      <c r="V809" s="5"/>
      <c r="W809" s="5"/>
      <c r="X809" s="5"/>
      <c r="Y809" s="5"/>
      <c r="AC809" s="11"/>
    </row>
    <row r="810" spans="1:28" ht="12.75">
      <c r="A810" t="s">
        <v>3714</v>
      </c>
      <c r="B810" t="s">
        <v>5168</v>
      </c>
      <c r="C810" s="8">
        <v>28771</v>
      </c>
      <c r="D810" s="9" t="s">
        <v>2015</v>
      </c>
      <c r="E810" s="9" t="s">
        <v>1531</v>
      </c>
      <c r="F810" s="9" t="s">
        <v>524</v>
      </c>
      <c r="G810" s="9" t="s">
        <v>3711</v>
      </c>
      <c r="H810" t="s">
        <v>3714</v>
      </c>
      <c r="I810" s="9" t="s">
        <v>524</v>
      </c>
      <c r="J810" s="9" t="s">
        <v>3711</v>
      </c>
      <c r="K810" t="s">
        <v>3714</v>
      </c>
      <c r="L810" s="9" t="s">
        <v>524</v>
      </c>
      <c r="M810" s="9" t="s">
        <v>3711</v>
      </c>
      <c r="N810" t="s">
        <v>3184</v>
      </c>
      <c r="O810" s="9" t="s">
        <v>524</v>
      </c>
      <c r="P810" s="9" t="s">
        <v>2545</v>
      </c>
      <c r="Q810" t="s">
        <v>3184</v>
      </c>
      <c r="R810" s="9" t="s">
        <v>4041</v>
      </c>
      <c r="S810" s="9" t="s">
        <v>2545</v>
      </c>
      <c r="U810" s="8"/>
      <c r="V810" s="9"/>
      <c r="W810" s="6"/>
      <c r="Y810" s="5"/>
      <c r="Z810" s="6"/>
      <c r="AB810" s="12"/>
    </row>
    <row r="811" spans="1:29" ht="12.75">
      <c r="A811" t="s">
        <v>3714</v>
      </c>
      <c r="B811" t="s">
        <v>2648</v>
      </c>
      <c r="C811" s="8">
        <v>27997</v>
      </c>
      <c r="D811" s="9" t="s">
        <v>538</v>
      </c>
      <c r="E811" s="9" t="s">
        <v>884</v>
      </c>
      <c r="F811" s="9" t="s">
        <v>3548</v>
      </c>
      <c r="G811" s="9" t="s">
        <v>2547</v>
      </c>
      <c r="H811" t="s">
        <v>3714</v>
      </c>
      <c r="I811" s="9" t="s">
        <v>3548</v>
      </c>
      <c r="J811" s="9" t="s">
        <v>5197</v>
      </c>
      <c r="K811" t="s">
        <v>3184</v>
      </c>
      <c r="L811" s="9" t="s">
        <v>1905</v>
      </c>
      <c r="M811" s="9" t="s">
        <v>5197</v>
      </c>
      <c r="N811" t="s">
        <v>3184</v>
      </c>
      <c r="O811" s="9" t="s">
        <v>3717</v>
      </c>
      <c r="P811" s="9" t="s">
        <v>5197</v>
      </c>
      <c r="Q811" t="s">
        <v>3184</v>
      </c>
      <c r="R811" s="9" t="s">
        <v>3717</v>
      </c>
      <c r="S811" s="5" t="s">
        <v>5197</v>
      </c>
      <c r="T811" t="s">
        <v>3810</v>
      </c>
      <c r="U811" t="s">
        <v>1905</v>
      </c>
      <c r="V811" s="5" t="s">
        <v>2539</v>
      </c>
      <c r="W811" s="6" t="s">
        <v>3184</v>
      </c>
      <c r="X811" t="s">
        <v>1905</v>
      </c>
      <c r="Y811" s="5" t="s">
        <v>5197</v>
      </c>
      <c r="Z811" s="6"/>
      <c r="AB811" s="12"/>
      <c r="AC811" s="11"/>
    </row>
    <row r="812" spans="1:28" ht="12.75">
      <c r="A812" t="s">
        <v>3712</v>
      </c>
      <c r="B812" t="s">
        <v>99</v>
      </c>
      <c r="C812" s="8">
        <v>30639</v>
      </c>
      <c r="D812" s="9" t="s">
        <v>94</v>
      </c>
      <c r="E812" s="9" t="s">
        <v>901</v>
      </c>
      <c r="F812" s="9" t="s">
        <v>4819</v>
      </c>
      <c r="G812" s="9" t="s">
        <v>2547</v>
      </c>
      <c r="H812" t="s">
        <v>2277</v>
      </c>
      <c r="I812" s="9" t="s">
        <v>4819</v>
      </c>
      <c r="J812" s="9" t="s">
        <v>3811</v>
      </c>
      <c r="K812" t="s">
        <v>2277</v>
      </c>
      <c r="L812" s="9" t="s">
        <v>4819</v>
      </c>
      <c r="M812" s="9" t="s">
        <v>2545</v>
      </c>
      <c r="O812" s="9"/>
      <c r="P812" s="9"/>
      <c r="R812" s="9"/>
      <c r="S812" s="9"/>
      <c r="U812" s="8"/>
      <c r="V812" s="9"/>
      <c r="W812" s="6"/>
      <c r="Y812" s="5"/>
      <c r="Z812" s="6"/>
      <c r="AB812" s="12"/>
    </row>
    <row r="813" spans="1:28" ht="12.75">
      <c r="A813" t="s">
        <v>3185</v>
      </c>
      <c r="B813" t="s">
        <v>1806</v>
      </c>
      <c r="C813" s="8">
        <v>27842</v>
      </c>
      <c r="D813" s="9" t="s">
        <v>5028</v>
      </c>
      <c r="E813" s="9" t="s">
        <v>793</v>
      </c>
      <c r="F813" s="9" t="s">
        <v>549</v>
      </c>
      <c r="G813" s="9" t="s">
        <v>2547</v>
      </c>
      <c r="H813" t="s">
        <v>3185</v>
      </c>
      <c r="I813" s="9" t="s">
        <v>3548</v>
      </c>
      <c r="J813" s="9" t="s">
        <v>3813</v>
      </c>
      <c r="L813" s="9"/>
      <c r="M813" s="9"/>
      <c r="N813" t="s">
        <v>3185</v>
      </c>
      <c r="O813" s="9" t="s">
        <v>295</v>
      </c>
      <c r="P813" s="9" t="s">
        <v>3814</v>
      </c>
      <c r="R813" s="9"/>
      <c r="S813" s="9"/>
      <c r="T813" t="s">
        <v>3185</v>
      </c>
      <c r="U813" s="8" t="s">
        <v>295</v>
      </c>
      <c r="V813" s="9" t="s">
        <v>5187</v>
      </c>
      <c r="W813" s="6" t="s">
        <v>3185</v>
      </c>
      <c r="X813" t="s">
        <v>295</v>
      </c>
      <c r="Y813" s="5" t="s">
        <v>388</v>
      </c>
      <c r="Z813" s="6" t="s">
        <v>3185</v>
      </c>
      <c r="AA813" s="6" t="s">
        <v>295</v>
      </c>
      <c r="AB813" s="12" t="s">
        <v>5179</v>
      </c>
    </row>
    <row r="814" spans="1:28" ht="12.75">
      <c r="A814" t="s">
        <v>3712</v>
      </c>
      <c r="B814" t="s">
        <v>736</v>
      </c>
      <c r="C814" s="8">
        <v>30577</v>
      </c>
      <c r="D814" s="9" t="s">
        <v>95</v>
      </c>
      <c r="E814" s="9" t="s">
        <v>97</v>
      </c>
      <c r="F814" s="9" t="s">
        <v>2697</v>
      </c>
      <c r="G814" s="9" t="s">
        <v>5197</v>
      </c>
      <c r="H814" t="s">
        <v>3712</v>
      </c>
      <c r="I814" s="9" t="s">
        <v>2697</v>
      </c>
      <c r="J814" s="9" t="s">
        <v>2547</v>
      </c>
      <c r="K814" t="s">
        <v>3184</v>
      </c>
      <c r="L814" s="9" t="s">
        <v>2697</v>
      </c>
      <c r="M814" s="9" t="s">
        <v>2545</v>
      </c>
      <c r="O814" s="9"/>
      <c r="P814" s="9"/>
      <c r="R814" s="9"/>
      <c r="S814" s="9"/>
      <c r="U814" s="8"/>
      <c r="V814" s="9"/>
      <c r="W814" s="6"/>
      <c r="Y814" s="5"/>
      <c r="Z814" s="6"/>
      <c r="AB814" s="12"/>
    </row>
    <row r="815" spans="1:28" ht="12.75">
      <c r="A815" t="s">
        <v>3810</v>
      </c>
      <c r="B815" t="s">
        <v>2645</v>
      </c>
      <c r="C815" s="8">
        <v>29445</v>
      </c>
      <c r="D815" s="9" t="s">
        <v>18</v>
      </c>
      <c r="E815" s="9" t="s">
        <v>3395</v>
      </c>
      <c r="F815" s="9" t="s">
        <v>2546</v>
      </c>
      <c r="G815" s="9" t="s">
        <v>5197</v>
      </c>
      <c r="H815"/>
      <c r="I815" s="9"/>
      <c r="J815" s="9"/>
      <c r="K815" t="s">
        <v>3810</v>
      </c>
      <c r="L815" s="9" t="s">
        <v>2546</v>
      </c>
      <c r="M815" s="9" t="s">
        <v>2545</v>
      </c>
      <c r="N815" t="s">
        <v>3498</v>
      </c>
      <c r="O815" s="9" t="s">
        <v>2123</v>
      </c>
      <c r="P815" s="9" t="s">
        <v>2646</v>
      </c>
      <c r="Q815" t="s">
        <v>404</v>
      </c>
      <c r="R815" s="9" t="s">
        <v>2123</v>
      </c>
      <c r="S815" s="9" t="s">
        <v>5197</v>
      </c>
      <c r="U815" s="8"/>
      <c r="V815" s="9"/>
      <c r="W815" s="6"/>
      <c r="Y815" s="5"/>
      <c r="Z815" s="6"/>
      <c r="AB815" s="12"/>
    </row>
    <row r="816" spans="1:29" ht="12.75">
      <c r="A816" t="s">
        <v>3185</v>
      </c>
      <c r="B816" t="s">
        <v>5251</v>
      </c>
      <c r="C816" s="8">
        <v>31267</v>
      </c>
      <c r="D816" s="9" t="s">
        <v>4615</v>
      </c>
      <c r="E816" s="9" t="s">
        <v>4603</v>
      </c>
      <c r="F816" s="9" t="s">
        <v>2123</v>
      </c>
      <c r="G816" s="9" t="s">
        <v>2545</v>
      </c>
      <c r="H816"/>
      <c r="I816" s="9"/>
      <c r="J816" s="9"/>
      <c r="L816" s="9"/>
      <c r="M816" s="9"/>
      <c r="O816" s="9"/>
      <c r="P816" s="9"/>
      <c r="R816" s="9"/>
      <c r="V816" s="5"/>
      <c r="W816" s="5"/>
      <c r="X816" s="5"/>
      <c r="Y816" s="5"/>
      <c r="AC816" s="11"/>
    </row>
    <row r="817" spans="1:25" ht="12.75">
      <c r="A817" t="s">
        <v>2274</v>
      </c>
      <c r="B817" t="s">
        <v>1038</v>
      </c>
      <c r="C817" s="8">
        <v>29081</v>
      </c>
      <c r="D817" s="9" t="s">
        <v>3262</v>
      </c>
      <c r="E817" s="9" t="s">
        <v>1285</v>
      </c>
      <c r="F817" s="9" t="s">
        <v>295</v>
      </c>
      <c r="G817" s="9" t="s">
        <v>2545</v>
      </c>
      <c r="H817" t="s">
        <v>3185</v>
      </c>
      <c r="I817" s="9" t="s">
        <v>295</v>
      </c>
      <c r="J817" s="9" t="s">
        <v>2545</v>
      </c>
      <c r="K817" t="s">
        <v>2274</v>
      </c>
      <c r="L817" s="9" t="s">
        <v>295</v>
      </c>
      <c r="M817" s="9" t="s">
        <v>5197</v>
      </c>
      <c r="N817" t="s">
        <v>2277</v>
      </c>
      <c r="O817" s="9" t="s">
        <v>295</v>
      </c>
      <c r="P817" s="9" t="s">
        <v>2545</v>
      </c>
      <c r="R817" s="9"/>
      <c r="S817" s="9"/>
      <c r="U817" s="8"/>
      <c r="V817" s="9"/>
      <c r="W817" s="6" t="s">
        <v>2277</v>
      </c>
      <c r="X817" t="s">
        <v>4511</v>
      </c>
      <c r="Y817" s="13" t="s">
        <v>5197</v>
      </c>
    </row>
    <row r="818" spans="1:28" ht="12.75">
      <c r="A818" t="s">
        <v>1328</v>
      </c>
      <c r="B818" t="s">
        <v>233</v>
      </c>
      <c r="C818" s="8">
        <v>29874</v>
      </c>
      <c r="D818" s="9" t="s">
        <v>67</v>
      </c>
      <c r="E818" s="9" t="s">
        <v>2992</v>
      </c>
      <c r="F818" s="9"/>
      <c r="G818" s="9"/>
      <c r="H818" t="s">
        <v>5135</v>
      </c>
      <c r="I818" s="9" t="s">
        <v>2226</v>
      </c>
      <c r="J818" s="9" t="s">
        <v>3718</v>
      </c>
      <c r="K818" t="s">
        <v>2274</v>
      </c>
      <c r="L818" s="9" t="s">
        <v>2226</v>
      </c>
      <c r="M818" s="9" t="s">
        <v>543</v>
      </c>
      <c r="N818" t="s">
        <v>3815</v>
      </c>
      <c r="O818" s="9" t="s">
        <v>2226</v>
      </c>
      <c r="P818" s="9" t="s">
        <v>3718</v>
      </c>
      <c r="Q818" t="s">
        <v>2274</v>
      </c>
      <c r="R818" s="9" t="s">
        <v>2226</v>
      </c>
      <c r="S818" s="9" t="s">
        <v>3188</v>
      </c>
      <c r="U818" s="8"/>
      <c r="V818" s="9"/>
      <c r="W818" s="6"/>
      <c r="Y818" s="5"/>
      <c r="Z818" s="6"/>
      <c r="AB818" s="12"/>
    </row>
    <row r="820" spans="1:25" ht="12.75">
      <c r="A820" t="s">
        <v>5198</v>
      </c>
      <c r="B820" t="s">
        <v>1077</v>
      </c>
      <c r="C820" s="8">
        <v>28811</v>
      </c>
      <c r="D820" s="9" t="s">
        <v>3457</v>
      </c>
      <c r="E820" s="9" t="s">
        <v>2708</v>
      </c>
      <c r="F820" s="9" t="s">
        <v>2538</v>
      </c>
      <c r="G820" s="9" t="s">
        <v>4415</v>
      </c>
      <c r="H820" t="s">
        <v>5198</v>
      </c>
      <c r="I820" s="9" t="s">
        <v>2538</v>
      </c>
      <c r="J820" s="9" t="s">
        <v>5019</v>
      </c>
      <c r="K820" t="s">
        <v>5181</v>
      </c>
      <c r="L820" s="9" t="s">
        <v>2538</v>
      </c>
      <c r="M820" s="9" t="s">
        <v>4122</v>
      </c>
      <c r="N820" t="s">
        <v>5181</v>
      </c>
      <c r="O820" s="9" t="s">
        <v>2538</v>
      </c>
      <c r="P820" s="9" t="s">
        <v>2771</v>
      </c>
      <c r="Q820" t="s">
        <v>5200</v>
      </c>
      <c r="R820" s="9" t="s">
        <v>4511</v>
      </c>
      <c r="S820" s="9" t="s">
        <v>2545</v>
      </c>
      <c r="U820" s="8"/>
      <c r="V820" s="9"/>
      <c r="W820" s="6" t="s">
        <v>5198</v>
      </c>
      <c r="X820" t="s">
        <v>4511</v>
      </c>
      <c r="Y820" s="5" t="s">
        <v>3713</v>
      </c>
    </row>
    <row r="821" spans="1:29" ht="12.75">
      <c r="A821" t="s">
        <v>5105</v>
      </c>
      <c r="B821" t="s">
        <v>737</v>
      </c>
      <c r="C821" s="8">
        <v>29460</v>
      </c>
      <c r="D821" s="9" t="s">
        <v>4040</v>
      </c>
      <c r="E821" s="9" t="s">
        <v>901</v>
      </c>
      <c r="F821" s="9" t="s">
        <v>295</v>
      </c>
      <c r="G821" s="9" t="s">
        <v>621</v>
      </c>
      <c r="H821" t="s">
        <v>5196</v>
      </c>
      <c r="I821" s="9" t="s">
        <v>295</v>
      </c>
      <c r="J821" s="9" t="s">
        <v>3811</v>
      </c>
      <c r="K821" t="s">
        <v>5203</v>
      </c>
      <c r="L821" s="9" t="s">
        <v>5194</v>
      </c>
      <c r="M821" s="9" t="s">
        <v>2545</v>
      </c>
      <c r="N821" t="s">
        <v>5203</v>
      </c>
      <c r="O821" s="9" t="s">
        <v>5194</v>
      </c>
      <c r="P821" s="9" t="s">
        <v>5197</v>
      </c>
      <c r="Q821" t="s">
        <v>5196</v>
      </c>
      <c r="R821" s="9" t="s">
        <v>5194</v>
      </c>
      <c r="S821" s="5" t="s">
        <v>2545</v>
      </c>
      <c r="T821" t="s">
        <v>5196</v>
      </c>
      <c r="U821" t="s">
        <v>5194</v>
      </c>
      <c r="V821" s="5" t="s">
        <v>2545</v>
      </c>
      <c r="W821" s="5"/>
      <c r="X821" s="5"/>
      <c r="Y821" s="5"/>
      <c r="AC821" s="11"/>
    </row>
    <row r="822" spans="1:28" ht="12.75">
      <c r="A822" t="s">
        <v>5196</v>
      </c>
      <c r="B822" t="s">
        <v>235</v>
      </c>
      <c r="C822" s="8">
        <v>27300</v>
      </c>
      <c r="D822" s="9"/>
      <c r="E822" s="9" t="s">
        <v>4664</v>
      </c>
      <c r="F822" s="9" t="s">
        <v>5183</v>
      </c>
      <c r="G822" s="9" t="s">
        <v>3807</v>
      </c>
      <c r="H822" t="s">
        <v>1328</v>
      </c>
      <c r="I822" s="9"/>
      <c r="J822" s="9"/>
      <c r="K822" t="s">
        <v>5196</v>
      </c>
      <c r="L822" s="9" t="s">
        <v>524</v>
      </c>
      <c r="M822" s="9" t="s">
        <v>3807</v>
      </c>
      <c r="N822" t="s">
        <v>5105</v>
      </c>
      <c r="O822" s="9" t="s">
        <v>524</v>
      </c>
      <c r="P822" s="9" t="s">
        <v>2836</v>
      </c>
      <c r="Q822" t="s">
        <v>5192</v>
      </c>
      <c r="R822" s="9" t="s">
        <v>1</v>
      </c>
      <c r="S822" s="9" t="s">
        <v>2279</v>
      </c>
      <c r="T822" t="s">
        <v>5178</v>
      </c>
      <c r="U822" s="8" t="s">
        <v>1</v>
      </c>
      <c r="V822" s="9" t="s">
        <v>5184</v>
      </c>
      <c r="W822" s="6" t="s">
        <v>5178</v>
      </c>
      <c r="X822" t="s">
        <v>1</v>
      </c>
      <c r="Y822" s="5" t="s">
        <v>543</v>
      </c>
      <c r="Z822" s="6"/>
      <c r="AB822" s="12"/>
    </row>
    <row r="823" spans="1:28" ht="12.75">
      <c r="A823" t="s">
        <v>5198</v>
      </c>
      <c r="B823" t="s">
        <v>81</v>
      </c>
      <c r="C823" s="8">
        <v>30383</v>
      </c>
      <c r="D823" s="9" t="s">
        <v>80</v>
      </c>
      <c r="E823" s="9" t="s">
        <v>92</v>
      </c>
      <c r="F823" s="9" t="s">
        <v>5180</v>
      </c>
      <c r="G823" s="9" t="s">
        <v>2282</v>
      </c>
      <c r="H823" t="s">
        <v>2699</v>
      </c>
      <c r="I823" s="9" t="s">
        <v>5180</v>
      </c>
      <c r="J823" s="9" t="s">
        <v>5202</v>
      </c>
      <c r="K823" t="s">
        <v>5200</v>
      </c>
      <c r="L823" s="9" t="s">
        <v>5180</v>
      </c>
      <c r="M823" s="9" t="s">
        <v>2539</v>
      </c>
      <c r="O823" s="9"/>
      <c r="P823" s="9"/>
      <c r="R823" s="9"/>
      <c r="S823" s="9"/>
      <c r="U823" s="8"/>
      <c r="V823" s="9"/>
      <c r="W823" s="6"/>
      <c r="Y823" s="5"/>
      <c r="Z823" s="6"/>
      <c r="AB823" s="12"/>
    </row>
    <row r="824" spans="1:29" ht="12.75">
      <c r="A824" t="s">
        <v>5105</v>
      </c>
      <c r="B824" t="s">
        <v>2112</v>
      </c>
      <c r="C824" s="8">
        <v>30843</v>
      </c>
      <c r="D824" s="9" t="s">
        <v>2113</v>
      </c>
      <c r="E824" s="9" t="s">
        <v>4868</v>
      </c>
      <c r="F824" s="9" t="s">
        <v>1</v>
      </c>
      <c r="G824" s="9" t="s">
        <v>5208</v>
      </c>
      <c r="H824" t="s">
        <v>5105</v>
      </c>
      <c r="I824" s="9" t="s">
        <v>1</v>
      </c>
      <c r="J824" s="9" t="s">
        <v>2545</v>
      </c>
      <c r="L824" s="9"/>
      <c r="M824" s="9"/>
      <c r="O824" s="9"/>
      <c r="P824" s="9"/>
      <c r="R824" s="9"/>
      <c r="V824" s="5"/>
      <c r="W824" s="5"/>
      <c r="X824" s="5"/>
      <c r="Y824" s="5"/>
      <c r="AC824" s="11"/>
    </row>
    <row r="825" spans="1:29" ht="12.75">
      <c r="A825" t="s">
        <v>5203</v>
      </c>
      <c r="B825" t="s">
        <v>4024</v>
      </c>
      <c r="C825" s="8">
        <v>30076</v>
      </c>
      <c r="D825" s="9" t="s">
        <v>2113</v>
      </c>
      <c r="E825" s="9" t="s">
        <v>794</v>
      </c>
      <c r="F825" s="9" t="s">
        <v>4940</v>
      </c>
      <c r="G825" s="9" t="s">
        <v>2545</v>
      </c>
      <c r="H825" t="s">
        <v>5203</v>
      </c>
      <c r="I825" s="9" t="s">
        <v>4940</v>
      </c>
      <c r="J825" s="9" t="s">
        <v>2545</v>
      </c>
      <c r="L825" s="9"/>
      <c r="M825" s="9"/>
      <c r="O825" s="9"/>
      <c r="P825" s="9"/>
      <c r="R825" s="9"/>
      <c r="V825" s="5"/>
      <c r="W825" s="5"/>
      <c r="X825" s="5"/>
      <c r="Y825" s="5"/>
      <c r="AC825" s="11"/>
    </row>
    <row r="826" spans="1:29" ht="12.75">
      <c r="A826" t="s">
        <v>5200</v>
      </c>
      <c r="B826" t="s">
        <v>4600</v>
      </c>
      <c r="C826" s="8">
        <v>31329</v>
      </c>
      <c r="D826" s="9" t="s">
        <v>4605</v>
      </c>
      <c r="E826" s="9" t="s">
        <v>4601</v>
      </c>
      <c r="F826" s="9" t="s">
        <v>2706</v>
      </c>
      <c r="G826" s="9" t="s">
        <v>2545</v>
      </c>
      <c r="H826"/>
      <c r="I826" s="9"/>
      <c r="J826" s="9"/>
      <c r="L826" s="9"/>
      <c r="M826" s="9"/>
      <c r="O826" s="9"/>
      <c r="P826" s="9"/>
      <c r="R826" s="9"/>
      <c r="V826" s="5"/>
      <c r="W826" s="5"/>
      <c r="X826" s="5"/>
      <c r="Y826" s="5"/>
      <c r="AC826" s="11"/>
    </row>
    <row r="828" spans="1:29" ht="12.75">
      <c r="A828" t="s">
        <v>5209</v>
      </c>
      <c r="B828" t="s">
        <v>2773</v>
      </c>
      <c r="C828" s="8">
        <v>29782</v>
      </c>
      <c r="D828" s="9" t="s">
        <v>1950</v>
      </c>
      <c r="E828" s="9" t="s">
        <v>1950</v>
      </c>
      <c r="F828" s="9" t="s">
        <v>2546</v>
      </c>
      <c r="G828" s="9" t="s">
        <v>4122</v>
      </c>
      <c r="H828" t="s">
        <v>5209</v>
      </c>
      <c r="I828" s="9" t="s">
        <v>2546</v>
      </c>
      <c r="J828" s="9" t="s">
        <v>3811</v>
      </c>
      <c r="K828" t="s">
        <v>5209</v>
      </c>
      <c r="L828" s="9" t="s">
        <v>2546</v>
      </c>
      <c r="M828" s="9" t="s">
        <v>4415</v>
      </c>
      <c r="N828" t="s">
        <v>2699</v>
      </c>
      <c r="O828" s="9" t="s">
        <v>2546</v>
      </c>
      <c r="P828" s="9" t="s">
        <v>3813</v>
      </c>
      <c r="Q828" t="s">
        <v>2699</v>
      </c>
      <c r="R828" s="9" t="s">
        <v>2546</v>
      </c>
      <c r="S828" s="5" t="s">
        <v>541</v>
      </c>
      <c r="T828" t="s">
        <v>2699</v>
      </c>
      <c r="U828" t="s">
        <v>2546</v>
      </c>
      <c r="V828" s="5" t="s">
        <v>3711</v>
      </c>
      <c r="W828" s="5"/>
      <c r="X828" s="5"/>
      <c r="Y828" s="5"/>
      <c r="AC828" s="11"/>
    </row>
    <row r="829" spans="1:29" ht="12.75">
      <c r="A829" t="s">
        <v>2699</v>
      </c>
      <c r="B829" t="s">
        <v>3456</v>
      </c>
      <c r="C829" s="8">
        <v>28989</v>
      </c>
      <c r="D829" s="9" t="s">
        <v>3457</v>
      </c>
      <c r="E829" s="9" t="s">
        <v>2537</v>
      </c>
      <c r="F829" s="9" t="s">
        <v>3717</v>
      </c>
      <c r="G829" s="9" t="s">
        <v>543</v>
      </c>
      <c r="H829" t="s">
        <v>573</v>
      </c>
      <c r="I829" s="9" t="s">
        <v>3717</v>
      </c>
      <c r="J829" s="9" t="s">
        <v>3188</v>
      </c>
      <c r="K829" t="s">
        <v>573</v>
      </c>
      <c r="L829" s="9" t="s">
        <v>1905</v>
      </c>
      <c r="M829" s="9" t="s">
        <v>2545</v>
      </c>
      <c r="O829" s="9"/>
      <c r="P829" s="9"/>
      <c r="Q829" t="s">
        <v>2699</v>
      </c>
      <c r="R829" s="9" t="s">
        <v>295</v>
      </c>
      <c r="S829" s="5" t="s">
        <v>2282</v>
      </c>
      <c r="T829" s="6" t="s">
        <v>573</v>
      </c>
      <c r="U829" t="s">
        <v>295</v>
      </c>
      <c r="V829" s="5" t="s">
        <v>5191</v>
      </c>
      <c r="W829" s="5"/>
      <c r="X829" s="5"/>
      <c r="Y829" s="5"/>
      <c r="Z829" s="6" t="s">
        <v>573</v>
      </c>
      <c r="AA829" s="6" t="s">
        <v>295</v>
      </c>
      <c r="AB829" s="12" t="s">
        <v>543</v>
      </c>
      <c r="AC829" s="11"/>
    </row>
    <row r="830" spans="1:28" ht="12.75">
      <c r="A830" t="s">
        <v>2699</v>
      </c>
      <c r="B830" t="s">
        <v>2772</v>
      </c>
      <c r="C830" s="8">
        <v>28254</v>
      </c>
      <c r="D830" s="9" t="s">
        <v>651</v>
      </c>
      <c r="E830" s="9" t="s">
        <v>4834</v>
      </c>
      <c r="F830" s="9" t="s">
        <v>5180</v>
      </c>
      <c r="G830" s="9" t="s">
        <v>3811</v>
      </c>
      <c r="H830" t="s">
        <v>573</v>
      </c>
      <c r="I830" s="9" t="s">
        <v>3193</v>
      </c>
      <c r="J830" s="9" t="s">
        <v>2545</v>
      </c>
      <c r="K830" t="s">
        <v>573</v>
      </c>
      <c r="L830" s="9" t="s">
        <v>374</v>
      </c>
      <c r="M830" s="9" t="s">
        <v>2545</v>
      </c>
      <c r="N830" t="s">
        <v>4919</v>
      </c>
      <c r="O830" s="9" t="s">
        <v>3548</v>
      </c>
      <c r="P830" s="9" t="s">
        <v>3813</v>
      </c>
      <c r="Q830" t="s">
        <v>4187</v>
      </c>
      <c r="R830" s="9" t="s">
        <v>3548</v>
      </c>
      <c r="S830" s="9" t="s">
        <v>541</v>
      </c>
      <c r="T830" t="s">
        <v>2699</v>
      </c>
      <c r="U830" s="8" t="s">
        <v>1480</v>
      </c>
      <c r="V830" s="9" t="s">
        <v>3811</v>
      </c>
      <c r="W830" s="6" t="s">
        <v>2699</v>
      </c>
      <c r="X830" t="s">
        <v>1480</v>
      </c>
      <c r="Y830" s="5" t="s">
        <v>3711</v>
      </c>
      <c r="Z830" s="6" t="s">
        <v>573</v>
      </c>
      <c r="AA830" s="6" t="s">
        <v>1480</v>
      </c>
      <c r="AB830" s="12" t="s">
        <v>2545</v>
      </c>
    </row>
    <row r="831" spans="1:28" ht="12.75">
      <c r="A831" t="s">
        <v>573</v>
      </c>
      <c r="B831" t="s">
        <v>145</v>
      </c>
      <c r="C831" s="8">
        <v>25222</v>
      </c>
      <c r="D831" s="9"/>
      <c r="E831" s="9" t="s">
        <v>4867</v>
      </c>
      <c r="F831" s="9" t="s">
        <v>935</v>
      </c>
      <c r="G831" s="9" t="s">
        <v>3811</v>
      </c>
      <c r="H831" t="s">
        <v>5031</v>
      </c>
      <c r="I831" s="9" t="s">
        <v>935</v>
      </c>
      <c r="J831" s="9" t="s">
        <v>5207</v>
      </c>
      <c r="K831" t="s">
        <v>4187</v>
      </c>
      <c r="L831" s="9" t="s">
        <v>935</v>
      </c>
      <c r="M831" s="9" t="s">
        <v>3189</v>
      </c>
      <c r="O831" s="9"/>
      <c r="P831" s="9"/>
      <c r="Q831" t="s">
        <v>5209</v>
      </c>
      <c r="R831" s="9" t="s">
        <v>5183</v>
      </c>
      <c r="S831" s="9" t="s">
        <v>3711</v>
      </c>
      <c r="T831" t="s">
        <v>5209</v>
      </c>
      <c r="U831" s="8" t="s">
        <v>5183</v>
      </c>
      <c r="V831" s="9" t="s">
        <v>4415</v>
      </c>
      <c r="W831" s="6" t="s">
        <v>5209</v>
      </c>
      <c r="X831" t="s">
        <v>549</v>
      </c>
      <c r="Y831" s="5" t="s">
        <v>156</v>
      </c>
      <c r="Z831" s="6" t="s">
        <v>5209</v>
      </c>
      <c r="AA831" s="6" t="s">
        <v>549</v>
      </c>
      <c r="AB831" s="12" t="s">
        <v>572</v>
      </c>
    </row>
    <row r="832" spans="1:29" ht="12.75">
      <c r="A832" t="s">
        <v>2699</v>
      </c>
      <c r="B832" t="s">
        <v>4313</v>
      </c>
      <c r="C832" s="8">
        <v>30947</v>
      </c>
      <c r="D832" s="9" t="s">
        <v>2636</v>
      </c>
      <c r="E832" s="9" t="s">
        <v>2635</v>
      </c>
      <c r="F832" s="9" t="s">
        <v>2226</v>
      </c>
      <c r="G832" s="9" t="s">
        <v>3811</v>
      </c>
      <c r="H832" t="s">
        <v>573</v>
      </c>
      <c r="I832" s="9" t="s">
        <v>2226</v>
      </c>
      <c r="J832" s="9" t="s">
        <v>2545</v>
      </c>
      <c r="L832" s="9"/>
      <c r="M832" s="9"/>
      <c r="O832" s="9"/>
      <c r="P832" s="9"/>
      <c r="R832" s="9"/>
      <c r="V832" s="5"/>
      <c r="W832" s="5"/>
      <c r="X832" s="5"/>
      <c r="Y832" s="5"/>
      <c r="AC832" s="11"/>
    </row>
    <row r="833" spans="1:29" ht="12.75">
      <c r="A833" t="s">
        <v>5031</v>
      </c>
      <c r="B833" t="s">
        <v>3199</v>
      </c>
      <c r="C833" s="8">
        <v>28009</v>
      </c>
      <c r="D833" s="9" t="s">
        <v>538</v>
      </c>
      <c r="E833" s="9" t="s">
        <v>3396</v>
      </c>
      <c r="F833" s="9" t="s">
        <v>5194</v>
      </c>
      <c r="G833" s="9" t="s">
        <v>2547</v>
      </c>
      <c r="H833" t="s">
        <v>573</v>
      </c>
      <c r="I833" s="9" t="s">
        <v>4041</v>
      </c>
      <c r="J833" s="9" t="s">
        <v>2545</v>
      </c>
      <c r="K833" t="s">
        <v>573</v>
      </c>
      <c r="L833" s="9" t="s">
        <v>4041</v>
      </c>
      <c r="M833" s="9" t="s">
        <v>2545</v>
      </c>
      <c r="N833" t="s">
        <v>573</v>
      </c>
      <c r="O833" s="9" t="s">
        <v>4041</v>
      </c>
      <c r="P833" s="9" t="s">
        <v>2545</v>
      </c>
      <c r="Q833" t="s">
        <v>573</v>
      </c>
      <c r="R833" s="9" t="s">
        <v>5183</v>
      </c>
      <c r="S833" s="5" t="s">
        <v>2545</v>
      </c>
      <c r="T833" t="s">
        <v>573</v>
      </c>
      <c r="U833" t="s">
        <v>5183</v>
      </c>
      <c r="V833" s="5" t="s">
        <v>2545</v>
      </c>
      <c r="W833" s="5"/>
      <c r="X833" s="5"/>
      <c r="Y833" s="5"/>
      <c r="AC833" s="11"/>
    </row>
    <row r="834" spans="1:29" ht="12.75">
      <c r="A834" t="s">
        <v>573</v>
      </c>
      <c r="B834" t="s">
        <v>3947</v>
      </c>
      <c r="C834" s="8">
        <v>31999</v>
      </c>
      <c r="D834" s="9" t="s">
        <v>4615</v>
      </c>
      <c r="E834" s="9" t="s">
        <v>4601</v>
      </c>
      <c r="F834" s="9" t="s">
        <v>1905</v>
      </c>
      <c r="G834" s="9" t="s">
        <v>2545</v>
      </c>
      <c r="H834"/>
      <c r="I834" s="9"/>
      <c r="J834" s="9"/>
      <c r="L834" s="9"/>
      <c r="M834" s="9"/>
      <c r="O834" s="9"/>
      <c r="P834" s="9"/>
      <c r="R834" s="9"/>
      <c r="V834" s="5"/>
      <c r="W834" s="5"/>
      <c r="X834" s="5"/>
      <c r="Y834" s="5"/>
      <c r="AC834" s="11"/>
    </row>
    <row r="835" spans="1:29" ht="12.75">
      <c r="A835" t="s">
        <v>573</v>
      </c>
      <c r="B835" t="s">
        <v>5252</v>
      </c>
      <c r="C835" s="8">
        <v>31594</v>
      </c>
      <c r="D835" s="9" t="s">
        <v>4602</v>
      </c>
      <c r="E835" s="9" t="s">
        <v>3396</v>
      </c>
      <c r="F835" s="9" t="s">
        <v>2123</v>
      </c>
      <c r="G835" s="9" t="s">
        <v>2545</v>
      </c>
      <c r="H835"/>
      <c r="I835" s="9"/>
      <c r="J835" s="9"/>
      <c r="L835" s="9"/>
      <c r="M835" s="9"/>
      <c r="O835" s="9"/>
      <c r="P835" s="9"/>
      <c r="R835" s="9"/>
      <c r="V835" s="5"/>
      <c r="W835" s="5"/>
      <c r="X835" s="5"/>
      <c r="Y835" s="5"/>
      <c r="AC835" s="11"/>
    </row>
    <row r="836" spans="3:29" ht="12.75">
      <c r="C836" s="8"/>
      <c r="D836" s="9"/>
      <c r="E836" s="9"/>
      <c r="F836" s="9"/>
      <c r="G836" s="9"/>
      <c r="H836"/>
      <c r="I836" s="9"/>
      <c r="J836" s="9"/>
      <c r="L836" s="9"/>
      <c r="M836" s="9"/>
      <c r="O836" s="9"/>
      <c r="P836" s="9"/>
      <c r="R836" s="9"/>
      <c r="V836" s="5"/>
      <c r="W836" s="5"/>
      <c r="X836" s="5"/>
      <c r="Y836" s="5"/>
      <c r="AC836" s="11"/>
    </row>
    <row r="837" spans="1:29" ht="12.75">
      <c r="A837" t="s">
        <v>375</v>
      </c>
      <c r="B837" t="s">
        <v>1245</v>
      </c>
      <c r="C837" s="8">
        <v>30972</v>
      </c>
      <c r="D837" s="9" t="s">
        <v>1290</v>
      </c>
      <c r="E837" s="9" t="s">
        <v>1759</v>
      </c>
      <c r="F837" s="9" t="s">
        <v>5177</v>
      </c>
      <c r="G837" s="9" t="s">
        <v>1922</v>
      </c>
      <c r="H837" t="s">
        <v>2443</v>
      </c>
      <c r="I837" s="9" t="s">
        <v>5177</v>
      </c>
      <c r="J837" s="9" t="s">
        <v>550</v>
      </c>
      <c r="L837" s="9"/>
      <c r="M837" s="9"/>
      <c r="O837" s="9"/>
      <c r="P837" s="9"/>
      <c r="R837" s="9"/>
      <c r="V837" s="5"/>
      <c r="W837" s="5"/>
      <c r="X837" s="5"/>
      <c r="Y837" s="5"/>
      <c r="AC837" s="11"/>
    </row>
    <row r="838" spans="1:29" ht="12.75">
      <c r="A838" t="s">
        <v>4780</v>
      </c>
      <c r="B838" t="s">
        <v>2911</v>
      </c>
      <c r="C838" s="8">
        <v>30208</v>
      </c>
      <c r="D838" s="9" t="s">
        <v>2233</v>
      </c>
      <c r="E838" s="9" t="s">
        <v>2634</v>
      </c>
      <c r="F838" s="9" t="s">
        <v>5180</v>
      </c>
      <c r="G838" s="9" t="s">
        <v>550</v>
      </c>
      <c r="H838" t="s">
        <v>4780</v>
      </c>
      <c r="I838" s="9" t="s">
        <v>5180</v>
      </c>
      <c r="J838" s="9" t="s">
        <v>3134</v>
      </c>
      <c r="L838" s="9"/>
      <c r="M838" s="9"/>
      <c r="O838" s="9"/>
      <c r="P838" s="9"/>
      <c r="R838" s="9"/>
      <c r="V838" s="5"/>
      <c r="W838" s="5"/>
      <c r="X838" s="5"/>
      <c r="Y838" s="5"/>
      <c r="AC838" s="11"/>
    </row>
    <row r="839" spans="1:28" ht="12.75">
      <c r="A839" t="s">
        <v>370</v>
      </c>
      <c r="B839" t="s">
        <v>1137</v>
      </c>
      <c r="C839" s="8">
        <v>27701</v>
      </c>
      <c r="D839" s="9"/>
      <c r="E839" s="9" t="s">
        <v>4661</v>
      </c>
      <c r="F839" s="9" t="s">
        <v>2123</v>
      </c>
      <c r="G839" s="9" t="s">
        <v>550</v>
      </c>
      <c r="H839" t="s">
        <v>370</v>
      </c>
      <c r="I839" s="9" t="s">
        <v>2123</v>
      </c>
      <c r="J839" s="9" t="s">
        <v>1922</v>
      </c>
      <c r="K839" t="s">
        <v>370</v>
      </c>
      <c r="L839" s="9" t="s">
        <v>2123</v>
      </c>
      <c r="M839" s="9" t="s">
        <v>550</v>
      </c>
      <c r="N839" t="s">
        <v>375</v>
      </c>
      <c r="O839" s="9" t="s">
        <v>2123</v>
      </c>
      <c r="P839" s="9" t="s">
        <v>3823</v>
      </c>
      <c r="Q839" t="s">
        <v>375</v>
      </c>
      <c r="R839" s="9" t="s">
        <v>2706</v>
      </c>
      <c r="S839" s="9" t="s">
        <v>3134</v>
      </c>
      <c r="T839" t="s">
        <v>375</v>
      </c>
      <c r="U839" s="8" t="s">
        <v>2706</v>
      </c>
      <c r="V839" s="9" t="s">
        <v>550</v>
      </c>
      <c r="W839" s="6" t="s">
        <v>375</v>
      </c>
      <c r="X839" t="s">
        <v>2706</v>
      </c>
      <c r="Y839" s="5" t="s">
        <v>3824</v>
      </c>
      <c r="Z839" s="6" t="s">
        <v>375</v>
      </c>
      <c r="AA839" s="6" t="s">
        <v>2706</v>
      </c>
      <c r="AB839" s="12" t="s">
        <v>1922</v>
      </c>
    </row>
    <row r="840" spans="1:29" ht="12.75">
      <c r="A840" t="s">
        <v>370</v>
      </c>
      <c r="B840" t="s">
        <v>342</v>
      </c>
      <c r="C840" s="8">
        <v>30169</v>
      </c>
      <c r="D840" s="9" t="s">
        <v>3206</v>
      </c>
      <c r="E840" s="9" t="s">
        <v>1530</v>
      </c>
      <c r="F840" s="9" t="s">
        <v>4940</v>
      </c>
      <c r="G840" s="9" t="s">
        <v>3134</v>
      </c>
      <c r="H840" t="s">
        <v>370</v>
      </c>
      <c r="I840" s="9" t="s">
        <v>4940</v>
      </c>
      <c r="J840" s="9" t="s">
        <v>3134</v>
      </c>
      <c r="K840" t="s">
        <v>370</v>
      </c>
      <c r="L840" s="9" t="s">
        <v>4041</v>
      </c>
      <c r="M840" s="9" t="s">
        <v>368</v>
      </c>
      <c r="N840" t="s">
        <v>375</v>
      </c>
      <c r="O840" s="9" t="s">
        <v>4041</v>
      </c>
      <c r="P840" s="9" t="s">
        <v>368</v>
      </c>
      <c r="R840" s="9"/>
      <c r="V840" s="5"/>
      <c r="W840" s="5"/>
      <c r="X840" s="5"/>
      <c r="Y840" s="5"/>
      <c r="AC840" s="11"/>
    </row>
    <row r="841" spans="1:29" ht="12.75">
      <c r="A841" t="s">
        <v>2562</v>
      </c>
      <c r="B841" t="s">
        <v>283</v>
      </c>
      <c r="C841" s="8">
        <v>30251</v>
      </c>
      <c r="D841" s="9" t="s">
        <v>1532</v>
      </c>
      <c r="E841" s="9" t="s">
        <v>882</v>
      </c>
      <c r="F841" s="9" t="s">
        <v>5194</v>
      </c>
      <c r="G841" s="9" t="s">
        <v>3388</v>
      </c>
      <c r="H841" t="s">
        <v>367</v>
      </c>
      <c r="I841" s="9" t="s">
        <v>2697</v>
      </c>
      <c r="J841" s="9" t="s">
        <v>368</v>
      </c>
      <c r="K841" t="s">
        <v>367</v>
      </c>
      <c r="L841" s="9" t="s">
        <v>2697</v>
      </c>
      <c r="M841" s="9" t="s">
        <v>368</v>
      </c>
      <c r="N841" t="s">
        <v>367</v>
      </c>
      <c r="O841" s="9" t="s">
        <v>2697</v>
      </c>
      <c r="P841" s="9" t="s">
        <v>368</v>
      </c>
      <c r="R841" s="9"/>
      <c r="V841" s="5"/>
      <c r="W841" s="5"/>
      <c r="X841" s="5"/>
      <c r="Y841" s="5"/>
      <c r="AC841" s="11"/>
    </row>
    <row r="842" spans="1:28" ht="12.75">
      <c r="A842" t="s">
        <v>4780</v>
      </c>
      <c r="B842" t="s">
        <v>42</v>
      </c>
      <c r="C842" s="8">
        <v>30232</v>
      </c>
      <c r="D842" s="9" t="s">
        <v>2708</v>
      </c>
      <c r="E842" s="9" t="s">
        <v>3324</v>
      </c>
      <c r="F842" s="9" t="s">
        <v>3193</v>
      </c>
      <c r="G842" s="9" t="s">
        <v>3134</v>
      </c>
      <c r="H842" t="s">
        <v>367</v>
      </c>
      <c r="I842" s="9" t="s">
        <v>524</v>
      </c>
      <c r="J842" s="9" t="s">
        <v>368</v>
      </c>
      <c r="K842" t="s">
        <v>367</v>
      </c>
      <c r="L842" s="9" t="s">
        <v>524</v>
      </c>
      <c r="M842" s="9" t="s">
        <v>368</v>
      </c>
      <c r="N842" t="s">
        <v>367</v>
      </c>
      <c r="O842" s="9" t="s">
        <v>524</v>
      </c>
      <c r="P842" s="9" t="s">
        <v>368</v>
      </c>
      <c r="Q842" t="s">
        <v>367</v>
      </c>
      <c r="R842" s="9" t="s">
        <v>524</v>
      </c>
      <c r="S842" s="9" t="s">
        <v>368</v>
      </c>
      <c r="U842" s="8"/>
      <c r="V842" s="9"/>
      <c r="W842" s="6"/>
      <c r="Y842" s="5"/>
      <c r="Z842" s="6"/>
      <c r="AB842" s="12"/>
    </row>
    <row r="843" spans="1:29" ht="12.75">
      <c r="A843" t="s">
        <v>367</v>
      </c>
      <c r="B843" t="s">
        <v>1718</v>
      </c>
      <c r="C843" s="8">
        <v>31053</v>
      </c>
      <c r="D843" s="9" t="s">
        <v>2638</v>
      </c>
      <c r="E843" s="9" t="s">
        <v>4610</v>
      </c>
      <c r="F843" s="9" t="s">
        <v>295</v>
      </c>
      <c r="G843" s="9" t="s">
        <v>368</v>
      </c>
      <c r="H843" t="s">
        <v>367</v>
      </c>
      <c r="I843" s="9" t="s">
        <v>295</v>
      </c>
      <c r="J843" s="9" t="s">
        <v>368</v>
      </c>
      <c r="L843" s="9"/>
      <c r="M843" s="9"/>
      <c r="O843" s="9"/>
      <c r="P843" s="9"/>
      <c r="R843" s="9"/>
      <c r="V843" s="5"/>
      <c r="W843" s="5"/>
      <c r="X843" s="5"/>
      <c r="Y843" s="5"/>
      <c r="AC843" s="11"/>
    </row>
    <row r="844" spans="1:29" ht="12.75">
      <c r="A844" t="s">
        <v>375</v>
      </c>
      <c r="B844" t="s">
        <v>2054</v>
      </c>
      <c r="C844" s="8">
        <v>29549</v>
      </c>
      <c r="D844" s="9" t="s">
        <v>98</v>
      </c>
      <c r="E844" s="9" t="s">
        <v>4610</v>
      </c>
      <c r="F844" s="9" t="s">
        <v>3548</v>
      </c>
      <c r="G844" s="9" t="s">
        <v>368</v>
      </c>
      <c r="H844" t="s">
        <v>367</v>
      </c>
      <c r="I844" s="9" t="s">
        <v>3548</v>
      </c>
      <c r="J844" s="9" t="s">
        <v>368</v>
      </c>
      <c r="L844" s="9"/>
      <c r="M844" s="9"/>
      <c r="O844" s="9"/>
      <c r="P844" s="9"/>
      <c r="R844" s="9"/>
      <c r="V844" s="5"/>
      <c r="W844" s="5"/>
      <c r="X844" s="5"/>
      <c r="Y844" s="5"/>
      <c r="AC844" s="11"/>
    </row>
    <row r="845" spans="1:28" ht="12.75">
      <c r="A845" t="s">
        <v>367</v>
      </c>
      <c r="B845" t="s">
        <v>83</v>
      </c>
      <c r="C845" s="8">
        <v>30285</v>
      </c>
      <c r="D845" s="9" t="s">
        <v>82</v>
      </c>
      <c r="E845" s="9" t="s">
        <v>93</v>
      </c>
      <c r="F845" s="9" t="s">
        <v>4172</v>
      </c>
      <c r="G845" s="9" t="s">
        <v>368</v>
      </c>
      <c r="H845" t="s">
        <v>3133</v>
      </c>
      <c r="I845" s="9" t="s">
        <v>4172</v>
      </c>
      <c r="J845" s="9" t="s">
        <v>368</v>
      </c>
      <c r="K845" t="s">
        <v>367</v>
      </c>
      <c r="L845" s="9" t="s">
        <v>4172</v>
      </c>
      <c r="M845" s="9" t="s">
        <v>368</v>
      </c>
      <c r="O845" s="9"/>
      <c r="P845" s="9"/>
      <c r="R845" s="9"/>
      <c r="S845" s="9"/>
      <c r="U845" s="8"/>
      <c r="V845" s="9"/>
      <c r="W845" s="6"/>
      <c r="Y845" s="5"/>
      <c r="Z845" s="6"/>
      <c r="AB845" s="12"/>
    </row>
    <row r="847" spans="1:29" ht="12.75">
      <c r="A847" t="s">
        <v>380</v>
      </c>
      <c r="B847" t="s">
        <v>4923</v>
      </c>
      <c r="C847" s="8">
        <v>30726</v>
      </c>
      <c r="D847" s="9" t="s">
        <v>1529</v>
      </c>
      <c r="E847" s="9" t="s">
        <v>1531</v>
      </c>
      <c r="F847" s="9" t="s">
        <v>3548</v>
      </c>
      <c r="G847" s="9" t="s">
        <v>3885</v>
      </c>
      <c r="H847" t="s">
        <v>1328</v>
      </c>
      <c r="I847" s="9"/>
      <c r="J847" s="9"/>
      <c r="K847" t="s">
        <v>1533</v>
      </c>
      <c r="L847" s="9" t="s">
        <v>1</v>
      </c>
      <c r="M847" s="9" t="s">
        <v>3347</v>
      </c>
      <c r="N847" t="s">
        <v>1533</v>
      </c>
      <c r="O847" s="9" t="s">
        <v>1</v>
      </c>
      <c r="P847" s="9" t="s">
        <v>1534</v>
      </c>
      <c r="R847" s="9"/>
      <c r="V847" s="5"/>
      <c r="W847" s="5"/>
      <c r="X847" s="5"/>
      <c r="Y847" s="5"/>
      <c r="AC847" s="11"/>
    </row>
    <row r="848" spans="1:25" ht="12.75" customHeight="1">
      <c r="A848" t="s">
        <v>1715</v>
      </c>
      <c r="B848" t="s">
        <v>2119</v>
      </c>
      <c r="C848" s="8">
        <v>29949</v>
      </c>
      <c r="D848" s="9" t="s">
        <v>1532</v>
      </c>
      <c r="E848" s="9" t="s">
        <v>2638</v>
      </c>
      <c r="F848" s="9" t="s">
        <v>5177</v>
      </c>
      <c r="G848" s="9" t="s">
        <v>3378</v>
      </c>
      <c r="H848" t="s">
        <v>1715</v>
      </c>
      <c r="I848" s="9" t="s">
        <v>5177</v>
      </c>
      <c r="J848" s="9" t="s">
        <v>1041</v>
      </c>
      <c r="K848" t="s">
        <v>1715</v>
      </c>
      <c r="L848" s="9" t="s">
        <v>5177</v>
      </c>
      <c r="M848" s="9" t="s">
        <v>2120</v>
      </c>
      <c r="O848" s="9"/>
      <c r="P848" s="9"/>
      <c r="R848" s="9"/>
      <c r="S848" s="9"/>
      <c r="U848" s="15"/>
      <c r="W848" s="6"/>
      <c r="Y848" s="5"/>
    </row>
    <row r="849" spans="1:29" ht="12.75">
      <c r="A849" t="s">
        <v>3311</v>
      </c>
      <c r="B849" t="s">
        <v>4802</v>
      </c>
      <c r="C849" s="8">
        <v>26988</v>
      </c>
      <c r="D849" s="9" t="s">
        <v>2113</v>
      </c>
      <c r="E849" s="9" t="s">
        <v>4615</v>
      </c>
      <c r="F849" s="9" t="s">
        <v>4819</v>
      </c>
      <c r="G849" s="9" t="s">
        <v>3019</v>
      </c>
      <c r="H849" t="s">
        <v>3311</v>
      </c>
      <c r="I849" s="9" t="s">
        <v>4819</v>
      </c>
      <c r="J849" s="9" t="s">
        <v>2581</v>
      </c>
      <c r="L849" s="9"/>
      <c r="M849" s="9"/>
      <c r="O849" s="9"/>
      <c r="P849" s="9"/>
      <c r="R849" s="9"/>
      <c r="V849" s="5"/>
      <c r="W849" s="5"/>
      <c r="X849" s="5"/>
      <c r="Y849" s="5"/>
      <c r="AC849" s="11"/>
    </row>
    <row r="850" spans="3:25" ht="12.75" customHeight="1">
      <c r="C850" s="8"/>
      <c r="D850" s="9"/>
      <c r="E850" s="9"/>
      <c r="F850" s="9"/>
      <c r="G850" s="9"/>
      <c r="H850" s="9"/>
      <c r="I850" s="9"/>
      <c r="J850" s="9"/>
      <c r="L850" s="9"/>
      <c r="M850" s="9"/>
      <c r="O850" s="9"/>
      <c r="P850" s="9"/>
      <c r="R850" s="9"/>
      <c r="V850" s="5"/>
      <c r="W850" s="6"/>
      <c r="Y850" s="5"/>
    </row>
    <row r="851" spans="4:28" ht="12.75">
      <c r="D851"/>
      <c r="E851"/>
      <c r="F851"/>
      <c r="G851"/>
      <c r="H851" t="s">
        <v>2141</v>
      </c>
      <c r="I851"/>
      <c r="J851"/>
      <c r="K851" t="s">
        <v>2273</v>
      </c>
      <c r="L851"/>
      <c r="M851"/>
      <c r="N851" t="s">
        <v>3068</v>
      </c>
      <c r="O851"/>
      <c r="P851"/>
      <c r="Q851" t="s">
        <v>2313</v>
      </c>
      <c r="R851"/>
      <c r="T851" s="17" t="s">
        <v>269</v>
      </c>
      <c r="AA851"/>
      <c r="AB851"/>
    </row>
    <row r="852" spans="4:28" ht="12.75">
      <c r="D852"/>
      <c r="E852"/>
      <c r="F852"/>
      <c r="G852"/>
      <c r="H852"/>
      <c r="I852"/>
      <c r="J852"/>
      <c r="L852"/>
      <c r="M852"/>
      <c r="O852"/>
      <c r="P852"/>
      <c r="R852"/>
      <c r="T852" s="17"/>
      <c r="AA852"/>
      <c r="AB852"/>
    </row>
    <row r="855" spans="1:28" ht="18">
      <c r="A855" s="7" t="s">
        <v>3035</v>
      </c>
      <c r="D855"/>
      <c r="E855"/>
      <c r="F855"/>
      <c r="G855"/>
      <c r="H855"/>
      <c r="I855"/>
      <c r="J855"/>
      <c r="K855" s="7"/>
      <c r="L855"/>
      <c r="M855"/>
      <c r="O855"/>
      <c r="P855"/>
      <c r="R855"/>
      <c r="AA855"/>
      <c r="AB855"/>
    </row>
    <row r="856" spans="4:28" ht="12.75">
      <c r="D856"/>
      <c r="E856"/>
      <c r="F856"/>
      <c r="G856"/>
      <c r="H856"/>
      <c r="I856"/>
      <c r="J856"/>
      <c r="L856"/>
      <c r="M856"/>
      <c r="O856"/>
      <c r="P856"/>
      <c r="R856"/>
      <c r="AA856"/>
      <c r="AB856"/>
    </row>
    <row r="857" ht="12.75">
      <c r="A857" t="s">
        <v>4645</v>
      </c>
    </row>
    <row r="858" spans="1:28" ht="12.75">
      <c r="A858" t="s">
        <v>3002</v>
      </c>
      <c r="B858" t="s">
        <v>4130</v>
      </c>
      <c r="C858" s="8">
        <v>25486</v>
      </c>
      <c r="D858" s="9"/>
      <c r="E858" s="9" t="s">
        <v>2441</v>
      </c>
      <c r="F858" s="9" t="s">
        <v>1</v>
      </c>
      <c r="G858" s="9" t="s">
        <v>846</v>
      </c>
      <c r="H858" t="s">
        <v>3002</v>
      </c>
      <c r="I858" s="9" t="s">
        <v>2706</v>
      </c>
      <c r="J858" s="9" t="s">
        <v>2263</v>
      </c>
      <c r="K858" t="s">
        <v>3002</v>
      </c>
      <c r="L858" s="9" t="s">
        <v>2706</v>
      </c>
      <c r="M858" s="9" t="s">
        <v>3309</v>
      </c>
      <c r="N858" t="s">
        <v>3002</v>
      </c>
      <c r="O858" s="9" t="s">
        <v>2706</v>
      </c>
      <c r="P858" s="9" t="s">
        <v>3026</v>
      </c>
      <c r="Q858" t="s">
        <v>3002</v>
      </c>
      <c r="R858" s="9" t="s">
        <v>2706</v>
      </c>
      <c r="S858" s="9" t="s">
        <v>4131</v>
      </c>
      <c r="T858" t="s">
        <v>3002</v>
      </c>
      <c r="U858" s="8" t="s">
        <v>2706</v>
      </c>
      <c r="V858" s="9" t="s">
        <v>4590</v>
      </c>
      <c r="W858" t="s">
        <v>3002</v>
      </c>
      <c r="X858" t="s">
        <v>2706</v>
      </c>
      <c r="Y858" s="5" t="s">
        <v>251</v>
      </c>
      <c r="Z858" t="s">
        <v>3002</v>
      </c>
      <c r="AA858" s="6" t="s">
        <v>2706</v>
      </c>
      <c r="AB858" s="6" t="s">
        <v>252</v>
      </c>
    </row>
    <row r="859" spans="1:29" ht="12.75">
      <c r="A859" t="s">
        <v>3002</v>
      </c>
      <c r="B859" t="s">
        <v>1746</v>
      </c>
      <c r="C859" s="8">
        <v>29229</v>
      </c>
      <c r="D859" s="9" t="s">
        <v>3262</v>
      </c>
      <c r="E859" s="9" t="s">
        <v>2111</v>
      </c>
      <c r="F859" s="9" t="s">
        <v>295</v>
      </c>
      <c r="G859" s="9" t="s">
        <v>853</v>
      </c>
      <c r="H859" t="s">
        <v>3002</v>
      </c>
      <c r="I859" s="9" t="s">
        <v>295</v>
      </c>
      <c r="J859" s="9" t="s">
        <v>1133</v>
      </c>
      <c r="L859" s="9"/>
      <c r="M859" s="9"/>
      <c r="O859" s="9"/>
      <c r="P859" s="9"/>
      <c r="R859" s="9"/>
      <c r="V859" s="5"/>
      <c r="W859" s="5"/>
      <c r="X859" s="5"/>
      <c r="Y859" s="5"/>
      <c r="AC859" s="11"/>
    </row>
    <row r="860" spans="1:29" ht="12.75">
      <c r="A860" t="s">
        <v>3002</v>
      </c>
      <c r="B860" t="s">
        <v>2576</v>
      </c>
      <c r="C860" s="8">
        <v>31192</v>
      </c>
      <c r="D860" s="9" t="s">
        <v>4603</v>
      </c>
      <c r="E860" s="9" t="s">
        <v>3395</v>
      </c>
      <c r="F860" s="9" t="s">
        <v>935</v>
      </c>
      <c r="G860" s="9" t="s">
        <v>521</v>
      </c>
      <c r="H860"/>
      <c r="I860" s="9"/>
      <c r="J860" s="9"/>
      <c r="L860" s="9"/>
      <c r="M860" s="9"/>
      <c r="O860" s="9"/>
      <c r="P860" s="9"/>
      <c r="R860" s="9"/>
      <c r="V860" s="5"/>
      <c r="W860" s="5"/>
      <c r="X860" s="5"/>
      <c r="Y860" s="5"/>
      <c r="AC860" s="11"/>
    </row>
    <row r="861" spans="1:29" ht="12.75">
      <c r="A861" t="s">
        <v>1328</v>
      </c>
      <c r="B861" t="s">
        <v>312</v>
      </c>
      <c r="C861" s="8">
        <v>29754</v>
      </c>
      <c r="D861" s="9" t="s">
        <v>313</v>
      </c>
      <c r="E861" s="9" t="s">
        <v>2447</v>
      </c>
      <c r="F861" s="9"/>
      <c r="G861" s="9"/>
      <c r="H861" t="s">
        <v>3002</v>
      </c>
      <c r="I861" s="9" t="s">
        <v>5194</v>
      </c>
      <c r="J861" s="9" t="s">
        <v>747</v>
      </c>
      <c r="K861" t="s">
        <v>3002</v>
      </c>
      <c r="L861" s="9" t="s">
        <v>5194</v>
      </c>
      <c r="M861" s="9" t="s">
        <v>562</v>
      </c>
      <c r="N861" t="s">
        <v>3002</v>
      </c>
      <c r="O861" s="9" t="s">
        <v>5194</v>
      </c>
      <c r="P861" s="9" t="s">
        <v>1948</v>
      </c>
      <c r="Q861" t="s">
        <v>3002</v>
      </c>
      <c r="R861" s="9" t="s">
        <v>5194</v>
      </c>
      <c r="S861" s="5" t="s">
        <v>314</v>
      </c>
      <c r="T861" t="s">
        <v>3002</v>
      </c>
      <c r="U861" t="s">
        <v>5194</v>
      </c>
      <c r="V861" s="5" t="s">
        <v>4113</v>
      </c>
      <c r="W861" s="5"/>
      <c r="X861" s="5"/>
      <c r="Y861" s="5"/>
      <c r="AC861" s="11"/>
    </row>
    <row r="863" spans="1:28" ht="12.75">
      <c r="A863" t="s">
        <v>2535</v>
      </c>
      <c r="B863" t="s">
        <v>2984</v>
      </c>
      <c r="C863" s="8">
        <v>29995</v>
      </c>
      <c r="D863" s="9" t="s">
        <v>3303</v>
      </c>
      <c r="E863" s="9" t="s">
        <v>3764</v>
      </c>
      <c r="F863" s="9" t="s">
        <v>3083</v>
      </c>
      <c r="G863" s="9" t="s">
        <v>222</v>
      </c>
      <c r="H863" t="s">
        <v>296</v>
      </c>
      <c r="I863" s="9" t="s">
        <v>549</v>
      </c>
      <c r="J863" s="9" t="s">
        <v>746</v>
      </c>
      <c r="K863" t="s">
        <v>2967</v>
      </c>
      <c r="L863" s="9" t="s">
        <v>549</v>
      </c>
      <c r="M863" s="9" t="s">
        <v>2981</v>
      </c>
      <c r="N863" t="s">
        <v>2535</v>
      </c>
      <c r="O863" s="9" t="s">
        <v>549</v>
      </c>
      <c r="P863" s="9" t="s">
        <v>3136</v>
      </c>
      <c r="Q863" t="s">
        <v>2535</v>
      </c>
      <c r="R863" s="9" t="s">
        <v>549</v>
      </c>
      <c r="S863" s="9" t="s">
        <v>2985</v>
      </c>
      <c r="U863" s="8"/>
      <c r="V863" s="9"/>
      <c r="W863" s="6"/>
      <c r="Y863" s="5"/>
      <c r="Z863" s="6"/>
      <c r="AB863" s="12"/>
    </row>
    <row r="864" spans="1:29" ht="12.75">
      <c r="A864" t="s">
        <v>2535</v>
      </c>
      <c r="B864" t="s">
        <v>4049</v>
      </c>
      <c r="C864" s="8">
        <v>30062</v>
      </c>
      <c r="D864" s="9" t="s">
        <v>2080</v>
      </c>
      <c r="E864" s="9" t="s">
        <v>1509</v>
      </c>
      <c r="F864" s="9" t="s">
        <v>1905</v>
      </c>
      <c r="G864" s="9" t="s">
        <v>2050</v>
      </c>
      <c r="H864" t="s">
        <v>2535</v>
      </c>
      <c r="I864" s="9" t="s">
        <v>1905</v>
      </c>
      <c r="J864" s="9" t="s">
        <v>748</v>
      </c>
      <c r="K864" t="s">
        <v>2535</v>
      </c>
      <c r="L864" s="9" t="s">
        <v>1905</v>
      </c>
      <c r="M864" s="9" t="s">
        <v>3534</v>
      </c>
      <c r="N864" t="s">
        <v>2535</v>
      </c>
      <c r="O864" s="9" t="s">
        <v>1905</v>
      </c>
      <c r="P864" s="9" t="s">
        <v>2035</v>
      </c>
      <c r="R864" s="9"/>
      <c r="V864" s="5"/>
      <c r="W864" s="5"/>
      <c r="X864" s="5"/>
      <c r="Y864" s="5"/>
      <c r="AC864" s="11"/>
    </row>
    <row r="865" spans="1:29" ht="12.75">
      <c r="A865" t="s">
        <v>294</v>
      </c>
      <c r="B865" t="s">
        <v>4420</v>
      </c>
      <c r="C865" s="8">
        <v>29382</v>
      </c>
      <c r="D865" s="9" t="s">
        <v>2543</v>
      </c>
      <c r="E865" s="9" t="s">
        <v>3206</v>
      </c>
      <c r="F865" s="9" t="s">
        <v>3083</v>
      </c>
      <c r="G865" s="9" t="s">
        <v>3708</v>
      </c>
      <c r="H865" t="s">
        <v>294</v>
      </c>
      <c r="I865" s="9" t="s">
        <v>3083</v>
      </c>
      <c r="J865" s="9" t="s">
        <v>4013</v>
      </c>
      <c r="K865" t="s">
        <v>294</v>
      </c>
      <c r="L865" s="9" t="s">
        <v>5194</v>
      </c>
      <c r="M865" s="9" t="s">
        <v>463</v>
      </c>
      <c r="N865" t="s">
        <v>294</v>
      </c>
      <c r="O865" s="9" t="s">
        <v>5194</v>
      </c>
      <c r="P865" s="9" t="s">
        <v>3559</v>
      </c>
      <c r="R865" s="9"/>
      <c r="V865" s="5"/>
      <c r="W865" s="5"/>
      <c r="X865" s="5"/>
      <c r="Y865" s="5"/>
      <c r="AC865" s="11"/>
    </row>
    <row r="866" spans="1:29" ht="12.75">
      <c r="A866" t="s">
        <v>294</v>
      </c>
      <c r="B866" t="s">
        <v>4793</v>
      </c>
      <c r="C866" s="8">
        <v>29452</v>
      </c>
      <c r="D866" s="9" t="s">
        <v>2537</v>
      </c>
      <c r="E866" s="9" t="s">
        <v>1912</v>
      </c>
      <c r="F866" s="9" t="s">
        <v>1905</v>
      </c>
      <c r="G866" s="9" t="s">
        <v>2782</v>
      </c>
      <c r="H866" t="s">
        <v>294</v>
      </c>
      <c r="I866" s="9" t="s">
        <v>1905</v>
      </c>
      <c r="J866" s="9" t="s">
        <v>2464</v>
      </c>
      <c r="K866" t="s">
        <v>294</v>
      </c>
      <c r="L866" s="9" t="s">
        <v>1</v>
      </c>
      <c r="M866" s="9" t="s">
        <v>3455</v>
      </c>
      <c r="N866" t="s">
        <v>294</v>
      </c>
      <c r="O866" s="9" t="s">
        <v>1</v>
      </c>
      <c r="P866" s="9" t="s">
        <v>924</v>
      </c>
      <c r="Q866" t="s">
        <v>294</v>
      </c>
      <c r="R866" s="9" t="s">
        <v>1</v>
      </c>
      <c r="S866" s="5" t="s">
        <v>4794</v>
      </c>
      <c r="T866" t="s">
        <v>294</v>
      </c>
      <c r="U866" t="s">
        <v>1</v>
      </c>
      <c r="V866" s="5" t="s">
        <v>3826</v>
      </c>
      <c r="W866" s="5"/>
      <c r="X866" s="5"/>
      <c r="Y866" s="5"/>
      <c r="AC866" s="11"/>
    </row>
    <row r="868" spans="1:29" ht="12.75">
      <c r="A868" t="s">
        <v>71</v>
      </c>
      <c r="B868" t="s">
        <v>3923</v>
      </c>
      <c r="C868" s="8">
        <v>30845</v>
      </c>
      <c r="D868" s="9" t="s">
        <v>4606</v>
      </c>
      <c r="E868" s="9" t="s">
        <v>4606</v>
      </c>
      <c r="F868" s="9" t="s">
        <v>2546</v>
      </c>
      <c r="G868" s="9" t="s">
        <v>4107</v>
      </c>
      <c r="H868"/>
      <c r="I868" s="9"/>
      <c r="J868" s="9"/>
      <c r="L868" s="9"/>
      <c r="M868" s="9"/>
      <c r="O868" s="9"/>
      <c r="P868" s="9"/>
      <c r="R868" s="9"/>
      <c r="V868" s="5"/>
      <c r="W868" s="5"/>
      <c r="X868" s="5"/>
      <c r="Y868" s="5"/>
      <c r="AC868" s="11"/>
    </row>
    <row r="869" spans="1:28" ht="12.75">
      <c r="A869" t="s">
        <v>71</v>
      </c>
      <c r="B869" t="s">
        <v>1594</v>
      </c>
      <c r="C869" s="8">
        <v>29642</v>
      </c>
      <c r="D869" s="9" t="s">
        <v>4040</v>
      </c>
      <c r="E869" s="9" t="s">
        <v>1530</v>
      </c>
      <c r="F869" s="9" t="s">
        <v>2123</v>
      </c>
      <c r="G869" s="9" t="s">
        <v>1415</v>
      </c>
      <c r="H869" t="s">
        <v>4162</v>
      </c>
      <c r="I869" s="9" t="s">
        <v>2123</v>
      </c>
      <c r="J869" s="9" t="s">
        <v>3075</v>
      </c>
      <c r="K869" t="s">
        <v>1623</v>
      </c>
      <c r="L869" s="9" t="s">
        <v>2538</v>
      </c>
      <c r="M869" s="9" t="s">
        <v>3551</v>
      </c>
      <c r="N869" t="s">
        <v>1548</v>
      </c>
      <c r="O869" s="9" t="s">
        <v>4041</v>
      </c>
      <c r="P869" s="9" t="s">
        <v>4445</v>
      </c>
      <c r="Q869" t="s">
        <v>2704</v>
      </c>
      <c r="R869" s="9" t="s">
        <v>4041</v>
      </c>
      <c r="S869" s="9" t="s">
        <v>1363</v>
      </c>
      <c r="U869" s="8"/>
      <c r="V869" s="9"/>
      <c r="W869" s="6"/>
      <c r="Y869" s="5"/>
      <c r="Z869" s="6"/>
      <c r="AB869" s="12"/>
    </row>
    <row r="870" spans="1:28" ht="12.75">
      <c r="A870" t="s">
        <v>3674</v>
      </c>
      <c r="B870" t="s">
        <v>619</v>
      </c>
      <c r="C870" s="8">
        <v>30403</v>
      </c>
      <c r="D870" s="9" t="s">
        <v>94</v>
      </c>
      <c r="E870" s="9" t="s">
        <v>93</v>
      </c>
      <c r="F870" s="9" t="s">
        <v>5194</v>
      </c>
      <c r="G870" s="9" t="s">
        <v>807</v>
      </c>
      <c r="H870" t="s">
        <v>3674</v>
      </c>
      <c r="I870" s="9" t="s">
        <v>5194</v>
      </c>
      <c r="J870" s="9" t="s">
        <v>3792</v>
      </c>
      <c r="K870" t="s">
        <v>3674</v>
      </c>
      <c r="L870" s="9" t="s">
        <v>5194</v>
      </c>
      <c r="M870" s="9" t="s">
        <v>4207</v>
      </c>
      <c r="O870" s="9"/>
      <c r="P870" s="9"/>
      <c r="R870" s="9"/>
      <c r="S870" s="9"/>
      <c r="U870" s="8"/>
      <c r="V870" s="9"/>
      <c r="W870" s="6"/>
      <c r="Y870" s="5"/>
      <c r="Z870" s="6"/>
      <c r="AB870" s="12"/>
    </row>
    <row r="871" spans="1:29" ht="12.75">
      <c r="A871" t="s">
        <v>3674</v>
      </c>
      <c r="B871" t="s">
        <v>769</v>
      </c>
      <c r="C871" s="8">
        <v>29551</v>
      </c>
      <c r="D871" s="9" t="s">
        <v>67</v>
      </c>
      <c r="E871" s="9" t="s">
        <v>1285</v>
      </c>
      <c r="F871" s="9" t="s">
        <v>4511</v>
      </c>
      <c r="G871" s="9" t="s">
        <v>3700</v>
      </c>
      <c r="H871" t="s">
        <v>3674</v>
      </c>
      <c r="I871" s="9" t="s">
        <v>4511</v>
      </c>
      <c r="J871" s="9" t="s">
        <v>2805</v>
      </c>
      <c r="L871" s="9"/>
      <c r="M871" s="9"/>
      <c r="O871" s="9"/>
      <c r="P871" s="9"/>
      <c r="R871" s="9"/>
      <c r="V871" s="5"/>
      <c r="W871" s="5"/>
      <c r="X871" s="5"/>
      <c r="Y871" s="5"/>
      <c r="AC871" s="11"/>
    </row>
    <row r="872" spans="1:29" ht="12.75">
      <c r="A872" t="s">
        <v>2291</v>
      </c>
      <c r="B872" t="s">
        <v>1491</v>
      </c>
      <c r="C872" s="8">
        <v>30941</v>
      </c>
      <c r="D872" s="9" t="s">
        <v>4603</v>
      </c>
      <c r="E872" s="9" t="s">
        <v>4601</v>
      </c>
      <c r="F872" s="9" t="s">
        <v>3083</v>
      </c>
      <c r="G872" s="9" t="s">
        <v>2308</v>
      </c>
      <c r="H872"/>
      <c r="I872" s="9"/>
      <c r="J872" s="9"/>
      <c r="L872" s="9"/>
      <c r="M872" s="9"/>
      <c r="O872" s="9"/>
      <c r="P872" s="9"/>
      <c r="R872" s="9"/>
      <c r="V872" s="5"/>
      <c r="W872" s="5"/>
      <c r="X872" s="5"/>
      <c r="Y872" s="5"/>
      <c r="AC872" s="11"/>
    </row>
    <row r="873" spans="1:29" ht="12.75">
      <c r="A873" t="s">
        <v>19</v>
      </c>
      <c r="B873" t="s">
        <v>3725</v>
      </c>
      <c r="C873" s="8">
        <v>30326</v>
      </c>
      <c r="D873" s="9" t="s">
        <v>2635</v>
      </c>
      <c r="E873" s="9" t="s">
        <v>2635</v>
      </c>
      <c r="F873" s="9" t="s">
        <v>5194</v>
      </c>
      <c r="G873" s="9" t="s">
        <v>3387</v>
      </c>
      <c r="H873" t="s">
        <v>2652</v>
      </c>
      <c r="I873" s="9" t="s">
        <v>5194</v>
      </c>
      <c r="J873" s="9" t="s">
        <v>3726</v>
      </c>
      <c r="L873" s="9"/>
      <c r="M873" s="9"/>
      <c r="O873" s="9"/>
      <c r="P873" s="9"/>
      <c r="R873" s="9"/>
      <c r="V873" s="5"/>
      <c r="W873" s="5"/>
      <c r="X873" s="5"/>
      <c r="Y873" s="5"/>
      <c r="AC873" s="11"/>
    </row>
    <row r="874" spans="1:29" ht="12.75">
      <c r="A874" t="s">
        <v>4095</v>
      </c>
      <c r="B874" t="s">
        <v>5129</v>
      </c>
      <c r="C874" s="8">
        <v>29767</v>
      </c>
      <c r="D874" s="9" t="s">
        <v>67</v>
      </c>
      <c r="E874" s="9" t="s">
        <v>1528</v>
      </c>
      <c r="F874" s="9" t="s">
        <v>4147</v>
      </c>
      <c r="G874" s="9" t="s">
        <v>832</v>
      </c>
      <c r="H874" t="s">
        <v>5159</v>
      </c>
      <c r="I874" s="9" t="s">
        <v>2226</v>
      </c>
      <c r="J874" s="9" t="s">
        <v>1024</v>
      </c>
      <c r="K874" t="s">
        <v>4095</v>
      </c>
      <c r="L874" s="9" t="s">
        <v>2226</v>
      </c>
      <c r="M874" s="9" t="s">
        <v>4636</v>
      </c>
      <c r="N874" t="s">
        <v>4095</v>
      </c>
      <c r="O874" s="9" t="s">
        <v>2226</v>
      </c>
      <c r="P874" s="9" t="s">
        <v>2349</v>
      </c>
      <c r="R874" s="9"/>
      <c r="V874" s="5"/>
      <c r="W874" s="5"/>
      <c r="X874" s="5"/>
      <c r="Y874" s="5"/>
      <c r="AC874" s="11"/>
    </row>
    <row r="875" spans="1:29" ht="12.75">
      <c r="A875" t="s">
        <v>5159</v>
      </c>
      <c r="B875" t="s">
        <v>4969</v>
      </c>
      <c r="C875" s="8">
        <v>30926</v>
      </c>
      <c r="D875" s="9" t="s">
        <v>4603</v>
      </c>
      <c r="E875" s="9" t="s">
        <v>3396</v>
      </c>
      <c r="F875" s="9" t="s">
        <v>2538</v>
      </c>
      <c r="G875" s="9" t="s">
        <v>1588</v>
      </c>
      <c r="H875"/>
      <c r="I875" s="9"/>
      <c r="J875" s="9"/>
      <c r="L875" s="9"/>
      <c r="M875" s="9"/>
      <c r="O875" s="9"/>
      <c r="P875" s="9"/>
      <c r="R875" s="9"/>
      <c r="V875" s="5"/>
      <c r="W875" s="5"/>
      <c r="X875" s="5"/>
      <c r="Y875" s="5"/>
      <c r="AC875" s="11"/>
    </row>
    <row r="876" ht="12.75">
      <c r="H876"/>
    </row>
    <row r="877" spans="1:28" ht="12.75">
      <c r="A877" t="s">
        <v>3185</v>
      </c>
      <c r="B877" t="s">
        <v>386</v>
      </c>
      <c r="C877" s="8">
        <v>25956</v>
      </c>
      <c r="D877" s="9"/>
      <c r="E877" s="9" t="s">
        <v>4662</v>
      </c>
      <c r="F877" s="9" t="s">
        <v>2538</v>
      </c>
      <c r="G877" s="9" t="s">
        <v>5179</v>
      </c>
      <c r="H877" t="s">
        <v>3185</v>
      </c>
      <c r="I877" s="9" t="s">
        <v>2538</v>
      </c>
      <c r="J877" s="9" t="s">
        <v>5184</v>
      </c>
      <c r="K877" t="s">
        <v>3185</v>
      </c>
      <c r="L877" s="9" t="s">
        <v>2538</v>
      </c>
      <c r="M877" s="9" t="s">
        <v>5179</v>
      </c>
      <c r="O877" s="9"/>
      <c r="P877" s="9"/>
      <c r="Q877" t="s">
        <v>3185</v>
      </c>
      <c r="R877" s="9" t="s">
        <v>1</v>
      </c>
      <c r="S877" s="9" t="s">
        <v>540</v>
      </c>
      <c r="T877" t="s">
        <v>3185</v>
      </c>
      <c r="U877" s="8" t="s">
        <v>1</v>
      </c>
      <c r="V877" s="9" t="s">
        <v>387</v>
      </c>
      <c r="W877" s="6" t="s">
        <v>3185</v>
      </c>
      <c r="X877" t="s">
        <v>1</v>
      </c>
      <c r="Y877" s="5" t="s">
        <v>388</v>
      </c>
      <c r="Z877" s="6" t="s">
        <v>3185</v>
      </c>
      <c r="AA877" s="6" t="s">
        <v>1</v>
      </c>
      <c r="AB877" s="12" t="s">
        <v>5179</v>
      </c>
    </row>
    <row r="878" spans="1:28" ht="12.75">
      <c r="A878" t="s">
        <v>5135</v>
      </c>
      <c r="B878" t="s">
        <v>5269</v>
      </c>
      <c r="C878" s="8">
        <v>28101</v>
      </c>
      <c r="D878" s="9" t="s">
        <v>5270</v>
      </c>
      <c r="E878" s="9" t="s">
        <v>4658</v>
      </c>
      <c r="F878" s="9" t="s">
        <v>1</v>
      </c>
      <c r="G878" s="9" t="s">
        <v>5187</v>
      </c>
      <c r="H878" t="s">
        <v>5135</v>
      </c>
      <c r="I878" s="9" t="s">
        <v>4166</v>
      </c>
      <c r="J878" s="9" t="s">
        <v>5187</v>
      </c>
      <c r="K878" t="s">
        <v>5135</v>
      </c>
      <c r="L878" s="9" t="s">
        <v>4166</v>
      </c>
      <c r="M878" s="9" t="s">
        <v>5187</v>
      </c>
      <c r="N878" t="s">
        <v>5135</v>
      </c>
      <c r="O878" s="9" t="s">
        <v>4166</v>
      </c>
      <c r="P878" s="9" t="s">
        <v>4144</v>
      </c>
      <c r="Q878" t="s">
        <v>5135</v>
      </c>
      <c r="R878" s="9" t="s">
        <v>4166</v>
      </c>
      <c r="S878" s="9" t="s">
        <v>540</v>
      </c>
      <c r="T878" t="s">
        <v>3190</v>
      </c>
      <c r="U878" s="8" t="s">
        <v>4166</v>
      </c>
      <c r="V878" s="9" t="s">
        <v>4125</v>
      </c>
      <c r="W878" s="6" t="s">
        <v>5135</v>
      </c>
      <c r="X878" t="s">
        <v>4166</v>
      </c>
      <c r="Y878" s="5" t="s">
        <v>4126</v>
      </c>
      <c r="Z878" s="6" t="s">
        <v>5135</v>
      </c>
      <c r="AA878" s="6" t="s">
        <v>4166</v>
      </c>
      <c r="AB878" s="12" t="s">
        <v>5187</v>
      </c>
    </row>
    <row r="879" spans="1:29" ht="12.75">
      <c r="A879" t="s">
        <v>523</v>
      </c>
      <c r="B879" t="s">
        <v>2617</v>
      </c>
      <c r="C879" s="8">
        <v>31176</v>
      </c>
      <c r="D879" s="9" t="s">
        <v>2736</v>
      </c>
      <c r="E879" s="9" t="s">
        <v>3411</v>
      </c>
      <c r="F879" s="9" t="s">
        <v>5183</v>
      </c>
      <c r="G879" s="9" t="s">
        <v>5184</v>
      </c>
      <c r="H879"/>
      <c r="I879" s="9"/>
      <c r="J879" s="9"/>
      <c r="L879" s="9"/>
      <c r="M879" s="9"/>
      <c r="O879" s="9"/>
      <c r="P879" s="9"/>
      <c r="R879" s="9"/>
      <c r="V879" s="5"/>
      <c r="W879" s="5"/>
      <c r="X879" s="5"/>
      <c r="Y879" s="5"/>
      <c r="AC879" s="11"/>
    </row>
    <row r="880" spans="1:29" ht="12.75">
      <c r="A880" t="s">
        <v>3298</v>
      </c>
      <c r="B880" t="s">
        <v>2945</v>
      </c>
      <c r="C880" s="8">
        <v>28940</v>
      </c>
      <c r="D880" s="9" t="s">
        <v>3490</v>
      </c>
      <c r="E880" s="9" t="s">
        <v>2992</v>
      </c>
      <c r="F880" s="9" t="s">
        <v>4041</v>
      </c>
      <c r="G880" s="9" t="s">
        <v>1489</v>
      </c>
      <c r="H880" t="s">
        <v>3712</v>
      </c>
      <c r="I880" s="9" t="s">
        <v>4041</v>
      </c>
      <c r="J880" s="9" t="s">
        <v>2547</v>
      </c>
      <c r="K880" t="s">
        <v>3712</v>
      </c>
      <c r="L880" s="9" t="s">
        <v>4041</v>
      </c>
      <c r="M880" s="9" t="s">
        <v>3713</v>
      </c>
      <c r="N880" t="s">
        <v>2274</v>
      </c>
      <c r="O880" s="9" t="s">
        <v>4041</v>
      </c>
      <c r="P880" s="9" t="s">
        <v>3814</v>
      </c>
      <c r="Q880" t="s">
        <v>3815</v>
      </c>
      <c r="R880" s="9" t="s">
        <v>3083</v>
      </c>
      <c r="S880" s="9" t="s">
        <v>3811</v>
      </c>
      <c r="T880" t="s">
        <v>3815</v>
      </c>
      <c r="U880" s="8" t="s">
        <v>3083</v>
      </c>
      <c r="V880" s="9" t="s">
        <v>5197</v>
      </c>
      <c r="W880" s="6" t="s">
        <v>2274</v>
      </c>
      <c r="X880" t="s">
        <v>3083</v>
      </c>
      <c r="Y880" s="13" t="s">
        <v>5197</v>
      </c>
      <c r="Z880" s="6" t="s">
        <v>2274</v>
      </c>
      <c r="AA880" s="6" t="s">
        <v>3083</v>
      </c>
      <c r="AB880" s="12" t="s">
        <v>2545</v>
      </c>
      <c r="AC880" s="11"/>
    </row>
    <row r="881" spans="1:28" ht="12.75">
      <c r="A881" t="s">
        <v>3714</v>
      </c>
      <c r="B881" t="s">
        <v>4127</v>
      </c>
      <c r="C881" s="8">
        <v>28999</v>
      </c>
      <c r="D881" s="9" t="s">
        <v>934</v>
      </c>
      <c r="E881" s="9" t="s">
        <v>1387</v>
      </c>
      <c r="F881" s="9" t="s">
        <v>5180</v>
      </c>
      <c r="G881" s="9" t="s">
        <v>3813</v>
      </c>
      <c r="H881" t="s">
        <v>3714</v>
      </c>
      <c r="I881" s="9" t="s">
        <v>5180</v>
      </c>
      <c r="J881" s="9" t="s">
        <v>541</v>
      </c>
      <c r="K881" t="s">
        <v>3714</v>
      </c>
      <c r="L881" s="9" t="s">
        <v>5180</v>
      </c>
      <c r="M881" s="9" t="s">
        <v>5184</v>
      </c>
      <c r="N881" t="s">
        <v>3714</v>
      </c>
      <c r="O881" s="9" t="s">
        <v>5180</v>
      </c>
      <c r="P881" s="9" t="s">
        <v>5179</v>
      </c>
      <c r="Q881" t="s">
        <v>3714</v>
      </c>
      <c r="R881" s="9" t="s">
        <v>1</v>
      </c>
      <c r="S881" s="9" t="s">
        <v>572</v>
      </c>
      <c r="T881" t="s">
        <v>3714</v>
      </c>
      <c r="U881" s="8" t="s">
        <v>1</v>
      </c>
      <c r="V881" s="9" t="s">
        <v>541</v>
      </c>
      <c r="W881" s="14" t="s">
        <v>3714</v>
      </c>
      <c r="X881" t="s">
        <v>1</v>
      </c>
      <c r="Y881" s="5" t="s">
        <v>3713</v>
      </c>
      <c r="Z881" s="6" t="s">
        <v>3184</v>
      </c>
      <c r="AA881" s="6" t="s">
        <v>1</v>
      </c>
      <c r="AB881" s="12" t="s">
        <v>3713</v>
      </c>
    </row>
    <row r="882" spans="1:28" ht="12.75">
      <c r="A882" t="s">
        <v>523</v>
      </c>
      <c r="B882" t="s">
        <v>5078</v>
      </c>
      <c r="C882" s="8">
        <v>27653</v>
      </c>
      <c r="D882" s="9"/>
      <c r="E882" s="9" t="s">
        <v>4664</v>
      </c>
      <c r="F882" s="9" t="s">
        <v>3083</v>
      </c>
      <c r="G882" s="9" t="s">
        <v>3711</v>
      </c>
      <c r="H882" t="s">
        <v>3714</v>
      </c>
      <c r="I882" s="9" t="s">
        <v>3083</v>
      </c>
      <c r="J882" s="9" t="s">
        <v>3713</v>
      </c>
      <c r="K882" t="s">
        <v>3714</v>
      </c>
      <c r="L882" s="9" t="s">
        <v>3083</v>
      </c>
      <c r="M882" s="9" t="s">
        <v>2836</v>
      </c>
      <c r="N882" t="s">
        <v>3714</v>
      </c>
      <c r="O882" s="9" t="s">
        <v>3083</v>
      </c>
      <c r="P882" s="9" t="s">
        <v>543</v>
      </c>
      <c r="Q882" t="s">
        <v>3714</v>
      </c>
      <c r="R882" s="9" t="s">
        <v>3083</v>
      </c>
      <c r="S882" s="9" t="s">
        <v>543</v>
      </c>
      <c r="T882" t="s">
        <v>3714</v>
      </c>
      <c r="U882" s="8" t="s">
        <v>3083</v>
      </c>
      <c r="V882" s="9" t="s">
        <v>541</v>
      </c>
      <c r="W882" s="6" t="s">
        <v>3714</v>
      </c>
      <c r="X882" t="s">
        <v>3083</v>
      </c>
      <c r="Y882" s="13" t="s">
        <v>541</v>
      </c>
      <c r="Z882" s="6" t="s">
        <v>3714</v>
      </c>
      <c r="AA882" s="6" t="s">
        <v>4172</v>
      </c>
      <c r="AB882" s="12" t="s">
        <v>3807</v>
      </c>
    </row>
    <row r="883" spans="1:28" ht="12.75">
      <c r="A883" t="s">
        <v>523</v>
      </c>
      <c r="B883" t="s">
        <v>3605</v>
      </c>
      <c r="C883" s="8">
        <v>29961</v>
      </c>
      <c r="D883" s="9" t="s">
        <v>5190</v>
      </c>
      <c r="E883" s="9" t="s">
        <v>709</v>
      </c>
      <c r="F883" s="9" t="s">
        <v>4166</v>
      </c>
      <c r="G883" s="9" t="s">
        <v>3814</v>
      </c>
      <c r="H883" t="s">
        <v>3184</v>
      </c>
      <c r="I883" s="9" t="s">
        <v>4166</v>
      </c>
      <c r="J883" s="9" t="s">
        <v>2545</v>
      </c>
      <c r="K883" t="s">
        <v>3714</v>
      </c>
      <c r="L883" s="9" t="s">
        <v>4166</v>
      </c>
      <c r="M883" s="9" t="s">
        <v>3814</v>
      </c>
      <c r="N883" t="s">
        <v>3714</v>
      </c>
      <c r="O883" s="9" t="s">
        <v>4166</v>
      </c>
      <c r="P883" s="9" t="s">
        <v>3189</v>
      </c>
      <c r="Q883" t="s">
        <v>3184</v>
      </c>
      <c r="R883" s="9" t="s">
        <v>4166</v>
      </c>
      <c r="S883" s="9" t="s">
        <v>3713</v>
      </c>
      <c r="U883" s="8"/>
      <c r="V883" s="9"/>
      <c r="W883" s="6"/>
      <c r="Y883" s="5"/>
      <c r="Z883" s="6"/>
      <c r="AB883" s="12"/>
    </row>
    <row r="884" spans="1:28" ht="12.75">
      <c r="A884" t="s">
        <v>3810</v>
      </c>
      <c r="B884" t="s">
        <v>5102</v>
      </c>
      <c r="C884" s="8">
        <v>30551</v>
      </c>
      <c r="D884" s="9" t="s">
        <v>95</v>
      </c>
      <c r="E884" s="9" t="s">
        <v>902</v>
      </c>
      <c r="F884" s="9" t="s">
        <v>2706</v>
      </c>
      <c r="G884" s="9" t="s">
        <v>5197</v>
      </c>
      <c r="H884" t="s">
        <v>3810</v>
      </c>
      <c r="I884" s="9" t="s">
        <v>2706</v>
      </c>
      <c r="J884" s="9" t="s">
        <v>5197</v>
      </c>
      <c r="K884" t="s">
        <v>2277</v>
      </c>
      <c r="L884" s="9" t="s">
        <v>2706</v>
      </c>
      <c r="M884" s="9" t="s">
        <v>5197</v>
      </c>
      <c r="O884" s="9"/>
      <c r="P884" s="9"/>
      <c r="R884" s="9"/>
      <c r="S884" s="9"/>
      <c r="U884" s="8"/>
      <c r="V884" s="9"/>
      <c r="W884" s="6"/>
      <c r="Y884" s="5"/>
      <c r="Z884" s="6"/>
      <c r="AB884" s="12"/>
    </row>
    <row r="885" spans="1:28" ht="12.75">
      <c r="A885" t="s">
        <v>3185</v>
      </c>
      <c r="B885" t="s">
        <v>3492</v>
      </c>
      <c r="C885" s="8">
        <v>29854</v>
      </c>
      <c r="D885" s="9" t="s">
        <v>372</v>
      </c>
      <c r="E885" s="9" t="s">
        <v>372</v>
      </c>
      <c r="F885" s="9" t="s">
        <v>3083</v>
      </c>
      <c r="G885" s="9" t="s">
        <v>5197</v>
      </c>
      <c r="H885" t="s">
        <v>2274</v>
      </c>
      <c r="I885" s="9" t="s">
        <v>4147</v>
      </c>
      <c r="J885" s="9" t="s">
        <v>2545</v>
      </c>
      <c r="K885" t="s">
        <v>2274</v>
      </c>
      <c r="L885" s="9" t="s">
        <v>4511</v>
      </c>
      <c r="M885" s="9" t="s">
        <v>5197</v>
      </c>
      <c r="N885" t="s">
        <v>2274</v>
      </c>
      <c r="O885" s="9" t="s">
        <v>4511</v>
      </c>
      <c r="P885" s="9" t="s">
        <v>2545</v>
      </c>
      <c r="Q885" t="s">
        <v>3185</v>
      </c>
      <c r="R885" s="9" t="s">
        <v>4511</v>
      </c>
      <c r="S885" s="9" t="s">
        <v>3713</v>
      </c>
      <c r="U885" s="8"/>
      <c r="V885" s="9"/>
      <c r="W885" s="6"/>
      <c r="Y885" s="5"/>
      <c r="Z885" s="6"/>
      <c r="AB885" s="12"/>
    </row>
    <row r="886" spans="1:28" ht="12.75">
      <c r="A886" t="s">
        <v>3714</v>
      </c>
      <c r="B886" t="s">
        <v>1896</v>
      </c>
      <c r="C886" s="8">
        <v>30444</v>
      </c>
      <c r="D886" s="9" t="s">
        <v>92</v>
      </c>
      <c r="E886" s="9" t="s">
        <v>94</v>
      </c>
      <c r="F886" s="9" t="s">
        <v>2123</v>
      </c>
      <c r="G886" s="9" t="s">
        <v>2545</v>
      </c>
      <c r="H886" t="s">
        <v>3161</v>
      </c>
      <c r="I886" s="9" t="s">
        <v>2123</v>
      </c>
      <c r="J886" s="9" t="s">
        <v>3814</v>
      </c>
      <c r="K886" t="s">
        <v>3830</v>
      </c>
      <c r="L886" s="9" t="s">
        <v>2123</v>
      </c>
      <c r="M886" s="9" t="s">
        <v>2545</v>
      </c>
      <c r="O886" s="9"/>
      <c r="P886" s="9"/>
      <c r="R886" s="9"/>
      <c r="S886" s="9"/>
      <c r="U886" s="8"/>
      <c r="V886" s="9"/>
      <c r="W886" s="6"/>
      <c r="Y886" s="5"/>
      <c r="Z886" s="6"/>
      <c r="AB886" s="12"/>
    </row>
    <row r="887" spans="1:29" ht="12.75">
      <c r="A887" t="s">
        <v>3184</v>
      </c>
      <c r="B887" t="s">
        <v>2913</v>
      </c>
      <c r="C887" s="8">
        <v>30984</v>
      </c>
      <c r="D887" s="9" t="s">
        <v>2635</v>
      </c>
      <c r="E887" s="9" t="s">
        <v>3324</v>
      </c>
      <c r="F887" s="9" t="s">
        <v>3548</v>
      </c>
      <c r="G887" s="9" t="s">
        <v>2545</v>
      </c>
      <c r="H887" t="s">
        <v>3184</v>
      </c>
      <c r="I887" s="9" t="s">
        <v>3548</v>
      </c>
      <c r="J887" s="9" t="s">
        <v>2545</v>
      </c>
      <c r="L887" s="9"/>
      <c r="M887" s="9"/>
      <c r="O887" s="9"/>
      <c r="P887" s="9"/>
      <c r="R887" s="9"/>
      <c r="V887" s="5"/>
      <c r="W887" s="5"/>
      <c r="X887" s="5"/>
      <c r="Y887" s="5"/>
      <c r="AC887" s="11"/>
    </row>
    <row r="888" spans="3:29" ht="12.75">
      <c r="C888" s="8"/>
      <c r="D888" s="9"/>
      <c r="E888" s="9"/>
      <c r="F888" s="9"/>
      <c r="G888" s="9"/>
      <c r="H888"/>
      <c r="I888" s="9"/>
      <c r="J888" s="9"/>
      <c r="L888" s="9"/>
      <c r="M888" s="9"/>
      <c r="O888" s="9"/>
      <c r="P888" s="9"/>
      <c r="R888" s="9"/>
      <c r="V888" s="5"/>
      <c r="W888" s="5"/>
      <c r="X888" s="5"/>
      <c r="Y888" s="5"/>
      <c r="AC888" s="11"/>
    </row>
    <row r="889" spans="1:28" ht="12.75">
      <c r="A889" t="s">
        <v>5079</v>
      </c>
      <c r="B889" t="s">
        <v>5080</v>
      </c>
      <c r="C889" s="8">
        <v>29134</v>
      </c>
      <c r="D889" s="9" t="s">
        <v>5081</v>
      </c>
      <c r="E889" s="9" t="s">
        <v>4659</v>
      </c>
      <c r="F889" s="9" t="s">
        <v>935</v>
      </c>
      <c r="G889" s="9" t="s">
        <v>571</v>
      </c>
      <c r="H889" t="s">
        <v>5079</v>
      </c>
      <c r="I889" s="9" t="s">
        <v>935</v>
      </c>
      <c r="J889" s="9" t="s">
        <v>2836</v>
      </c>
      <c r="K889" t="s">
        <v>5079</v>
      </c>
      <c r="L889" s="9" t="s">
        <v>935</v>
      </c>
      <c r="M889" s="9" t="s">
        <v>5187</v>
      </c>
      <c r="N889" t="s">
        <v>5079</v>
      </c>
      <c r="O889" s="9" t="s">
        <v>935</v>
      </c>
      <c r="P889" s="9" t="s">
        <v>540</v>
      </c>
      <c r="Q889" t="s">
        <v>5198</v>
      </c>
      <c r="R889" s="9" t="s">
        <v>935</v>
      </c>
      <c r="S889" s="9" t="s">
        <v>4414</v>
      </c>
      <c r="T889" t="s">
        <v>5198</v>
      </c>
      <c r="U889" s="8" t="s">
        <v>935</v>
      </c>
      <c r="V889" s="9" t="s">
        <v>387</v>
      </c>
      <c r="W889" s="14" t="s">
        <v>5082</v>
      </c>
      <c r="X889" t="s">
        <v>935</v>
      </c>
      <c r="Y889" s="5" t="s">
        <v>5083</v>
      </c>
      <c r="Z889" s="6" t="s">
        <v>5178</v>
      </c>
      <c r="AA889" s="6" t="s">
        <v>935</v>
      </c>
      <c r="AB889" s="12" t="s">
        <v>3189</v>
      </c>
    </row>
    <row r="890" spans="1:28" ht="12.75">
      <c r="A890" t="s">
        <v>5105</v>
      </c>
      <c r="B890" t="s">
        <v>620</v>
      </c>
      <c r="C890" s="8">
        <v>30702</v>
      </c>
      <c r="D890" s="9" t="s">
        <v>2326</v>
      </c>
      <c r="E890" s="9" t="s">
        <v>92</v>
      </c>
      <c r="F890" s="9" t="s">
        <v>5194</v>
      </c>
      <c r="G890" s="9" t="s">
        <v>1520</v>
      </c>
      <c r="H890" t="s">
        <v>5198</v>
      </c>
      <c r="I890" s="9" t="s">
        <v>5194</v>
      </c>
      <c r="J890" s="9" t="s">
        <v>572</v>
      </c>
      <c r="K890" t="s">
        <v>582</v>
      </c>
      <c r="L890" s="9" t="s">
        <v>5194</v>
      </c>
      <c r="M890" s="9" t="s">
        <v>621</v>
      </c>
      <c r="O890" s="9"/>
      <c r="P890" s="9"/>
      <c r="R890" s="9"/>
      <c r="S890" s="9"/>
      <c r="U890" s="8"/>
      <c r="V890" s="9"/>
      <c r="W890" s="6"/>
      <c r="Y890" s="5"/>
      <c r="Z890" s="6"/>
      <c r="AB890" s="12"/>
    </row>
    <row r="891" spans="1:29" ht="12.75">
      <c r="A891" t="s">
        <v>5178</v>
      </c>
      <c r="B891" t="s">
        <v>1039</v>
      </c>
      <c r="C891" s="8">
        <v>29540</v>
      </c>
      <c r="D891" s="9" t="s">
        <v>2537</v>
      </c>
      <c r="E891" s="9" t="s">
        <v>2354</v>
      </c>
      <c r="F891" s="9" t="s">
        <v>377</v>
      </c>
      <c r="G891" s="9" t="s">
        <v>5191</v>
      </c>
      <c r="H891" t="s">
        <v>3816</v>
      </c>
      <c r="I891" s="9" t="s">
        <v>377</v>
      </c>
      <c r="J891" s="9" t="s">
        <v>4167</v>
      </c>
      <c r="K891" t="s">
        <v>582</v>
      </c>
      <c r="L891" s="9" t="s">
        <v>377</v>
      </c>
      <c r="M891" s="9" t="s">
        <v>2283</v>
      </c>
      <c r="N891" t="s">
        <v>5181</v>
      </c>
      <c r="O891" s="9" t="s">
        <v>377</v>
      </c>
      <c r="P891" s="9" t="s">
        <v>3814</v>
      </c>
      <c r="Q891" t="s">
        <v>5185</v>
      </c>
      <c r="R891" s="9" t="s">
        <v>377</v>
      </c>
      <c r="S891" s="5" t="s">
        <v>1040</v>
      </c>
      <c r="T891" t="s">
        <v>5203</v>
      </c>
      <c r="U891" t="s">
        <v>377</v>
      </c>
      <c r="V891" s="5" t="s">
        <v>2545</v>
      </c>
      <c r="W891" s="5"/>
      <c r="X891" s="5"/>
      <c r="Y891" s="5"/>
      <c r="AC891" s="11"/>
    </row>
    <row r="892" spans="1:29" ht="12.75">
      <c r="A892" t="s">
        <v>5200</v>
      </c>
      <c r="B892" t="s">
        <v>1232</v>
      </c>
      <c r="C892" s="8">
        <v>29061</v>
      </c>
      <c r="D892" s="9" t="s">
        <v>2286</v>
      </c>
      <c r="E892" s="9" t="s">
        <v>2638</v>
      </c>
      <c r="F892" s="9" t="s">
        <v>1905</v>
      </c>
      <c r="G892" s="9" t="s">
        <v>5191</v>
      </c>
      <c r="H892" t="s">
        <v>5200</v>
      </c>
      <c r="I892" s="9" t="s">
        <v>1905</v>
      </c>
      <c r="J892" s="9" t="s">
        <v>5201</v>
      </c>
      <c r="L892" s="9"/>
      <c r="M892" s="9"/>
      <c r="O892" s="9"/>
      <c r="P892" s="9"/>
      <c r="R892" s="9"/>
      <c r="V892" s="5"/>
      <c r="W892" s="5"/>
      <c r="X892" s="5"/>
      <c r="Y892" s="5"/>
      <c r="AC892" s="11"/>
    </row>
    <row r="893" spans="1:28" ht="12.75">
      <c r="A893" t="s">
        <v>5181</v>
      </c>
      <c r="B893" t="s">
        <v>2714</v>
      </c>
      <c r="C893" s="8">
        <v>30358</v>
      </c>
      <c r="D893" s="9" t="s">
        <v>94</v>
      </c>
      <c r="E893" s="9" t="s">
        <v>96</v>
      </c>
      <c r="F893" s="9" t="s">
        <v>2546</v>
      </c>
      <c r="G893" s="9" t="s">
        <v>3713</v>
      </c>
      <c r="H893" t="s">
        <v>5181</v>
      </c>
      <c r="I893" s="9" t="s">
        <v>2546</v>
      </c>
      <c r="J893" s="9" t="s">
        <v>3811</v>
      </c>
      <c r="K893" t="s">
        <v>5198</v>
      </c>
      <c r="L893" s="9" t="s">
        <v>2546</v>
      </c>
      <c r="M893" s="9" t="s">
        <v>3814</v>
      </c>
      <c r="O893" s="9"/>
      <c r="P893" s="9"/>
      <c r="R893" s="9"/>
      <c r="S893" s="9"/>
      <c r="U893" s="8"/>
      <c r="V893" s="9"/>
      <c r="W893" s="6"/>
      <c r="Y893" s="5"/>
      <c r="Z893" s="6"/>
      <c r="AB893" s="12"/>
    </row>
    <row r="894" spans="1:29" ht="12.75">
      <c r="A894" t="s">
        <v>5200</v>
      </c>
      <c r="B894" t="s">
        <v>2796</v>
      </c>
      <c r="C894" s="8">
        <v>29643</v>
      </c>
      <c r="D894" s="9" t="s">
        <v>4040</v>
      </c>
      <c r="E894" s="9" t="s">
        <v>379</v>
      </c>
      <c r="F894" s="9" t="s">
        <v>2226</v>
      </c>
      <c r="G894" s="9" t="s">
        <v>2834</v>
      </c>
      <c r="H894" t="s">
        <v>5181</v>
      </c>
      <c r="I894" s="9" t="s">
        <v>2226</v>
      </c>
      <c r="J894" s="9" t="s">
        <v>122</v>
      </c>
      <c r="K894" t="s">
        <v>5181</v>
      </c>
      <c r="L894" s="9" t="s">
        <v>2226</v>
      </c>
      <c r="M894" s="9" t="s">
        <v>2797</v>
      </c>
      <c r="N894" t="s">
        <v>5200</v>
      </c>
      <c r="O894" s="9" t="s">
        <v>2226</v>
      </c>
      <c r="P894" s="9" t="s">
        <v>2797</v>
      </c>
      <c r="Q894" t="s">
        <v>317</v>
      </c>
      <c r="R894" s="9" t="s">
        <v>2226</v>
      </c>
      <c r="S894" s="5" t="s">
        <v>5201</v>
      </c>
      <c r="T894" t="s">
        <v>5200</v>
      </c>
      <c r="U894" t="s">
        <v>2226</v>
      </c>
      <c r="V894" s="5" t="s">
        <v>2539</v>
      </c>
      <c r="W894" s="5"/>
      <c r="X894" s="5"/>
      <c r="Y894" s="5"/>
      <c r="AC894" s="11"/>
    </row>
    <row r="895" spans="1:29" ht="12.75">
      <c r="A895" t="s">
        <v>5203</v>
      </c>
      <c r="B895" t="s">
        <v>2910</v>
      </c>
      <c r="C895" s="8">
        <v>30464</v>
      </c>
      <c r="D895" s="9" t="s">
        <v>2635</v>
      </c>
      <c r="E895" s="9" t="s">
        <v>3324</v>
      </c>
      <c r="F895" s="9" t="s">
        <v>5180</v>
      </c>
      <c r="G895" s="9" t="s">
        <v>2547</v>
      </c>
      <c r="H895" t="s">
        <v>5203</v>
      </c>
      <c r="I895" s="9" t="s">
        <v>5180</v>
      </c>
      <c r="J895" s="9" t="s">
        <v>5208</v>
      </c>
      <c r="L895" s="9"/>
      <c r="M895" s="9"/>
      <c r="O895" s="9"/>
      <c r="P895" s="9"/>
      <c r="R895" s="9"/>
      <c r="V895" s="5"/>
      <c r="W895" s="5"/>
      <c r="X895" s="5"/>
      <c r="Y895" s="5"/>
      <c r="AC895" s="11"/>
    </row>
    <row r="896" spans="1:28" ht="12.75">
      <c r="A896" t="s">
        <v>1328</v>
      </c>
      <c r="B896" t="s">
        <v>710</v>
      </c>
      <c r="C896" s="8">
        <v>29606</v>
      </c>
      <c r="D896" s="9" t="s">
        <v>18</v>
      </c>
      <c r="E896" s="9" t="s">
        <v>2708</v>
      </c>
      <c r="F896" s="9"/>
      <c r="G896" s="9"/>
      <c r="H896" t="s">
        <v>5079</v>
      </c>
      <c r="I896" s="9" t="s">
        <v>2706</v>
      </c>
      <c r="J896" s="9" t="s">
        <v>4167</v>
      </c>
      <c r="K896" t="s">
        <v>5206</v>
      </c>
      <c r="L896" s="9" t="s">
        <v>2706</v>
      </c>
      <c r="M896" s="9" t="s">
        <v>5207</v>
      </c>
      <c r="N896" t="s">
        <v>582</v>
      </c>
      <c r="O896" s="9" t="s">
        <v>2706</v>
      </c>
      <c r="P896" s="9" t="s">
        <v>3711</v>
      </c>
      <c r="Q896" t="s">
        <v>5206</v>
      </c>
      <c r="R896" s="9" t="s">
        <v>2706</v>
      </c>
      <c r="S896" s="9" t="s">
        <v>5207</v>
      </c>
      <c r="U896" s="8"/>
      <c r="V896" s="9"/>
      <c r="W896" s="6"/>
      <c r="Y896" s="5"/>
      <c r="Z896" s="6"/>
      <c r="AB896" s="12"/>
    </row>
    <row r="898" spans="1:28" ht="12.75">
      <c r="A898" t="s">
        <v>5209</v>
      </c>
      <c r="B898" t="s">
        <v>711</v>
      </c>
      <c r="C898" s="8">
        <v>29893</v>
      </c>
      <c r="D898" s="9" t="s">
        <v>709</v>
      </c>
      <c r="E898" s="9" t="s">
        <v>1608</v>
      </c>
      <c r="F898" s="9" t="s">
        <v>4511</v>
      </c>
      <c r="G898" s="9" t="s">
        <v>5179</v>
      </c>
      <c r="H898" t="s">
        <v>5209</v>
      </c>
      <c r="I898" s="9" t="s">
        <v>4511</v>
      </c>
      <c r="J898" s="9" t="s">
        <v>4415</v>
      </c>
      <c r="K898" t="s">
        <v>2699</v>
      </c>
      <c r="L898" s="9" t="s">
        <v>4511</v>
      </c>
      <c r="M898" s="9" t="s">
        <v>491</v>
      </c>
      <c r="N898" t="s">
        <v>2699</v>
      </c>
      <c r="O898" s="9" t="s">
        <v>4511</v>
      </c>
      <c r="P898" s="9" t="s">
        <v>5184</v>
      </c>
      <c r="Q898" t="s">
        <v>2699</v>
      </c>
      <c r="R898" s="9" t="s">
        <v>4511</v>
      </c>
      <c r="S898" s="9" t="s">
        <v>2283</v>
      </c>
      <c r="U898" s="8"/>
      <c r="V898" s="9"/>
      <c r="W898" s="6"/>
      <c r="Y898" s="5"/>
      <c r="Z898" s="6"/>
      <c r="AB898" s="12"/>
    </row>
    <row r="899" spans="1:28" ht="12.75">
      <c r="A899" t="s">
        <v>4187</v>
      </c>
      <c r="B899" t="s">
        <v>4731</v>
      </c>
      <c r="C899" s="8">
        <v>27400</v>
      </c>
      <c r="D899" s="9" t="s">
        <v>4732</v>
      </c>
      <c r="E899" s="9" t="s">
        <v>4661</v>
      </c>
      <c r="F899" s="9" t="s">
        <v>4166</v>
      </c>
      <c r="G899" s="9" t="s">
        <v>4426</v>
      </c>
      <c r="H899" t="s">
        <v>4187</v>
      </c>
      <c r="I899" s="9" t="s">
        <v>4166</v>
      </c>
      <c r="J899" s="9" t="s">
        <v>5188</v>
      </c>
      <c r="K899" t="s">
        <v>4187</v>
      </c>
      <c r="L899" s="9" t="s">
        <v>4166</v>
      </c>
      <c r="M899" s="9" t="s">
        <v>4415</v>
      </c>
      <c r="N899" t="s">
        <v>4187</v>
      </c>
      <c r="O899" s="9" t="s">
        <v>4166</v>
      </c>
      <c r="P899" s="9" t="s">
        <v>3813</v>
      </c>
      <c r="Q899" t="s">
        <v>4187</v>
      </c>
      <c r="R899" s="9" t="s">
        <v>4166</v>
      </c>
      <c r="S899" s="9" t="s">
        <v>5024</v>
      </c>
      <c r="T899" t="s">
        <v>4187</v>
      </c>
      <c r="U899" s="8" t="s">
        <v>4166</v>
      </c>
      <c r="V899" s="9" t="s">
        <v>3295</v>
      </c>
      <c r="W899" s="6" t="s">
        <v>4187</v>
      </c>
      <c r="X899" t="s">
        <v>4166</v>
      </c>
      <c r="Y899" s="5" t="s">
        <v>3807</v>
      </c>
      <c r="Z899" s="6" t="s">
        <v>5209</v>
      </c>
      <c r="AA899" s="6" t="s">
        <v>1</v>
      </c>
      <c r="AB899" s="12" t="s">
        <v>2279</v>
      </c>
    </row>
    <row r="900" spans="1:25" ht="12.75">
      <c r="A900" t="s">
        <v>1910</v>
      </c>
      <c r="B900" t="s">
        <v>712</v>
      </c>
      <c r="C900" s="8">
        <v>29115</v>
      </c>
      <c r="D900" s="9" t="s">
        <v>2253</v>
      </c>
      <c r="E900" s="9" t="s">
        <v>4747</v>
      </c>
      <c r="F900" s="9" t="s">
        <v>5183</v>
      </c>
      <c r="G900" s="9" t="s">
        <v>3811</v>
      </c>
      <c r="H900" t="s">
        <v>1910</v>
      </c>
      <c r="I900" s="9" t="s">
        <v>524</v>
      </c>
      <c r="J900" s="9" t="s">
        <v>3811</v>
      </c>
      <c r="K900" t="s">
        <v>1910</v>
      </c>
      <c r="L900" s="9" t="s">
        <v>524</v>
      </c>
      <c r="M900" s="9" t="s">
        <v>3189</v>
      </c>
      <c r="N900" t="s">
        <v>2699</v>
      </c>
      <c r="O900" s="9" t="s">
        <v>1480</v>
      </c>
      <c r="P900" s="9" t="s">
        <v>5191</v>
      </c>
      <c r="Q900" t="s">
        <v>2699</v>
      </c>
      <c r="R900" s="9" t="s">
        <v>1480</v>
      </c>
      <c r="S900" s="9" t="s">
        <v>3711</v>
      </c>
      <c r="T900" t="s">
        <v>5209</v>
      </c>
      <c r="U900" s="8" t="s">
        <v>1480</v>
      </c>
      <c r="V900" s="9" t="s">
        <v>543</v>
      </c>
      <c r="W900" s="6" t="s">
        <v>573</v>
      </c>
      <c r="X900" t="s">
        <v>1480</v>
      </c>
      <c r="Y900" s="5" t="s">
        <v>5207</v>
      </c>
    </row>
    <row r="901" spans="1:29" ht="12.75">
      <c r="A901" t="s">
        <v>2699</v>
      </c>
      <c r="B901" t="s">
        <v>2775</v>
      </c>
      <c r="C901" s="8">
        <v>29177</v>
      </c>
      <c r="D901" s="9" t="s">
        <v>379</v>
      </c>
      <c r="E901" s="9" t="s">
        <v>1912</v>
      </c>
      <c r="F901" s="9" t="s">
        <v>1905</v>
      </c>
      <c r="G901" s="9" t="s">
        <v>3811</v>
      </c>
      <c r="H901" t="s">
        <v>2699</v>
      </c>
      <c r="I901" s="9" t="s">
        <v>1905</v>
      </c>
      <c r="J901" s="9" t="s">
        <v>3811</v>
      </c>
      <c r="K901" t="s">
        <v>5209</v>
      </c>
      <c r="L901" s="9" t="s">
        <v>2226</v>
      </c>
      <c r="M901" s="9" t="s">
        <v>3711</v>
      </c>
      <c r="N901" t="s">
        <v>5209</v>
      </c>
      <c r="O901" s="9" t="s">
        <v>2226</v>
      </c>
      <c r="P901" s="9" t="s">
        <v>893</v>
      </c>
      <c r="Q901" t="s">
        <v>5209</v>
      </c>
      <c r="R901" s="9" t="s">
        <v>2226</v>
      </c>
      <c r="S901" s="5" t="s">
        <v>2545</v>
      </c>
      <c r="T901" t="s">
        <v>573</v>
      </c>
      <c r="U901" t="s">
        <v>2226</v>
      </c>
      <c r="V901" s="5" t="s">
        <v>2545</v>
      </c>
      <c r="W901" s="5"/>
      <c r="X901" s="5"/>
      <c r="Y901" s="5"/>
      <c r="AC901" s="11"/>
    </row>
    <row r="902" spans="1:28" ht="12.75">
      <c r="A902" t="s">
        <v>1908</v>
      </c>
      <c r="B902" t="s">
        <v>2553</v>
      </c>
      <c r="C902" s="8">
        <v>30067</v>
      </c>
      <c r="D902" s="9" t="s">
        <v>3303</v>
      </c>
      <c r="E902" s="9" t="s">
        <v>901</v>
      </c>
      <c r="F902" s="9" t="s">
        <v>295</v>
      </c>
      <c r="G902" s="9" t="s">
        <v>5202</v>
      </c>
      <c r="H902" t="s">
        <v>1908</v>
      </c>
      <c r="I902" s="9" t="s">
        <v>295</v>
      </c>
      <c r="J902" s="9" t="s">
        <v>2539</v>
      </c>
      <c r="K902" t="s">
        <v>573</v>
      </c>
      <c r="L902" s="9" t="s">
        <v>295</v>
      </c>
      <c r="M902" s="9" t="s">
        <v>5199</v>
      </c>
      <c r="N902" t="s">
        <v>5200</v>
      </c>
      <c r="O902" s="9" t="s">
        <v>5194</v>
      </c>
      <c r="P902" s="9" t="s">
        <v>3188</v>
      </c>
      <c r="Q902" t="s">
        <v>1908</v>
      </c>
      <c r="R902" s="9" t="s">
        <v>5194</v>
      </c>
      <c r="S902" s="9" t="s">
        <v>2545</v>
      </c>
      <c r="U902" s="8"/>
      <c r="V902" s="9"/>
      <c r="W902" s="6"/>
      <c r="Y902" s="5"/>
      <c r="Z902" s="6"/>
      <c r="AB902" s="12"/>
    </row>
    <row r="903" spans="1:28" ht="12.75">
      <c r="A903" t="s">
        <v>573</v>
      </c>
      <c r="B903" t="s">
        <v>713</v>
      </c>
      <c r="C903" s="8">
        <v>30245</v>
      </c>
      <c r="D903" s="9" t="s">
        <v>372</v>
      </c>
      <c r="E903" s="9" t="s">
        <v>3765</v>
      </c>
      <c r="F903" s="9" t="s">
        <v>2706</v>
      </c>
      <c r="G903" s="9" t="s">
        <v>3188</v>
      </c>
      <c r="H903" t="s">
        <v>2699</v>
      </c>
      <c r="I903" s="9" t="s">
        <v>2546</v>
      </c>
      <c r="J903" s="9" t="s">
        <v>5207</v>
      </c>
      <c r="K903" t="s">
        <v>2699</v>
      </c>
      <c r="L903" s="9" t="s">
        <v>2546</v>
      </c>
      <c r="M903" s="9" t="s">
        <v>5191</v>
      </c>
      <c r="N903" t="s">
        <v>5209</v>
      </c>
      <c r="O903" s="9" t="s">
        <v>2546</v>
      </c>
      <c r="P903" s="9" t="s">
        <v>3811</v>
      </c>
      <c r="Q903" t="s">
        <v>573</v>
      </c>
      <c r="R903" s="9" t="s">
        <v>2546</v>
      </c>
      <c r="S903" s="9" t="s">
        <v>2545</v>
      </c>
      <c r="U903" s="8"/>
      <c r="V903" s="9"/>
      <c r="W903" s="6"/>
      <c r="Y903" s="5"/>
      <c r="Z903" s="6"/>
      <c r="AB903" s="12"/>
    </row>
    <row r="904" spans="1:28" ht="12.75">
      <c r="A904" t="s">
        <v>573</v>
      </c>
      <c r="B904" t="s">
        <v>4501</v>
      </c>
      <c r="C904" s="8">
        <v>30585</v>
      </c>
      <c r="D904" s="9" t="s">
        <v>93</v>
      </c>
      <c r="E904" s="9" t="s">
        <v>2654</v>
      </c>
      <c r="F904" s="9" t="s">
        <v>4940</v>
      </c>
      <c r="G904" s="9" t="s">
        <v>2545</v>
      </c>
      <c r="H904" t="s">
        <v>573</v>
      </c>
      <c r="I904" s="9" t="s">
        <v>4940</v>
      </c>
      <c r="J904" s="9" t="s">
        <v>2545</v>
      </c>
      <c r="K904" t="s">
        <v>573</v>
      </c>
      <c r="L904" s="9" t="s">
        <v>4940</v>
      </c>
      <c r="M904" s="9" t="s">
        <v>2539</v>
      </c>
      <c r="O904" s="9"/>
      <c r="P904" s="9"/>
      <c r="R904" s="9"/>
      <c r="S904" s="9"/>
      <c r="U904" s="8"/>
      <c r="V904" s="9"/>
      <c r="W904" s="6"/>
      <c r="Y904" s="5"/>
      <c r="Z904" s="6"/>
      <c r="AB904" s="12"/>
    </row>
    <row r="905" spans="1:28" ht="12.75">
      <c r="A905" t="s">
        <v>573</v>
      </c>
      <c r="B905" t="s">
        <v>160</v>
      </c>
      <c r="C905" s="8">
        <v>29968</v>
      </c>
      <c r="D905" s="9" t="s">
        <v>98</v>
      </c>
      <c r="E905" s="9" t="s">
        <v>4867</v>
      </c>
      <c r="F905" s="9" t="s">
        <v>4172</v>
      </c>
      <c r="G905" s="9" t="s">
        <v>2545</v>
      </c>
      <c r="H905" t="s">
        <v>573</v>
      </c>
      <c r="I905" s="9" t="s">
        <v>4172</v>
      </c>
      <c r="J905" s="9" t="s">
        <v>2545</v>
      </c>
      <c r="K905" t="s">
        <v>573</v>
      </c>
      <c r="L905" s="9" t="s">
        <v>4172</v>
      </c>
      <c r="M905" s="9" t="s">
        <v>2545</v>
      </c>
      <c r="O905" s="9"/>
      <c r="P905" s="9"/>
      <c r="R905" s="9"/>
      <c r="S905" s="9"/>
      <c r="U905" s="8"/>
      <c r="V905" s="9"/>
      <c r="W905" s="6"/>
      <c r="Y905" s="5"/>
      <c r="Z905" s="6"/>
      <c r="AB905" s="12"/>
    </row>
    <row r="906" spans="4:28" ht="12.75">
      <c r="D906"/>
      <c r="E906"/>
      <c r="F906"/>
      <c r="G906"/>
      <c r="H906"/>
      <c r="I906"/>
      <c r="J906"/>
      <c r="L906"/>
      <c r="M906"/>
      <c r="O906"/>
      <c r="P906"/>
      <c r="R906"/>
      <c r="AA906"/>
      <c r="AB906"/>
    </row>
    <row r="907" spans="1:29" ht="12.75">
      <c r="A907" t="s">
        <v>375</v>
      </c>
      <c r="B907" t="s">
        <v>2548</v>
      </c>
      <c r="C907" s="8">
        <v>30544</v>
      </c>
      <c r="D907" s="9" t="s">
        <v>1529</v>
      </c>
      <c r="E907" s="9" t="s">
        <v>1529</v>
      </c>
      <c r="F907" s="9" t="s">
        <v>2706</v>
      </c>
      <c r="G907" s="9" t="s">
        <v>1922</v>
      </c>
      <c r="H907" t="s">
        <v>375</v>
      </c>
      <c r="I907" s="9" t="s">
        <v>2706</v>
      </c>
      <c r="J907" s="9" t="s">
        <v>368</v>
      </c>
      <c r="K907" t="s">
        <v>375</v>
      </c>
      <c r="L907" s="9" t="s">
        <v>2706</v>
      </c>
      <c r="M907" s="9" t="s">
        <v>368</v>
      </c>
      <c r="N907" t="s">
        <v>375</v>
      </c>
      <c r="O907" s="9" t="s">
        <v>2706</v>
      </c>
      <c r="P907" s="9" t="s">
        <v>3134</v>
      </c>
      <c r="R907" s="9"/>
      <c r="V907" s="5"/>
      <c r="W907" s="5"/>
      <c r="X907" s="5"/>
      <c r="Y907" s="5"/>
      <c r="AC907" s="11"/>
    </row>
    <row r="908" spans="1:29" ht="12.75">
      <c r="A908" t="s">
        <v>375</v>
      </c>
      <c r="B908" t="s">
        <v>1236</v>
      </c>
      <c r="C908" s="8">
        <v>31249</v>
      </c>
      <c r="D908" s="9" t="s">
        <v>2636</v>
      </c>
      <c r="E908" s="9" t="s">
        <v>1760</v>
      </c>
      <c r="F908" s="9" t="s">
        <v>1905</v>
      </c>
      <c r="G908" s="9" t="s">
        <v>550</v>
      </c>
      <c r="H908" t="s">
        <v>375</v>
      </c>
      <c r="I908" s="9" t="s">
        <v>1905</v>
      </c>
      <c r="J908" s="9" t="s">
        <v>550</v>
      </c>
      <c r="L908" s="9"/>
      <c r="M908" s="9"/>
      <c r="O908" s="9"/>
      <c r="P908" s="9"/>
      <c r="R908" s="9"/>
      <c r="V908" s="5"/>
      <c r="W908" s="5"/>
      <c r="X908" s="5"/>
      <c r="Y908" s="5"/>
      <c r="AC908" s="11"/>
    </row>
    <row r="909" spans="1:28" ht="12.75">
      <c r="A909" t="s">
        <v>367</v>
      </c>
      <c r="B909" t="s">
        <v>4178</v>
      </c>
      <c r="C909" s="8">
        <v>29811</v>
      </c>
      <c r="D909" s="9" t="s">
        <v>18</v>
      </c>
      <c r="E909" s="9" t="s">
        <v>4615</v>
      </c>
      <c r="F909" s="9" t="s">
        <v>4819</v>
      </c>
      <c r="G909" s="9" t="s">
        <v>3134</v>
      </c>
      <c r="H909" t="s">
        <v>367</v>
      </c>
      <c r="I909" s="9" t="s">
        <v>4819</v>
      </c>
      <c r="J909" s="9" t="s">
        <v>368</v>
      </c>
      <c r="K909" t="s">
        <v>367</v>
      </c>
      <c r="L909" s="9" t="s">
        <v>4819</v>
      </c>
      <c r="M909" s="9" t="s">
        <v>368</v>
      </c>
      <c r="O909" s="9"/>
      <c r="P909" s="9"/>
      <c r="Q909" t="s">
        <v>367</v>
      </c>
      <c r="R909" s="9" t="s">
        <v>295</v>
      </c>
      <c r="S909" s="9" t="s">
        <v>368</v>
      </c>
      <c r="U909" s="8"/>
      <c r="V909" s="9"/>
      <c r="W909" s="6"/>
      <c r="Y909" s="5"/>
      <c r="Z909" s="6"/>
      <c r="AB909" s="12"/>
    </row>
    <row r="910" spans="1:29" ht="12.75">
      <c r="A910" t="s">
        <v>3133</v>
      </c>
      <c r="B910" t="s">
        <v>777</v>
      </c>
      <c r="C910" s="8">
        <v>30973</v>
      </c>
      <c r="D910" s="9" t="s">
        <v>2634</v>
      </c>
      <c r="E910" s="9" t="s">
        <v>2634</v>
      </c>
      <c r="F910" s="9" t="s">
        <v>3083</v>
      </c>
      <c r="G910" s="9" t="s">
        <v>3134</v>
      </c>
      <c r="H910" t="s">
        <v>3133</v>
      </c>
      <c r="I910" s="9" t="s">
        <v>3083</v>
      </c>
      <c r="J910" s="9" t="s">
        <v>3134</v>
      </c>
      <c r="L910" s="9"/>
      <c r="M910" s="9"/>
      <c r="O910" s="9"/>
      <c r="P910" s="9"/>
      <c r="R910" s="9"/>
      <c r="V910" s="5"/>
      <c r="W910" s="5"/>
      <c r="X910" s="5"/>
      <c r="Y910" s="5"/>
      <c r="AC910" s="11"/>
    </row>
    <row r="911" spans="1:29" ht="12.75">
      <c r="A911" t="s">
        <v>367</v>
      </c>
      <c r="B911" t="s">
        <v>4985</v>
      </c>
      <c r="C911" s="8">
        <v>27645</v>
      </c>
      <c r="D911" s="9" t="s">
        <v>1985</v>
      </c>
      <c r="E911" s="9" t="s">
        <v>2543</v>
      </c>
      <c r="F911" s="9" t="s">
        <v>4166</v>
      </c>
      <c r="G911" s="9" t="s">
        <v>3134</v>
      </c>
      <c r="H911" t="s">
        <v>3133</v>
      </c>
      <c r="I911" s="9" t="s">
        <v>4166</v>
      </c>
      <c r="J911" s="9" t="s">
        <v>3134</v>
      </c>
      <c r="K911" t="s">
        <v>4780</v>
      </c>
      <c r="L911" s="9" t="s">
        <v>4166</v>
      </c>
      <c r="M911" s="9" t="s">
        <v>3134</v>
      </c>
      <c r="N911" t="s">
        <v>3133</v>
      </c>
      <c r="O911" s="9" t="s">
        <v>4166</v>
      </c>
      <c r="P911" s="9" t="s">
        <v>3134</v>
      </c>
      <c r="Q911" t="s">
        <v>3133</v>
      </c>
      <c r="R911" s="9" t="s">
        <v>4166</v>
      </c>
      <c r="S911" s="5" t="s">
        <v>550</v>
      </c>
      <c r="T911" t="s">
        <v>3133</v>
      </c>
      <c r="U911" t="s">
        <v>4166</v>
      </c>
      <c r="V911" s="5" t="s">
        <v>3134</v>
      </c>
      <c r="W911" s="6" t="s">
        <v>367</v>
      </c>
      <c r="X911" t="s">
        <v>4166</v>
      </c>
      <c r="Y911" s="5" t="s">
        <v>368</v>
      </c>
      <c r="Z911" s="6" t="s">
        <v>367</v>
      </c>
      <c r="AA911" s="6" t="s">
        <v>4166</v>
      </c>
      <c r="AB911" s="12" t="s">
        <v>3134</v>
      </c>
      <c r="AC911" s="11"/>
    </row>
    <row r="912" spans="1:28" ht="12.75">
      <c r="A912" t="s">
        <v>370</v>
      </c>
      <c r="B912" t="s">
        <v>5100</v>
      </c>
      <c r="C912" s="8">
        <v>30375</v>
      </c>
      <c r="D912" s="9" t="s">
        <v>92</v>
      </c>
      <c r="E912" s="9" t="s">
        <v>96</v>
      </c>
      <c r="F912" s="9" t="s">
        <v>377</v>
      </c>
      <c r="G912" s="9" t="s">
        <v>368</v>
      </c>
      <c r="H912" t="s">
        <v>1328</v>
      </c>
      <c r="I912" s="9"/>
      <c r="J912" s="9"/>
      <c r="K912" t="s">
        <v>367</v>
      </c>
      <c r="L912" s="9" t="s">
        <v>377</v>
      </c>
      <c r="M912" s="9" t="s">
        <v>368</v>
      </c>
      <c r="O912" s="9"/>
      <c r="P912" s="9"/>
      <c r="R912" s="9"/>
      <c r="S912" s="9"/>
      <c r="U912" s="8"/>
      <c r="V912" s="9"/>
      <c r="W912" s="6"/>
      <c r="Y912" s="5"/>
      <c r="Z912" s="6"/>
      <c r="AB912" s="12"/>
    </row>
    <row r="913" spans="1:28" ht="12.75">
      <c r="A913" t="s">
        <v>596</v>
      </c>
      <c r="B913" t="s">
        <v>2647</v>
      </c>
      <c r="C913" s="8">
        <v>30881</v>
      </c>
      <c r="D913" s="9" t="s">
        <v>98</v>
      </c>
      <c r="E913" s="9" t="s">
        <v>3325</v>
      </c>
      <c r="F913" s="9" t="s">
        <v>2123</v>
      </c>
      <c r="G913" s="9" t="s">
        <v>1408</v>
      </c>
      <c r="H913" t="s">
        <v>367</v>
      </c>
      <c r="I913" s="9" t="s">
        <v>2123</v>
      </c>
      <c r="J913" s="9" t="s">
        <v>368</v>
      </c>
      <c r="K913" t="s">
        <v>367</v>
      </c>
      <c r="L913" s="9" t="s">
        <v>2123</v>
      </c>
      <c r="M913" s="9" t="s">
        <v>368</v>
      </c>
      <c r="O913" s="9"/>
      <c r="P913" s="9"/>
      <c r="R913" s="9"/>
      <c r="S913" s="9"/>
      <c r="U913" s="8"/>
      <c r="V913" s="9"/>
      <c r="W913" s="6"/>
      <c r="Y913" s="5"/>
      <c r="Z913" s="6"/>
      <c r="AB913" s="12"/>
    </row>
    <row r="914" spans="1:29" ht="12.75">
      <c r="A914" t="s">
        <v>367</v>
      </c>
      <c r="B914" t="s">
        <v>3165</v>
      </c>
      <c r="C914" s="8">
        <v>30562</v>
      </c>
      <c r="D914" s="9" t="s">
        <v>2635</v>
      </c>
      <c r="E914" s="9" t="s">
        <v>1285</v>
      </c>
      <c r="F914" s="9" t="s">
        <v>2123</v>
      </c>
      <c r="G914" s="9" t="s">
        <v>368</v>
      </c>
      <c r="H914" t="s">
        <v>367</v>
      </c>
      <c r="I914" s="9" t="s">
        <v>2123</v>
      </c>
      <c r="J914" s="9" t="s">
        <v>368</v>
      </c>
      <c r="L914" s="9"/>
      <c r="M914" s="9"/>
      <c r="O914" s="9"/>
      <c r="P914" s="9"/>
      <c r="R914" s="9"/>
      <c r="V914" s="5"/>
      <c r="W914" s="5"/>
      <c r="X914" s="5"/>
      <c r="Y914" s="5"/>
      <c r="AC914" s="11"/>
    </row>
    <row r="915" spans="1:26" ht="12.75">
      <c r="A915" t="s">
        <v>4448</v>
      </c>
      <c r="B915" t="s">
        <v>4450</v>
      </c>
      <c r="C915" s="8">
        <v>29038</v>
      </c>
      <c r="D915" s="9" t="s">
        <v>548</v>
      </c>
      <c r="E915" s="9" t="s">
        <v>4660</v>
      </c>
      <c r="F915" s="9" t="s">
        <v>1480</v>
      </c>
      <c r="G915" s="9" t="s">
        <v>368</v>
      </c>
      <c r="H915" t="s">
        <v>3133</v>
      </c>
      <c r="I915" s="9" t="s">
        <v>1480</v>
      </c>
      <c r="J915" s="9" t="s">
        <v>3134</v>
      </c>
      <c r="K915" t="s">
        <v>3133</v>
      </c>
      <c r="L915" s="9" t="s">
        <v>1480</v>
      </c>
      <c r="M915" s="9" t="s">
        <v>3134</v>
      </c>
      <c r="N915" t="s">
        <v>3133</v>
      </c>
      <c r="O915" s="9" t="s">
        <v>2123</v>
      </c>
      <c r="P915" s="9" t="s">
        <v>550</v>
      </c>
      <c r="Q915" t="s">
        <v>4780</v>
      </c>
      <c r="R915" s="9" t="s">
        <v>2123</v>
      </c>
      <c r="S915" s="9" t="s">
        <v>3134</v>
      </c>
      <c r="T915" t="s">
        <v>4780</v>
      </c>
      <c r="U915" s="8" t="s">
        <v>2123</v>
      </c>
      <c r="V915" s="9" t="s">
        <v>550</v>
      </c>
      <c r="W915" s="6" t="s">
        <v>4780</v>
      </c>
      <c r="X915" t="s">
        <v>2123</v>
      </c>
      <c r="Y915" s="5" t="s">
        <v>3134</v>
      </c>
      <c r="Z915" s="12"/>
    </row>
    <row r="917" spans="1:29" ht="12.75">
      <c r="A917" t="s">
        <v>380</v>
      </c>
      <c r="B917" t="s">
        <v>3061</v>
      </c>
      <c r="C917" s="8">
        <v>29588</v>
      </c>
      <c r="D917" s="9" t="s">
        <v>67</v>
      </c>
      <c r="E917" s="9" t="s">
        <v>3394</v>
      </c>
      <c r="F917" s="9" t="s">
        <v>377</v>
      </c>
      <c r="G917" s="9" t="s">
        <v>2674</v>
      </c>
      <c r="H917"/>
      <c r="I917" s="9"/>
      <c r="J917" s="9"/>
      <c r="L917" s="9"/>
      <c r="M917" s="9"/>
      <c r="O917" s="9"/>
      <c r="P917" s="9"/>
      <c r="R917" s="9"/>
      <c r="V917" s="5"/>
      <c r="W917" s="5"/>
      <c r="X917" s="5"/>
      <c r="Y917" s="5"/>
      <c r="AC917" s="11"/>
    </row>
    <row r="918" spans="1:29" ht="12.75">
      <c r="A918" t="s">
        <v>1715</v>
      </c>
      <c r="B918" t="s">
        <v>694</v>
      </c>
      <c r="C918" s="8">
        <v>28974</v>
      </c>
      <c r="D918" s="9" t="s">
        <v>1912</v>
      </c>
      <c r="E918" s="9" t="s">
        <v>2537</v>
      </c>
      <c r="F918" s="9" t="s">
        <v>2546</v>
      </c>
      <c r="G918" s="9" t="s">
        <v>5220</v>
      </c>
      <c r="H918" t="s">
        <v>1715</v>
      </c>
      <c r="I918" s="9" t="s">
        <v>4172</v>
      </c>
      <c r="J918" s="9" t="s">
        <v>330</v>
      </c>
      <c r="K918" t="s">
        <v>1715</v>
      </c>
      <c r="L918" s="9" t="s">
        <v>4172</v>
      </c>
      <c r="M918" s="9" t="s">
        <v>943</v>
      </c>
      <c r="N918" t="s">
        <v>1715</v>
      </c>
      <c r="O918" s="9" t="s">
        <v>4172</v>
      </c>
      <c r="P918" s="9" t="s">
        <v>552</v>
      </c>
      <c r="Q918" t="s">
        <v>1715</v>
      </c>
      <c r="R918" s="9" t="s">
        <v>4172</v>
      </c>
      <c r="S918" s="5" t="s">
        <v>695</v>
      </c>
      <c r="T918" s="6" t="s">
        <v>1715</v>
      </c>
      <c r="U918" s="5" t="s">
        <v>4172</v>
      </c>
      <c r="V918" s="5" t="s">
        <v>3782</v>
      </c>
      <c r="W918" s="5"/>
      <c r="X918" s="5"/>
      <c r="Y918" s="5"/>
      <c r="AC918" s="11"/>
    </row>
    <row r="919" spans="1:29" ht="12.75">
      <c r="A919" t="s">
        <v>3311</v>
      </c>
      <c r="B919" t="s">
        <v>4141</v>
      </c>
      <c r="C919" s="8">
        <v>27979</v>
      </c>
      <c r="D919" s="9" t="s">
        <v>4142</v>
      </c>
      <c r="E919" s="9" t="s">
        <v>2543</v>
      </c>
      <c r="F919" s="9" t="s">
        <v>3548</v>
      </c>
      <c r="G919" s="9" t="s">
        <v>3887</v>
      </c>
      <c r="H919" t="s">
        <v>3311</v>
      </c>
      <c r="I919" s="9" t="s">
        <v>3548</v>
      </c>
      <c r="J919" s="9" t="s">
        <v>1156</v>
      </c>
      <c r="K919" t="s">
        <v>3311</v>
      </c>
      <c r="L919" s="9" t="s">
        <v>3548</v>
      </c>
      <c r="M919" s="9" t="s">
        <v>4442</v>
      </c>
      <c r="N919" t="s">
        <v>3311</v>
      </c>
      <c r="O919" s="9" t="s">
        <v>3548</v>
      </c>
      <c r="P919" s="9" t="s">
        <v>2481</v>
      </c>
      <c r="Q919" t="s">
        <v>3311</v>
      </c>
      <c r="R919" s="9" t="s">
        <v>3548</v>
      </c>
      <c r="S919" s="5" t="s">
        <v>1690</v>
      </c>
      <c r="T919" t="s">
        <v>3311</v>
      </c>
      <c r="U919" t="s">
        <v>3548</v>
      </c>
      <c r="V919" s="5" t="s">
        <v>1779</v>
      </c>
      <c r="W919" s="6" t="s">
        <v>3311</v>
      </c>
      <c r="X919" t="s">
        <v>3548</v>
      </c>
      <c r="Y919" s="5" t="s">
        <v>2737</v>
      </c>
      <c r="Z919" t="s">
        <v>3311</v>
      </c>
      <c r="AA919" s="6" t="s">
        <v>3548</v>
      </c>
      <c r="AB919" s="6" t="s">
        <v>2738</v>
      </c>
      <c r="AC919" s="11"/>
    </row>
    <row r="920" spans="3:29" ht="12.75">
      <c r="C920" s="8"/>
      <c r="D920" s="9"/>
      <c r="E920" s="9"/>
      <c r="F920" s="9"/>
      <c r="G920" s="9"/>
      <c r="H920" s="9"/>
      <c r="I920" s="9"/>
      <c r="J920" s="9"/>
      <c r="L920" s="9"/>
      <c r="M920" s="9"/>
      <c r="O920" s="9"/>
      <c r="P920" s="9"/>
      <c r="R920" s="9"/>
      <c r="V920" s="5"/>
      <c r="W920" s="6"/>
      <c r="Y920" s="5"/>
      <c r="AC920" s="11"/>
    </row>
    <row r="921" spans="3:25" ht="12.75">
      <c r="C921" s="8"/>
      <c r="D921" s="9"/>
      <c r="E921" s="9"/>
      <c r="F921" s="9"/>
      <c r="G921" s="9"/>
      <c r="H921" t="s">
        <v>5163</v>
      </c>
      <c r="I921" s="9"/>
      <c r="J921" s="9"/>
      <c r="K921" t="s">
        <v>638</v>
      </c>
      <c r="L921" s="9"/>
      <c r="M921" s="9"/>
      <c r="N921" t="s">
        <v>1902</v>
      </c>
      <c r="O921" s="9"/>
      <c r="P921" s="9"/>
      <c r="Q921" t="s">
        <v>4727</v>
      </c>
      <c r="R921" s="9"/>
      <c r="S921" s="9"/>
      <c r="T921" t="s">
        <v>2816</v>
      </c>
      <c r="U921" s="8"/>
      <c r="V921" s="9"/>
      <c r="W921" s="6"/>
      <c r="Y921" s="5"/>
    </row>
    <row r="923" ht="12.75">
      <c r="V923" s="5"/>
    </row>
    <row r="924" ht="12.75">
      <c r="V924" s="5"/>
    </row>
    <row r="925" spans="1:22" ht="18">
      <c r="A925" s="7" t="s">
        <v>4839</v>
      </c>
      <c r="K925" s="7"/>
      <c r="V925" s="5"/>
    </row>
    <row r="926" spans="1:22" ht="12.75">
      <c r="A926" t="s">
        <v>3138</v>
      </c>
      <c r="V926" s="5"/>
    </row>
    <row r="927" spans="1:22" ht="12.75">
      <c r="A927" t="s">
        <v>1748</v>
      </c>
      <c r="V927" s="5"/>
    </row>
    <row r="928" spans="1:28" ht="12.75">
      <c r="A928" t="s">
        <v>3002</v>
      </c>
      <c r="B928" t="s">
        <v>787</v>
      </c>
      <c r="C928" s="8">
        <v>26106</v>
      </c>
      <c r="D928" s="9"/>
      <c r="E928" s="9" t="s">
        <v>4747</v>
      </c>
      <c r="F928" s="9" t="s">
        <v>4511</v>
      </c>
      <c r="G928" s="9" t="s">
        <v>1148</v>
      </c>
      <c r="H928" t="s">
        <v>3002</v>
      </c>
      <c r="I928" s="9" t="s">
        <v>4511</v>
      </c>
      <c r="J928" s="9" t="s">
        <v>2360</v>
      </c>
      <c r="K928" t="s">
        <v>3002</v>
      </c>
      <c r="L928" s="9" t="s">
        <v>4511</v>
      </c>
      <c r="M928" s="9" t="s">
        <v>2238</v>
      </c>
      <c r="N928" t="s">
        <v>3002</v>
      </c>
      <c r="O928" s="9" t="s">
        <v>4511</v>
      </c>
      <c r="P928" s="9" t="s">
        <v>3676</v>
      </c>
      <c r="Q928" t="s">
        <v>3002</v>
      </c>
      <c r="R928" s="9" t="s">
        <v>5180</v>
      </c>
      <c r="S928" s="9" t="s">
        <v>1106</v>
      </c>
      <c r="T928" t="s">
        <v>3002</v>
      </c>
      <c r="U928" s="8" t="s">
        <v>2546</v>
      </c>
      <c r="V928" s="9" t="s">
        <v>1107</v>
      </c>
      <c r="W928" t="s">
        <v>3002</v>
      </c>
      <c r="X928" t="s">
        <v>2546</v>
      </c>
      <c r="Y928" s="5" t="s">
        <v>1108</v>
      </c>
      <c r="Z928" t="s">
        <v>3002</v>
      </c>
      <c r="AA928" s="6" t="s">
        <v>2546</v>
      </c>
      <c r="AB928" s="6" t="s">
        <v>1109</v>
      </c>
    </row>
    <row r="929" spans="1:28" ht="12.75">
      <c r="A929" t="s">
        <v>3002</v>
      </c>
      <c r="B929" t="s">
        <v>402</v>
      </c>
      <c r="C929" s="8">
        <v>27937</v>
      </c>
      <c r="D929" s="9" t="s">
        <v>703</v>
      </c>
      <c r="E929" s="9" t="s">
        <v>3853</v>
      </c>
      <c r="F929" s="9" t="s">
        <v>5183</v>
      </c>
      <c r="G929" s="9" t="s">
        <v>3693</v>
      </c>
      <c r="H929" t="s">
        <v>3002</v>
      </c>
      <c r="I929" s="9" t="s">
        <v>1</v>
      </c>
      <c r="J929" s="9" t="s">
        <v>1097</v>
      </c>
      <c r="K929" t="s">
        <v>3002</v>
      </c>
      <c r="L929" s="9" t="s">
        <v>1</v>
      </c>
      <c r="M929" s="9" t="s">
        <v>4569</v>
      </c>
      <c r="N929" t="s">
        <v>3002</v>
      </c>
      <c r="O929" s="9" t="s">
        <v>1</v>
      </c>
      <c r="P929" s="9" t="s">
        <v>2533</v>
      </c>
      <c r="Q929" t="s">
        <v>3002</v>
      </c>
      <c r="R929" s="9" t="s">
        <v>1</v>
      </c>
      <c r="S929" s="9" t="s">
        <v>704</v>
      </c>
      <c r="T929" t="s">
        <v>3002</v>
      </c>
      <c r="U929" s="8" t="s">
        <v>1</v>
      </c>
      <c r="V929" s="9" t="s">
        <v>705</v>
      </c>
      <c r="W929" t="s">
        <v>3002</v>
      </c>
      <c r="X929" t="s">
        <v>1</v>
      </c>
      <c r="Y929" s="5" t="s">
        <v>706</v>
      </c>
      <c r="Z929" t="s">
        <v>3002</v>
      </c>
      <c r="AA929" s="6" t="s">
        <v>1</v>
      </c>
      <c r="AB929" s="6" t="s">
        <v>707</v>
      </c>
    </row>
    <row r="930" spans="1:29" ht="12.75">
      <c r="A930" t="s">
        <v>3002</v>
      </c>
      <c r="B930" t="s">
        <v>2575</v>
      </c>
      <c r="C930" s="8">
        <v>31230</v>
      </c>
      <c r="D930" s="9" t="s">
        <v>4606</v>
      </c>
      <c r="E930" s="9" t="s">
        <v>3412</v>
      </c>
      <c r="F930" s="9" t="s">
        <v>5183</v>
      </c>
      <c r="G930" s="9" t="s">
        <v>2110</v>
      </c>
      <c r="H930"/>
      <c r="I930" s="9"/>
      <c r="J930" s="9"/>
      <c r="L930" s="9"/>
      <c r="M930" s="9"/>
      <c r="O930" s="9"/>
      <c r="P930" s="9"/>
      <c r="R930" s="9"/>
      <c r="V930" s="5"/>
      <c r="W930" s="5"/>
      <c r="X930" s="5"/>
      <c r="Y930" s="5"/>
      <c r="AC930" s="11"/>
    </row>
    <row r="931" spans="1:29" ht="12.75">
      <c r="A931" t="s">
        <v>1328</v>
      </c>
      <c r="B931" t="s">
        <v>91</v>
      </c>
      <c r="C931" s="8">
        <v>29826</v>
      </c>
      <c r="D931" s="9" t="s">
        <v>1531</v>
      </c>
      <c r="E931" s="9" t="s">
        <v>258</v>
      </c>
      <c r="F931" s="9"/>
      <c r="G931" s="9"/>
      <c r="H931" t="s">
        <v>1328</v>
      </c>
      <c r="I931" s="9"/>
      <c r="J931" s="9"/>
      <c r="K931" t="s">
        <v>3002</v>
      </c>
      <c r="L931" s="9" t="s">
        <v>2544</v>
      </c>
      <c r="M931" s="9" t="s">
        <v>2982</v>
      </c>
      <c r="N931" t="s">
        <v>3002</v>
      </c>
      <c r="O931" s="9" t="s">
        <v>2544</v>
      </c>
      <c r="P931" s="9" t="s">
        <v>4226</v>
      </c>
      <c r="R931" s="9"/>
      <c r="V931" s="5"/>
      <c r="W931" s="5"/>
      <c r="X931" s="5"/>
      <c r="Y931" s="5"/>
      <c r="AC931" s="11"/>
    </row>
    <row r="932" spans="3:25" ht="12.75">
      <c r="C932" s="8"/>
      <c r="D932" s="9"/>
      <c r="E932" s="9"/>
      <c r="F932" s="9"/>
      <c r="G932" s="9"/>
      <c r="H932"/>
      <c r="I932" s="9"/>
      <c r="J932" s="9"/>
      <c r="L932" s="9"/>
      <c r="M932" s="9"/>
      <c r="O932" s="9"/>
      <c r="P932" s="9"/>
      <c r="R932" s="9"/>
      <c r="S932" s="9"/>
      <c r="U932" s="8"/>
      <c r="V932" s="9"/>
      <c r="Y932" s="5"/>
    </row>
    <row r="933" spans="1:29" ht="12.75">
      <c r="A933" t="s">
        <v>2535</v>
      </c>
      <c r="B933" t="s">
        <v>438</v>
      </c>
      <c r="C933" s="8">
        <v>30138</v>
      </c>
      <c r="D933" s="9" t="s">
        <v>1528</v>
      </c>
      <c r="E933" s="9" t="s">
        <v>1529</v>
      </c>
      <c r="F933" s="9" t="s">
        <v>5180</v>
      </c>
      <c r="G933" s="9" t="s">
        <v>2899</v>
      </c>
      <c r="H933" t="s">
        <v>2535</v>
      </c>
      <c r="I933" s="9" t="s">
        <v>5180</v>
      </c>
      <c r="J933" s="9" t="s">
        <v>4433</v>
      </c>
      <c r="K933" t="s">
        <v>296</v>
      </c>
      <c r="L933" s="9" t="s">
        <v>5180</v>
      </c>
      <c r="M933" s="9" t="s">
        <v>272</v>
      </c>
      <c r="N933" t="s">
        <v>296</v>
      </c>
      <c r="O933" s="9" t="s">
        <v>5180</v>
      </c>
      <c r="P933" s="9" t="s">
        <v>461</v>
      </c>
      <c r="R933" s="9"/>
      <c r="V933" s="5"/>
      <c r="W933" s="5"/>
      <c r="X933" s="5"/>
      <c r="Y933" s="5"/>
      <c r="AC933" s="11"/>
    </row>
    <row r="934" spans="1:29" ht="12.75">
      <c r="A934" t="s">
        <v>296</v>
      </c>
      <c r="B934" t="s">
        <v>5060</v>
      </c>
      <c r="C934" s="8">
        <v>31006</v>
      </c>
      <c r="D934" s="9" t="s">
        <v>4605</v>
      </c>
      <c r="E934" s="9" t="s">
        <v>4606</v>
      </c>
      <c r="F934" s="9" t="s">
        <v>524</v>
      </c>
      <c r="G934" s="9" t="s">
        <v>2520</v>
      </c>
      <c r="H934"/>
      <c r="I934" s="9"/>
      <c r="J934" s="9"/>
      <c r="L934" s="9"/>
      <c r="M934" s="9"/>
      <c r="O934" s="9"/>
      <c r="P934" s="9"/>
      <c r="R934" s="9"/>
      <c r="V934" s="5"/>
      <c r="W934" s="5"/>
      <c r="X934" s="5"/>
      <c r="Y934" s="5"/>
      <c r="AC934" s="11"/>
    </row>
    <row r="935" spans="1:29" ht="12.75">
      <c r="A935" t="s">
        <v>294</v>
      </c>
      <c r="B935" t="s">
        <v>3249</v>
      </c>
      <c r="C935" s="8">
        <v>29843</v>
      </c>
      <c r="D935" s="9" t="s">
        <v>67</v>
      </c>
      <c r="E935" s="9" t="s">
        <v>4601</v>
      </c>
      <c r="F935" s="9" t="s">
        <v>5183</v>
      </c>
      <c r="G935" s="9" t="s">
        <v>1678</v>
      </c>
      <c r="H935"/>
      <c r="I935" s="9"/>
      <c r="J935" s="9"/>
      <c r="K935" t="s">
        <v>296</v>
      </c>
      <c r="L935" s="9" t="s">
        <v>524</v>
      </c>
      <c r="M935" s="9" t="s">
        <v>2534</v>
      </c>
      <c r="N935" t="s">
        <v>294</v>
      </c>
      <c r="O935" s="9" t="s">
        <v>524</v>
      </c>
      <c r="P935" s="9" t="s">
        <v>1498</v>
      </c>
      <c r="R935" s="9"/>
      <c r="V935" s="5"/>
      <c r="W935" s="5"/>
      <c r="X935" s="5"/>
      <c r="Y935" s="5"/>
      <c r="AC935" s="11"/>
    </row>
    <row r="936" spans="1:29" ht="12.75">
      <c r="A936" t="s">
        <v>296</v>
      </c>
      <c r="B936" t="s">
        <v>4060</v>
      </c>
      <c r="C936" s="8">
        <v>30347</v>
      </c>
      <c r="D936" s="9" t="s">
        <v>98</v>
      </c>
      <c r="E936" s="9" t="s">
        <v>4603</v>
      </c>
      <c r="F936" s="9" t="s">
        <v>5183</v>
      </c>
      <c r="G936" s="9" t="s">
        <v>1677</v>
      </c>
      <c r="H936"/>
      <c r="I936" s="9"/>
      <c r="J936" s="9"/>
      <c r="L936" s="9"/>
      <c r="M936" s="9"/>
      <c r="O936" s="9"/>
      <c r="P936" s="9"/>
      <c r="R936" s="9"/>
      <c r="V936" s="5"/>
      <c r="W936" s="5"/>
      <c r="X936" s="5"/>
      <c r="Y936" s="5"/>
      <c r="AC936" s="11"/>
    </row>
    <row r="937" spans="1:29" ht="12.75">
      <c r="A937" t="s">
        <v>2777</v>
      </c>
      <c r="B937" t="s">
        <v>320</v>
      </c>
      <c r="C937" s="8">
        <v>30339</v>
      </c>
      <c r="D937" s="9" t="s">
        <v>1529</v>
      </c>
      <c r="E937" s="9" t="s">
        <v>1530</v>
      </c>
      <c r="F937" s="9" t="s">
        <v>4511</v>
      </c>
      <c r="G937" s="9" t="s">
        <v>2215</v>
      </c>
      <c r="H937" t="s">
        <v>2535</v>
      </c>
      <c r="I937" s="9" t="s">
        <v>4511</v>
      </c>
      <c r="J937" s="9" t="s">
        <v>4012</v>
      </c>
      <c r="K937" t="s">
        <v>3906</v>
      </c>
      <c r="L937" s="9" t="s">
        <v>4511</v>
      </c>
      <c r="M937" s="9" t="s">
        <v>3479</v>
      </c>
      <c r="N937" t="s">
        <v>2535</v>
      </c>
      <c r="O937" s="9" t="s">
        <v>4511</v>
      </c>
      <c r="P937" s="9" t="s">
        <v>3275</v>
      </c>
      <c r="R937" s="9"/>
      <c r="V937" s="5"/>
      <c r="W937" s="5"/>
      <c r="X937" s="5"/>
      <c r="Y937" s="5"/>
      <c r="AC937" s="11"/>
    </row>
    <row r="938" spans="1:29" ht="12.75">
      <c r="A938" t="s">
        <v>296</v>
      </c>
      <c r="B938" t="s">
        <v>3928</v>
      </c>
      <c r="C938" s="8">
        <v>30311</v>
      </c>
      <c r="D938" s="9" t="s">
        <v>1285</v>
      </c>
      <c r="E938" s="9" t="s">
        <v>3394</v>
      </c>
      <c r="F938" s="9" t="s">
        <v>2546</v>
      </c>
      <c r="G938" s="9" t="s">
        <v>5222</v>
      </c>
      <c r="H938"/>
      <c r="I938" s="9"/>
      <c r="J938" s="9"/>
      <c r="L938" s="9"/>
      <c r="M938" s="9"/>
      <c r="O938" s="9"/>
      <c r="P938" s="9"/>
      <c r="R938" s="9"/>
      <c r="V938" s="5"/>
      <c r="W938" s="5"/>
      <c r="X938" s="5"/>
      <c r="Y938" s="5"/>
      <c r="AC938" s="11"/>
    </row>
    <row r="940" spans="1:29" ht="12.75">
      <c r="A940" t="s">
        <v>71</v>
      </c>
      <c r="B940" t="s">
        <v>1660</v>
      </c>
      <c r="C940" s="8">
        <v>31315</v>
      </c>
      <c r="D940" s="9" t="s">
        <v>1286</v>
      </c>
      <c r="E940" s="9" t="s">
        <v>3252</v>
      </c>
      <c r="F940" s="9" t="s">
        <v>377</v>
      </c>
      <c r="G940" s="9" t="s">
        <v>2680</v>
      </c>
      <c r="H940" t="s">
        <v>71</v>
      </c>
      <c r="I940" s="9" t="s">
        <v>377</v>
      </c>
      <c r="J940" s="9" t="s">
        <v>1772</v>
      </c>
      <c r="L940" s="9"/>
      <c r="M940" s="9"/>
      <c r="O940" s="9"/>
      <c r="P940" s="9"/>
      <c r="R940" s="9"/>
      <c r="V940" s="5"/>
      <c r="W940" s="5"/>
      <c r="X940" s="5"/>
      <c r="Y940" s="5"/>
      <c r="AC940" s="11"/>
    </row>
    <row r="941" spans="1:28" ht="12.75">
      <c r="A941" t="s">
        <v>71</v>
      </c>
      <c r="B941" t="s">
        <v>3085</v>
      </c>
      <c r="C941" s="8">
        <v>27827</v>
      </c>
      <c r="D941" s="9" t="s">
        <v>3604</v>
      </c>
      <c r="E941" s="9" t="s">
        <v>4663</v>
      </c>
      <c r="F941" s="9" t="s">
        <v>4166</v>
      </c>
      <c r="G941" s="9" t="s">
        <v>1061</v>
      </c>
      <c r="H941" t="s">
        <v>71</v>
      </c>
      <c r="I941" s="9" t="s">
        <v>4166</v>
      </c>
      <c r="J941" s="9" t="s">
        <v>4255</v>
      </c>
      <c r="K941" t="s">
        <v>71</v>
      </c>
      <c r="L941" s="9" t="s">
        <v>4166</v>
      </c>
      <c r="M941" s="9" t="s">
        <v>1697</v>
      </c>
      <c r="N941" t="s">
        <v>71</v>
      </c>
      <c r="O941" s="9" t="s">
        <v>4166</v>
      </c>
      <c r="P941" s="9" t="s">
        <v>4216</v>
      </c>
      <c r="Q941" t="s">
        <v>71</v>
      </c>
      <c r="R941" s="9" t="s">
        <v>4166</v>
      </c>
      <c r="S941" s="9" t="s">
        <v>3086</v>
      </c>
      <c r="T941" t="s">
        <v>71</v>
      </c>
      <c r="U941" s="8" t="s">
        <v>4166</v>
      </c>
      <c r="V941" s="9" t="s">
        <v>3087</v>
      </c>
      <c r="W941" s="6" t="s">
        <v>71</v>
      </c>
      <c r="X941" t="s">
        <v>4166</v>
      </c>
      <c r="Y941" s="5" t="s">
        <v>236</v>
      </c>
      <c r="Z941" t="s">
        <v>71</v>
      </c>
      <c r="AA941" s="6" t="s">
        <v>4166</v>
      </c>
      <c r="AB941" s="12" t="s">
        <v>237</v>
      </c>
    </row>
    <row r="942" spans="1:25" ht="12.75">
      <c r="A942" t="s">
        <v>3674</v>
      </c>
      <c r="B942" t="s">
        <v>4531</v>
      </c>
      <c r="C942" s="8">
        <v>29556</v>
      </c>
      <c r="D942" s="9" t="s">
        <v>3192</v>
      </c>
      <c r="E942" s="9" t="s">
        <v>1168</v>
      </c>
      <c r="F942" s="9" t="s">
        <v>935</v>
      </c>
      <c r="G942" s="9" t="s">
        <v>3869</v>
      </c>
      <c r="H942" t="s">
        <v>3674</v>
      </c>
      <c r="I942" s="9" t="s">
        <v>935</v>
      </c>
      <c r="J942" s="9" t="s">
        <v>665</v>
      </c>
      <c r="K942" t="s">
        <v>3674</v>
      </c>
      <c r="L942" s="9" t="s">
        <v>935</v>
      </c>
      <c r="M942" s="9" t="s">
        <v>666</v>
      </c>
      <c r="N942" t="s">
        <v>71</v>
      </c>
      <c r="O942" s="9" t="s">
        <v>3193</v>
      </c>
      <c r="P942" s="9" t="s">
        <v>4331</v>
      </c>
      <c r="Q942" t="s">
        <v>71</v>
      </c>
      <c r="R942" s="9" t="s">
        <v>3193</v>
      </c>
      <c r="S942" s="9" t="s">
        <v>4532</v>
      </c>
      <c r="T942" t="s">
        <v>71</v>
      </c>
      <c r="U942" s="8" t="s">
        <v>3193</v>
      </c>
      <c r="V942" s="9" t="s">
        <v>4533</v>
      </c>
      <c r="W942" s="14" t="s">
        <v>2704</v>
      </c>
      <c r="X942" t="s">
        <v>3193</v>
      </c>
      <c r="Y942" s="5" t="s">
        <v>4534</v>
      </c>
    </row>
    <row r="943" spans="1:28" ht="12.75">
      <c r="A943" t="s">
        <v>3674</v>
      </c>
      <c r="B943" t="s">
        <v>1661</v>
      </c>
      <c r="C943" s="8">
        <v>27972</v>
      </c>
      <c r="D943" s="9" t="s">
        <v>3094</v>
      </c>
      <c r="E943" s="9" t="s">
        <v>1382</v>
      </c>
      <c r="F943" s="9" t="s">
        <v>4041</v>
      </c>
      <c r="G943" s="9" t="s">
        <v>4861</v>
      </c>
      <c r="H943" t="s">
        <v>2704</v>
      </c>
      <c r="I943" s="9" t="s">
        <v>5183</v>
      </c>
      <c r="J943" s="9" t="s">
        <v>4908</v>
      </c>
      <c r="K943" t="s">
        <v>2704</v>
      </c>
      <c r="L943" s="9" t="s">
        <v>5183</v>
      </c>
      <c r="M943" s="9" t="s">
        <v>661</v>
      </c>
      <c r="N943" t="s">
        <v>2704</v>
      </c>
      <c r="O943" s="9" t="s">
        <v>5183</v>
      </c>
      <c r="P943" s="9" t="s">
        <v>1182</v>
      </c>
      <c r="Q943" t="s">
        <v>2704</v>
      </c>
      <c r="R943" s="9" t="s">
        <v>5183</v>
      </c>
      <c r="S943" s="9" t="s">
        <v>1086</v>
      </c>
      <c r="T943" t="s">
        <v>71</v>
      </c>
      <c r="U943" s="8" t="s">
        <v>4041</v>
      </c>
      <c r="V943" s="9" t="s">
        <v>1087</v>
      </c>
      <c r="W943" s="6" t="s">
        <v>2704</v>
      </c>
      <c r="X943" t="s">
        <v>4041</v>
      </c>
      <c r="Y943" s="5" t="s">
        <v>1395</v>
      </c>
      <c r="Z943" t="s">
        <v>71</v>
      </c>
      <c r="AA943" s="6" t="s">
        <v>4041</v>
      </c>
      <c r="AB943" s="12" t="s">
        <v>1396</v>
      </c>
    </row>
    <row r="944" spans="1:29" ht="12.75">
      <c r="A944" t="s">
        <v>3436</v>
      </c>
      <c r="B944" t="s">
        <v>3691</v>
      </c>
      <c r="C944" s="8">
        <v>30148</v>
      </c>
      <c r="D944" s="9" t="s">
        <v>1529</v>
      </c>
      <c r="E944" s="9" t="s">
        <v>3206</v>
      </c>
      <c r="F944" s="9" t="s">
        <v>2697</v>
      </c>
      <c r="G944" s="9" t="s">
        <v>809</v>
      </c>
      <c r="H944" t="s">
        <v>3436</v>
      </c>
      <c r="I944" s="9" t="s">
        <v>2697</v>
      </c>
      <c r="J944" s="9" t="s">
        <v>5154</v>
      </c>
      <c r="K944" t="s">
        <v>3436</v>
      </c>
      <c r="L944" s="9" t="s">
        <v>2697</v>
      </c>
      <c r="M944" s="9" t="s">
        <v>2432</v>
      </c>
      <c r="N944" t="s">
        <v>19</v>
      </c>
      <c r="O944" s="9" t="s">
        <v>2697</v>
      </c>
      <c r="P944" s="9" t="s">
        <v>681</v>
      </c>
      <c r="R944" s="9"/>
      <c r="V944" s="5"/>
      <c r="W944" s="5"/>
      <c r="X944" s="5"/>
      <c r="Y944" s="5"/>
      <c r="AC944" s="11"/>
    </row>
    <row r="945" spans="1:29" ht="12.75">
      <c r="A945" t="s">
        <v>3674</v>
      </c>
      <c r="B945" t="s">
        <v>15</v>
      </c>
      <c r="C945" s="8">
        <v>30858</v>
      </c>
      <c r="D945" s="9" t="s">
        <v>2638</v>
      </c>
      <c r="E945" s="9" t="s">
        <v>2636</v>
      </c>
      <c r="F945" s="9" t="s">
        <v>2123</v>
      </c>
      <c r="G945" s="9" t="s">
        <v>1418</v>
      </c>
      <c r="H945" t="s">
        <v>380</v>
      </c>
      <c r="I945" s="9" t="s">
        <v>2123</v>
      </c>
      <c r="J945" s="9" t="s">
        <v>3072</v>
      </c>
      <c r="L945" s="9"/>
      <c r="M945" s="9"/>
      <c r="O945" s="9"/>
      <c r="P945" s="9"/>
      <c r="R945" s="9"/>
      <c r="V945" s="5"/>
      <c r="W945" s="5"/>
      <c r="X945" s="5"/>
      <c r="Y945" s="5"/>
      <c r="AC945" s="11"/>
    </row>
    <row r="946" spans="1:29" ht="12.75">
      <c r="A946" t="s">
        <v>1623</v>
      </c>
      <c r="B946" t="s">
        <v>4065</v>
      </c>
      <c r="C946" s="8">
        <v>31267</v>
      </c>
      <c r="D946" s="9" t="s">
        <v>4615</v>
      </c>
      <c r="E946" s="9" t="s">
        <v>4601</v>
      </c>
      <c r="F946" s="9" t="s">
        <v>2226</v>
      </c>
      <c r="G946" s="9" t="s">
        <v>1988</v>
      </c>
      <c r="H946"/>
      <c r="I946" s="9"/>
      <c r="J946" s="9"/>
      <c r="L946" s="9"/>
      <c r="M946" s="9"/>
      <c r="O946" s="9"/>
      <c r="P946" s="9"/>
      <c r="R946" s="9"/>
      <c r="V946" s="5"/>
      <c r="W946" s="5"/>
      <c r="X946" s="5"/>
      <c r="Y946" s="5"/>
      <c r="AC946" s="11"/>
    </row>
    <row r="947" spans="1:28" ht="12.75">
      <c r="A947" t="s">
        <v>1919</v>
      </c>
      <c r="B947" t="s">
        <v>259</v>
      </c>
      <c r="C947" s="8">
        <v>29451</v>
      </c>
      <c r="D947" s="9" t="s">
        <v>260</v>
      </c>
      <c r="E947" s="9" t="s">
        <v>3856</v>
      </c>
      <c r="F947" s="9" t="s">
        <v>374</v>
      </c>
      <c r="G947" s="9" t="s">
        <v>1429</v>
      </c>
      <c r="H947" t="s">
        <v>1919</v>
      </c>
      <c r="I947" s="9" t="s">
        <v>5180</v>
      </c>
      <c r="J947" s="9" t="s">
        <v>5008</v>
      </c>
      <c r="K947" t="s">
        <v>1919</v>
      </c>
      <c r="L947" s="9" t="s">
        <v>5180</v>
      </c>
      <c r="M947" s="9" t="s">
        <v>5262</v>
      </c>
      <c r="N947" t="s">
        <v>1919</v>
      </c>
      <c r="O947" s="9" t="s">
        <v>5180</v>
      </c>
      <c r="P947" s="9" t="s">
        <v>2247</v>
      </c>
      <c r="Q947" t="s">
        <v>1919</v>
      </c>
      <c r="R947" s="9" t="s">
        <v>5180</v>
      </c>
      <c r="S947" s="9" t="s">
        <v>261</v>
      </c>
      <c r="T947" t="s">
        <v>1919</v>
      </c>
      <c r="U947" s="8" t="s">
        <v>5180</v>
      </c>
      <c r="V947" s="9" t="s">
        <v>563</v>
      </c>
      <c r="W947" s="6" t="s">
        <v>1919</v>
      </c>
      <c r="X947" t="s">
        <v>5180</v>
      </c>
      <c r="Y947" s="5" t="s">
        <v>5145</v>
      </c>
      <c r="AA947" s="6" t="s">
        <v>5183</v>
      </c>
      <c r="AB947" s="12" t="s">
        <v>5179</v>
      </c>
    </row>
    <row r="948" spans="1:29" ht="12.75">
      <c r="A948" t="s">
        <v>1919</v>
      </c>
      <c r="B948" t="s">
        <v>4315</v>
      </c>
      <c r="C948" s="8">
        <v>30273</v>
      </c>
      <c r="D948" s="9" t="s">
        <v>2113</v>
      </c>
      <c r="E948" s="9" t="s">
        <v>3499</v>
      </c>
      <c r="F948" s="9" t="s">
        <v>1480</v>
      </c>
      <c r="G948" s="9" t="s">
        <v>2010</v>
      </c>
      <c r="H948" t="s">
        <v>1919</v>
      </c>
      <c r="I948" s="9" t="s">
        <v>1480</v>
      </c>
      <c r="J948" s="9" t="s">
        <v>2174</v>
      </c>
      <c r="L948" s="9"/>
      <c r="M948" s="9"/>
      <c r="O948" s="9"/>
      <c r="P948" s="9"/>
      <c r="R948" s="9"/>
      <c r="V948" s="5"/>
      <c r="W948" s="5"/>
      <c r="X948" s="5"/>
      <c r="Y948" s="5"/>
      <c r="AC948" s="11"/>
    </row>
    <row r="949" spans="3:28" ht="12.75">
      <c r="C949" s="8"/>
      <c r="D949" s="9"/>
      <c r="E949" s="9"/>
      <c r="F949" s="9"/>
      <c r="G949" s="9"/>
      <c r="H949"/>
      <c r="I949" s="9"/>
      <c r="J949" s="9"/>
      <c r="L949" s="9"/>
      <c r="M949" s="9"/>
      <c r="O949" s="9"/>
      <c r="P949" s="9"/>
      <c r="R949" s="9"/>
      <c r="S949" s="9"/>
      <c r="U949" s="8"/>
      <c r="V949" s="9"/>
      <c r="W949" s="6"/>
      <c r="Y949" s="5"/>
      <c r="AB949" s="12"/>
    </row>
    <row r="950" spans="1:28" ht="12.75">
      <c r="A950" t="s">
        <v>3712</v>
      </c>
      <c r="B950" t="s">
        <v>4763</v>
      </c>
      <c r="C950" s="8">
        <v>29959</v>
      </c>
      <c r="D950" s="9" t="s">
        <v>709</v>
      </c>
      <c r="E950" s="9" t="s">
        <v>3761</v>
      </c>
      <c r="F950" s="9" t="s">
        <v>5180</v>
      </c>
      <c r="G950" s="9" t="s">
        <v>5179</v>
      </c>
      <c r="H950" t="s">
        <v>3712</v>
      </c>
      <c r="I950" s="9" t="s">
        <v>5180</v>
      </c>
      <c r="J950" s="9" t="s">
        <v>5179</v>
      </c>
      <c r="K950" t="s">
        <v>3712</v>
      </c>
      <c r="L950" s="9" t="s">
        <v>5180</v>
      </c>
      <c r="M950" s="9" t="s">
        <v>2279</v>
      </c>
      <c r="N950" t="s">
        <v>3712</v>
      </c>
      <c r="O950" s="9" t="s">
        <v>5180</v>
      </c>
      <c r="P950" s="9" t="s">
        <v>541</v>
      </c>
      <c r="Q950" t="s">
        <v>3712</v>
      </c>
      <c r="R950" s="9" t="s">
        <v>5180</v>
      </c>
      <c r="S950" s="9" t="s">
        <v>3189</v>
      </c>
      <c r="U950" s="8"/>
      <c r="V950" s="9"/>
      <c r="W950" s="6"/>
      <c r="Y950" s="5"/>
      <c r="Z950" s="6"/>
      <c r="AB950" s="12"/>
    </row>
    <row r="951" spans="1:28" ht="12.75">
      <c r="A951" t="s">
        <v>3185</v>
      </c>
      <c r="B951" t="s">
        <v>3496</v>
      </c>
      <c r="C951" s="8">
        <v>28475</v>
      </c>
      <c r="D951" s="9" t="s">
        <v>3497</v>
      </c>
      <c r="E951" s="9" t="s">
        <v>4746</v>
      </c>
      <c r="F951" s="9" t="s">
        <v>3083</v>
      </c>
      <c r="G951" s="9" t="s">
        <v>5184</v>
      </c>
      <c r="H951" t="s">
        <v>3185</v>
      </c>
      <c r="I951" s="9" t="s">
        <v>3083</v>
      </c>
      <c r="J951" s="9" t="s">
        <v>3713</v>
      </c>
      <c r="K951" t="s">
        <v>3185</v>
      </c>
      <c r="L951" s="9" t="s">
        <v>3083</v>
      </c>
      <c r="M951" s="9" t="s">
        <v>3813</v>
      </c>
      <c r="N951" t="s">
        <v>3185</v>
      </c>
      <c r="O951" s="9" t="s">
        <v>3083</v>
      </c>
      <c r="P951" s="9" t="s">
        <v>3813</v>
      </c>
      <c r="Q951" t="s">
        <v>3185</v>
      </c>
      <c r="R951" s="9" t="s">
        <v>3083</v>
      </c>
      <c r="S951" s="9" t="s">
        <v>3814</v>
      </c>
      <c r="T951" t="s">
        <v>3185</v>
      </c>
      <c r="U951" s="8" t="s">
        <v>3083</v>
      </c>
      <c r="V951" s="9" t="s">
        <v>3713</v>
      </c>
      <c r="W951" s="6" t="s">
        <v>3185</v>
      </c>
      <c r="X951" t="s">
        <v>3083</v>
      </c>
      <c r="Y951" s="13" t="s">
        <v>2547</v>
      </c>
      <c r="Z951" s="6" t="s">
        <v>3185</v>
      </c>
      <c r="AA951" s="6" t="s">
        <v>3083</v>
      </c>
      <c r="AB951" s="12" t="s">
        <v>2545</v>
      </c>
    </row>
    <row r="952" spans="1:28" ht="12.75">
      <c r="A952" t="s">
        <v>3714</v>
      </c>
      <c r="B952" t="s">
        <v>1391</v>
      </c>
      <c r="C952" s="8">
        <v>29780</v>
      </c>
      <c r="D952" s="9" t="s">
        <v>4557</v>
      </c>
      <c r="E952" s="9" t="s">
        <v>5190</v>
      </c>
      <c r="F952" s="9" t="s">
        <v>5183</v>
      </c>
      <c r="G952" s="9" t="s">
        <v>541</v>
      </c>
      <c r="H952" t="s">
        <v>523</v>
      </c>
      <c r="I952" s="9" t="s">
        <v>5183</v>
      </c>
      <c r="J952" s="9" t="s">
        <v>541</v>
      </c>
      <c r="K952" t="s">
        <v>3714</v>
      </c>
      <c r="L952" s="9" t="s">
        <v>5183</v>
      </c>
      <c r="M952" s="9" t="s">
        <v>541</v>
      </c>
      <c r="N952" t="s">
        <v>3714</v>
      </c>
      <c r="O952" s="9" t="s">
        <v>5183</v>
      </c>
      <c r="P952" s="9" t="s">
        <v>541</v>
      </c>
      <c r="Q952" t="s">
        <v>3184</v>
      </c>
      <c r="R952" s="9" t="s">
        <v>5183</v>
      </c>
      <c r="S952" s="9" t="s">
        <v>2545</v>
      </c>
      <c r="U952" s="8"/>
      <c r="V952" s="9"/>
      <c r="W952" s="6"/>
      <c r="Y952" s="5"/>
      <c r="Z952" s="6"/>
      <c r="AB952" s="12"/>
    </row>
    <row r="953" spans="1:28" ht="12.75">
      <c r="A953" t="s">
        <v>5135</v>
      </c>
      <c r="B953" t="s">
        <v>3678</v>
      </c>
      <c r="C953" s="8">
        <v>28944</v>
      </c>
      <c r="D953" s="9" t="s">
        <v>4939</v>
      </c>
      <c r="E953" s="9" t="s">
        <v>1382</v>
      </c>
      <c r="F953" s="9" t="s">
        <v>5180</v>
      </c>
      <c r="G953" s="9" t="s">
        <v>2836</v>
      </c>
      <c r="H953" t="s">
        <v>5135</v>
      </c>
      <c r="I953" s="9" t="s">
        <v>5180</v>
      </c>
      <c r="J953" s="9" t="s">
        <v>541</v>
      </c>
      <c r="K953" t="s">
        <v>2274</v>
      </c>
      <c r="L953" s="9" t="s">
        <v>5180</v>
      </c>
      <c r="M953" s="9" t="s">
        <v>543</v>
      </c>
      <c r="N953" t="s">
        <v>2277</v>
      </c>
      <c r="O953" s="9" t="s">
        <v>5180</v>
      </c>
      <c r="P953" s="9" t="s">
        <v>3814</v>
      </c>
      <c r="R953" s="9"/>
      <c r="S953" s="9"/>
      <c r="U953" s="8"/>
      <c r="V953" s="9"/>
      <c r="W953" s="6" t="s">
        <v>5135</v>
      </c>
      <c r="X953" t="s">
        <v>5180</v>
      </c>
      <c r="Y953" s="5" t="s">
        <v>3718</v>
      </c>
      <c r="Z953" s="6" t="s">
        <v>2277</v>
      </c>
      <c r="AA953" s="6" t="s">
        <v>5180</v>
      </c>
      <c r="AB953" s="12" t="s">
        <v>5197</v>
      </c>
    </row>
    <row r="954" spans="1:29" ht="12.75">
      <c r="A954" t="s">
        <v>3714</v>
      </c>
      <c r="B954" t="s">
        <v>4765</v>
      </c>
      <c r="C954" s="8">
        <v>29094</v>
      </c>
      <c r="D954" s="9" t="s">
        <v>1950</v>
      </c>
      <c r="E954" s="9" t="s">
        <v>2457</v>
      </c>
      <c r="F954" s="9" t="s">
        <v>374</v>
      </c>
      <c r="G954" s="9" t="s">
        <v>3718</v>
      </c>
      <c r="H954" t="s">
        <v>3714</v>
      </c>
      <c r="I954" s="9" t="s">
        <v>374</v>
      </c>
      <c r="J954" s="9" t="s">
        <v>3813</v>
      </c>
      <c r="K954" t="s">
        <v>3714</v>
      </c>
      <c r="L954" s="9" t="s">
        <v>374</v>
      </c>
      <c r="M954" s="9" t="s">
        <v>5184</v>
      </c>
      <c r="N954" t="s">
        <v>1328</v>
      </c>
      <c r="O954" s="9"/>
      <c r="P954" s="9"/>
      <c r="Q954" t="s">
        <v>3184</v>
      </c>
      <c r="R954" s="9" t="s">
        <v>374</v>
      </c>
      <c r="S954" s="5" t="s">
        <v>2547</v>
      </c>
      <c r="T954" t="s">
        <v>3184</v>
      </c>
      <c r="U954" t="s">
        <v>374</v>
      </c>
      <c r="V954" s="5" t="s">
        <v>5197</v>
      </c>
      <c r="W954" s="5"/>
      <c r="X954" s="5"/>
      <c r="Y954" s="5"/>
      <c r="AC954" s="11"/>
    </row>
    <row r="955" spans="1:29" ht="12.75">
      <c r="A955" t="s">
        <v>5048</v>
      </c>
      <c r="B955" t="s">
        <v>4421</v>
      </c>
      <c r="C955" s="8">
        <v>30195</v>
      </c>
      <c r="D955" s="9" t="s">
        <v>1529</v>
      </c>
      <c r="E955" s="9" t="s">
        <v>3203</v>
      </c>
      <c r="F955" s="9" t="s">
        <v>5194</v>
      </c>
      <c r="G955" s="9" t="s">
        <v>4186</v>
      </c>
      <c r="H955" t="s">
        <v>3184</v>
      </c>
      <c r="I955" s="9" t="s">
        <v>5194</v>
      </c>
      <c r="J955" s="9" t="s">
        <v>5197</v>
      </c>
      <c r="K955" t="s">
        <v>3184</v>
      </c>
      <c r="L955" s="9" t="s">
        <v>5194</v>
      </c>
      <c r="M955" s="9" t="s">
        <v>2545</v>
      </c>
      <c r="N955" t="s">
        <v>3184</v>
      </c>
      <c r="O955" s="9" t="s">
        <v>5194</v>
      </c>
      <c r="P955" s="9" t="s">
        <v>2545</v>
      </c>
      <c r="R955" s="9"/>
      <c r="V955" s="5"/>
      <c r="W955" s="5"/>
      <c r="X955" s="5"/>
      <c r="Y955" s="5"/>
      <c r="AC955" s="11"/>
    </row>
    <row r="956" spans="1:28" ht="12.75">
      <c r="A956" t="s">
        <v>3810</v>
      </c>
      <c r="B956" t="s">
        <v>3304</v>
      </c>
      <c r="C956" s="8">
        <v>27557</v>
      </c>
      <c r="D956" s="9"/>
      <c r="E956" s="9" t="s">
        <v>4610</v>
      </c>
      <c r="F956" s="9" t="s">
        <v>2544</v>
      </c>
      <c r="G956" s="9" t="s">
        <v>2547</v>
      </c>
      <c r="H956" t="s">
        <v>3810</v>
      </c>
      <c r="I956" s="9" t="s">
        <v>2544</v>
      </c>
      <c r="J956" s="9" t="s">
        <v>3188</v>
      </c>
      <c r="K956" t="s">
        <v>3714</v>
      </c>
      <c r="L956" s="9" t="s">
        <v>2544</v>
      </c>
      <c r="M956" s="9" t="s">
        <v>2545</v>
      </c>
      <c r="N956" t="s">
        <v>3714</v>
      </c>
      <c r="O956" s="9" t="s">
        <v>2544</v>
      </c>
      <c r="P956" s="9" t="s">
        <v>543</v>
      </c>
      <c r="R956" s="9"/>
      <c r="S956" s="9"/>
      <c r="T956" t="s">
        <v>3714</v>
      </c>
      <c r="U956" s="8" t="s">
        <v>2544</v>
      </c>
      <c r="V956" s="9" t="s">
        <v>3813</v>
      </c>
      <c r="W956" s="6" t="s">
        <v>3714</v>
      </c>
      <c r="X956" t="s">
        <v>2544</v>
      </c>
      <c r="Y956" s="5" t="s">
        <v>3711</v>
      </c>
      <c r="Z956" s="6" t="s">
        <v>3714</v>
      </c>
      <c r="AA956" s="6" t="s">
        <v>2546</v>
      </c>
      <c r="AB956" s="12" t="s">
        <v>3814</v>
      </c>
    </row>
    <row r="957" spans="1:28" ht="12.75">
      <c r="A957" t="s">
        <v>3185</v>
      </c>
      <c r="B957" t="s">
        <v>1457</v>
      </c>
      <c r="C957" s="8">
        <v>30369</v>
      </c>
      <c r="D957" s="9" t="s">
        <v>97</v>
      </c>
      <c r="E957" s="9" t="s">
        <v>3396</v>
      </c>
      <c r="F957" s="9" t="s">
        <v>3548</v>
      </c>
      <c r="G957" s="9" t="s">
        <v>5197</v>
      </c>
      <c r="H957" t="s">
        <v>3185</v>
      </c>
      <c r="I957" s="9" t="s">
        <v>3548</v>
      </c>
      <c r="J957" s="9" t="s">
        <v>2545</v>
      </c>
      <c r="K957" t="s">
        <v>3185</v>
      </c>
      <c r="L957" s="9" t="s">
        <v>3548</v>
      </c>
      <c r="M957" s="9" t="s">
        <v>2545</v>
      </c>
      <c r="O957" s="9"/>
      <c r="P957" s="9"/>
      <c r="R957" s="9"/>
      <c r="S957" s="9"/>
      <c r="U957" s="8"/>
      <c r="V957" s="9"/>
      <c r="W957" s="6"/>
      <c r="Y957" s="5"/>
      <c r="Z957" s="6"/>
      <c r="AB957" s="12"/>
    </row>
    <row r="958" spans="1:29" ht="12.75">
      <c r="A958" t="s">
        <v>3184</v>
      </c>
      <c r="B958" t="s">
        <v>3150</v>
      </c>
      <c r="C958" s="8">
        <v>30688</v>
      </c>
      <c r="D958" s="9" t="s">
        <v>2111</v>
      </c>
      <c r="E958" s="9" t="s">
        <v>795</v>
      </c>
      <c r="F958" s="9" t="s">
        <v>5180</v>
      </c>
      <c r="G958" s="9" t="s">
        <v>2545</v>
      </c>
      <c r="H958"/>
      <c r="I958" s="9"/>
      <c r="J958" s="9"/>
      <c r="L958" s="9"/>
      <c r="M958" s="9"/>
      <c r="O958" s="9"/>
      <c r="P958" s="9"/>
      <c r="R958" s="9"/>
      <c r="V958" s="5"/>
      <c r="W958" s="5"/>
      <c r="X958" s="5"/>
      <c r="Y958" s="5"/>
      <c r="AC958" s="11"/>
    </row>
    <row r="959" spans="1:28" ht="12.75">
      <c r="A959" t="s">
        <v>2274</v>
      </c>
      <c r="B959" t="s">
        <v>4764</v>
      </c>
      <c r="C959" s="8">
        <v>29138</v>
      </c>
      <c r="D959" s="9" t="s">
        <v>18</v>
      </c>
      <c r="E959" s="9" t="s">
        <v>3764</v>
      </c>
      <c r="F959" s="9" t="s">
        <v>2546</v>
      </c>
      <c r="G959" s="9" t="s">
        <v>2545</v>
      </c>
      <c r="H959" t="s">
        <v>3301</v>
      </c>
      <c r="I959" s="9" t="s">
        <v>2546</v>
      </c>
      <c r="J959" s="9" t="s">
        <v>3814</v>
      </c>
      <c r="K959" t="s">
        <v>3185</v>
      </c>
      <c r="L959" s="9" t="s">
        <v>2546</v>
      </c>
      <c r="M959" s="9" t="s">
        <v>3188</v>
      </c>
      <c r="N959" t="s">
        <v>2274</v>
      </c>
      <c r="O959" s="9" t="s">
        <v>1480</v>
      </c>
      <c r="P959" s="9" t="s">
        <v>5197</v>
      </c>
      <c r="Q959" t="s">
        <v>2274</v>
      </c>
      <c r="R959" s="9" t="s">
        <v>1480</v>
      </c>
      <c r="S959" s="9" t="s">
        <v>2547</v>
      </c>
      <c r="U959" s="8"/>
      <c r="V959" s="9"/>
      <c r="W959" s="6"/>
      <c r="Y959" s="5"/>
      <c r="Z959" s="6"/>
      <c r="AB959" s="12"/>
    </row>
    <row r="960" spans="1:29" ht="12.75">
      <c r="A960" t="s">
        <v>1328</v>
      </c>
      <c r="B960" t="s">
        <v>5128</v>
      </c>
      <c r="C960" s="8">
        <v>30018</v>
      </c>
      <c r="D960" s="9" t="s">
        <v>1528</v>
      </c>
      <c r="E960" s="9" t="s">
        <v>1528</v>
      </c>
      <c r="F960" s="9"/>
      <c r="G960" s="9"/>
      <c r="H960" t="s">
        <v>2274</v>
      </c>
      <c r="I960" s="9" t="s">
        <v>2226</v>
      </c>
      <c r="J960" s="9" t="s">
        <v>3811</v>
      </c>
      <c r="K960" t="s">
        <v>542</v>
      </c>
      <c r="L960" s="9" t="s">
        <v>2226</v>
      </c>
      <c r="M960" s="9" t="s">
        <v>1040</v>
      </c>
      <c r="N960" t="s">
        <v>2274</v>
      </c>
      <c r="O960" s="9" t="s">
        <v>2226</v>
      </c>
      <c r="P960" s="9" t="s">
        <v>3188</v>
      </c>
      <c r="R960" s="9"/>
      <c r="V960" s="5"/>
      <c r="W960" s="5"/>
      <c r="X960" s="5"/>
      <c r="Y960" s="5"/>
      <c r="AC960" s="11"/>
    </row>
    <row r="962" spans="1:25" ht="12.75">
      <c r="A962" t="s">
        <v>5198</v>
      </c>
      <c r="B962" t="s">
        <v>3681</v>
      </c>
      <c r="C962" s="8">
        <v>28494</v>
      </c>
      <c r="D962" s="9" t="s">
        <v>3682</v>
      </c>
      <c r="E962" s="9" t="s">
        <v>3858</v>
      </c>
      <c r="F962" s="9" t="s">
        <v>2226</v>
      </c>
      <c r="G962" s="9" t="s">
        <v>5019</v>
      </c>
      <c r="H962" t="s">
        <v>5198</v>
      </c>
      <c r="I962" s="9" t="s">
        <v>2226</v>
      </c>
      <c r="J962" s="9" t="s">
        <v>3711</v>
      </c>
      <c r="K962" t="s">
        <v>5198</v>
      </c>
      <c r="L962" s="9" t="s">
        <v>2226</v>
      </c>
      <c r="M962" s="9" t="s">
        <v>2282</v>
      </c>
      <c r="N962" t="s">
        <v>5198</v>
      </c>
      <c r="O962" s="9" t="s">
        <v>2226</v>
      </c>
      <c r="P962" s="9" t="s">
        <v>3683</v>
      </c>
      <c r="Q962" t="s">
        <v>5198</v>
      </c>
      <c r="R962" s="9" t="s">
        <v>2226</v>
      </c>
      <c r="S962" s="9" t="s">
        <v>3684</v>
      </c>
      <c r="T962" t="s">
        <v>5198</v>
      </c>
      <c r="U962" s="8" t="s">
        <v>2226</v>
      </c>
      <c r="V962" s="9" t="s">
        <v>3685</v>
      </c>
      <c r="W962" s="6" t="s">
        <v>5198</v>
      </c>
      <c r="X962" t="s">
        <v>2226</v>
      </c>
      <c r="Y962" s="5" t="s">
        <v>2771</v>
      </c>
    </row>
    <row r="963" spans="1:29" ht="12.75">
      <c r="A963" t="s">
        <v>5178</v>
      </c>
      <c r="B963" t="s">
        <v>1933</v>
      </c>
      <c r="C963" s="8">
        <v>29449</v>
      </c>
      <c r="D963" s="9" t="s">
        <v>1934</v>
      </c>
      <c r="E963" s="9" t="s">
        <v>2449</v>
      </c>
      <c r="F963" s="9" t="s">
        <v>2123</v>
      </c>
      <c r="G963" s="9" t="s">
        <v>570</v>
      </c>
      <c r="H963" t="s">
        <v>5178</v>
      </c>
      <c r="I963" s="9" t="s">
        <v>2123</v>
      </c>
      <c r="J963" s="9" t="s">
        <v>2279</v>
      </c>
      <c r="K963" t="s">
        <v>5178</v>
      </c>
      <c r="L963" s="9" t="s">
        <v>2123</v>
      </c>
      <c r="M963" s="9" t="s">
        <v>5187</v>
      </c>
      <c r="N963" t="s">
        <v>582</v>
      </c>
      <c r="O963" s="9" t="s">
        <v>2123</v>
      </c>
      <c r="P963" s="9" t="s">
        <v>541</v>
      </c>
      <c r="Q963" t="s">
        <v>5205</v>
      </c>
      <c r="R963" s="9" t="s">
        <v>2123</v>
      </c>
      <c r="S963" s="5" t="s">
        <v>4274</v>
      </c>
      <c r="T963" t="s">
        <v>3583</v>
      </c>
      <c r="U963" t="s">
        <v>2123</v>
      </c>
      <c r="V963" s="5" t="s">
        <v>4275</v>
      </c>
      <c r="W963" s="5"/>
      <c r="X963" s="5"/>
      <c r="Y963" s="5"/>
      <c r="AC963" s="11"/>
    </row>
    <row r="964" spans="1:28" ht="12.75">
      <c r="A964" t="s">
        <v>3816</v>
      </c>
      <c r="B964" t="s">
        <v>3679</v>
      </c>
      <c r="C964" s="8">
        <v>28666</v>
      </c>
      <c r="D964" s="9" t="s">
        <v>3680</v>
      </c>
      <c r="E964" s="9" t="s">
        <v>1388</v>
      </c>
      <c r="F964" s="9" t="s">
        <v>2697</v>
      </c>
      <c r="G964" s="9" t="s">
        <v>572</v>
      </c>
      <c r="H964" t="s">
        <v>3816</v>
      </c>
      <c r="I964" s="9" t="s">
        <v>1480</v>
      </c>
      <c r="J964" s="9" t="s">
        <v>3813</v>
      </c>
      <c r="K964" t="s">
        <v>3816</v>
      </c>
      <c r="L964" s="9" t="s">
        <v>1480</v>
      </c>
      <c r="M964" s="9" t="s">
        <v>572</v>
      </c>
      <c r="N964" t="s">
        <v>3816</v>
      </c>
      <c r="O964" s="9" t="s">
        <v>1480</v>
      </c>
      <c r="P964" s="9" t="s">
        <v>5027</v>
      </c>
      <c r="Q964" t="s">
        <v>3816</v>
      </c>
      <c r="R964" s="9" t="s">
        <v>1480</v>
      </c>
      <c r="S964" s="9" t="s">
        <v>5024</v>
      </c>
      <c r="T964" t="s">
        <v>3816</v>
      </c>
      <c r="U964" s="8" t="s">
        <v>1480</v>
      </c>
      <c r="V964" s="9" t="s">
        <v>3710</v>
      </c>
      <c r="W964" s="14" t="s">
        <v>3816</v>
      </c>
      <c r="X964" t="s">
        <v>1480</v>
      </c>
      <c r="Y964" s="5" t="s">
        <v>5202</v>
      </c>
      <c r="Z964" s="6" t="s">
        <v>5203</v>
      </c>
      <c r="AA964" s="6" t="s">
        <v>1480</v>
      </c>
      <c r="AB964" s="12" t="s">
        <v>2545</v>
      </c>
    </row>
    <row r="965" spans="1:28" ht="12.75">
      <c r="A965" t="s">
        <v>5181</v>
      </c>
      <c r="B965" t="s">
        <v>888</v>
      </c>
      <c r="C965" s="8">
        <v>31048</v>
      </c>
      <c r="D965" s="9" t="s">
        <v>94</v>
      </c>
      <c r="E965" s="9" t="s">
        <v>94</v>
      </c>
      <c r="F965" s="9" t="s">
        <v>2123</v>
      </c>
      <c r="G965" s="9" t="s">
        <v>5191</v>
      </c>
      <c r="H965" t="s">
        <v>5198</v>
      </c>
      <c r="I965" s="9" t="s">
        <v>2123</v>
      </c>
      <c r="J965" s="9" t="s">
        <v>5191</v>
      </c>
      <c r="K965" t="s">
        <v>5200</v>
      </c>
      <c r="L965" s="9" t="s">
        <v>2123</v>
      </c>
      <c r="M965" s="9" t="s">
        <v>3188</v>
      </c>
      <c r="O965" s="9"/>
      <c r="P965" s="9"/>
      <c r="R965" s="9"/>
      <c r="S965" s="9"/>
      <c r="U965" s="8"/>
      <c r="V965" s="9"/>
      <c r="W965" s="6"/>
      <c r="Y965" s="5"/>
      <c r="Z965" s="6"/>
      <c r="AB965" s="12"/>
    </row>
    <row r="966" spans="1:28" ht="12.75">
      <c r="A966" t="s">
        <v>5200</v>
      </c>
      <c r="B966" t="s">
        <v>140</v>
      </c>
      <c r="C966" s="8">
        <v>29891</v>
      </c>
      <c r="D966" s="9" t="s">
        <v>2708</v>
      </c>
      <c r="E966" s="9" t="s">
        <v>3768</v>
      </c>
      <c r="F966" s="9" t="s">
        <v>374</v>
      </c>
      <c r="G966" s="9" t="s">
        <v>5202</v>
      </c>
      <c r="H966" t="s">
        <v>5200</v>
      </c>
      <c r="I966" s="9" t="s">
        <v>1480</v>
      </c>
      <c r="J966" s="9" t="s">
        <v>2547</v>
      </c>
      <c r="K966" t="s">
        <v>5181</v>
      </c>
      <c r="L966" s="9" t="s">
        <v>1480</v>
      </c>
      <c r="M966" s="9" t="s">
        <v>2284</v>
      </c>
      <c r="N966" t="s">
        <v>5200</v>
      </c>
      <c r="O966" s="9" t="s">
        <v>1480</v>
      </c>
      <c r="P966" s="9" t="s">
        <v>5202</v>
      </c>
      <c r="Q966" t="s">
        <v>5200</v>
      </c>
      <c r="R966" s="9" t="s">
        <v>1480</v>
      </c>
      <c r="S966" s="9" t="s">
        <v>2539</v>
      </c>
      <c r="U966" s="8"/>
      <c r="V966" s="9"/>
      <c r="W966" s="6"/>
      <c r="Y966" s="5"/>
      <c r="Z966" s="6"/>
      <c r="AB966" s="12"/>
    </row>
    <row r="967" spans="1:29" ht="12.75">
      <c r="A967" t="s">
        <v>5203</v>
      </c>
      <c r="B967" t="s">
        <v>4699</v>
      </c>
      <c r="C967" s="8">
        <v>30580</v>
      </c>
      <c r="D967" s="9" t="s">
        <v>2638</v>
      </c>
      <c r="E967" s="9" t="s">
        <v>3324</v>
      </c>
      <c r="F967" s="9" t="s">
        <v>1480</v>
      </c>
      <c r="G967" s="9" t="s">
        <v>2547</v>
      </c>
      <c r="H967" t="s">
        <v>5203</v>
      </c>
      <c r="I967" s="9" t="s">
        <v>1480</v>
      </c>
      <c r="J967" s="9" t="s">
        <v>2545</v>
      </c>
      <c r="L967" s="9"/>
      <c r="M967" s="9"/>
      <c r="O967" s="9"/>
      <c r="P967" s="9"/>
      <c r="R967" s="9"/>
      <c r="V967" s="5"/>
      <c r="W967" s="5"/>
      <c r="X967" s="5"/>
      <c r="Y967" s="5"/>
      <c r="AC967" s="11"/>
    </row>
    <row r="968" spans="1:29" ht="12.75">
      <c r="A968" t="s">
        <v>5203</v>
      </c>
      <c r="B968" t="s">
        <v>39</v>
      </c>
      <c r="C968" s="8">
        <v>28815</v>
      </c>
      <c r="D968" s="9" t="s">
        <v>2537</v>
      </c>
      <c r="E968" s="9" t="s">
        <v>4867</v>
      </c>
      <c r="F968" s="9" t="s">
        <v>3717</v>
      </c>
      <c r="G968" s="9" t="s">
        <v>2547</v>
      </c>
      <c r="H968" t="s">
        <v>5200</v>
      </c>
      <c r="I968" s="9" t="s">
        <v>3717</v>
      </c>
      <c r="J968" s="9" t="s">
        <v>5197</v>
      </c>
      <c r="K968" t="s">
        <v>5200</v>
      </c>
      <c r="L968" s="9" t="s">
        <v>3717</v>
      </c>
      <c r="M968" s="9" t="s">
        <v>2545</v>
      </c>
      <c r="N968" t="s">
        <v>5200</v>
      </c>
      <c r="O968" s="9" t="s">
        <v>2706</v>
      </c>
      <c r="P968" s="9" t="s">
        <v>2539</v>
      </c>
      <c r="Q968" t="s">
        <v>5203</v>
      </c>
      <c r="R968" s="9" t="s">
        <v>2706</v>
      </c>
      <c r="S968" s="5" t="s">
        <v>2545</v>
      </c>
      <c r="T968" t="s">
        <v>5203</v>
      </c>
      <c r="U968" t="s">
        <v>2706</v>
      </c>
      <c r="V968" s="5" t="s">
        <v>2545</v>
      </c>
      <c r="W968" s="5"/>
      <c r="X968" s="5"/>
      <c r="Y968" s="5"/>
      <c r="AC968" s="11"/>
    </row>
    <row r="969" spans="1:28" ht="12.75">
      <c r="A969" t="s">
        <v>5203</v>
      </c>
      <c r="B969" t="s">
        <v>3686</v>
      </c>
      <c r="C969" s="8">
        <v>29048</v>
      </c>
      <c r="D969" s="9" t="s">
        <v>934</v>
      </c>
      <c r="E969" s="9" t="s">
        <v>1168</v>
      </c>
      <c r="F969" s="9" t="s">
        <v>539</v>
      </c>
      <c r="G969" s="9" t="s">
        <v>5197</v>
      </c>
      <c r="H969" t="s">
        <v>3816</v>
      </c>
      <c r="I969" s="9" t="s">
        <v>539</v>
      </c>
      <c r="J969" s="9" t="s">
        <v>2547</v>
      </c>
      <c r="K969" t="s">
        <v>3816</v>
      </c>
      <c r="L969" s="9" t="s">
        <v>539</v>
      </c>
      <c r="M969" s="9" t="s">
        <v>3188</v>
      </c>
      <c r="O969" s="9"/>
      <c r="P969" s="9"/>
      <c r="Q969" t="s">
        <v>5203</v>
      </c>
      <c r="R969" s="9" t="s">
        <v>2697</v>
      </c>
      <c r="S969" s="9" t="s">
        <v>3711</v>
      </c>
      <c r="T969" t="s">
        <v>5203</v>
      </c>
      <c r="U969" s="8" t="s">
        <v>2697</v>
      </c>
      <c r="V969" s="9" t="s">
        <v>5208</v>
      </c>
      <c r="W969" s="6" t="s">
        <v>3816</v>
      </c>
      <c r="X969" t="s">
        <v>2697</v>
      </c>
      <c r="Y969" s="5" t="s">
        <v>3188</v>
      </c>
      <c r="Z969" s="6" t="s">
        <v>5203</v>
      </c>
      <c r="AA969" s="6" t="s">
        <v>2697</v>
      </c>
      <c r="AB969" s="12" t="s">
        <v>2545</v>
      </c>
    </row>
    <row r="970" spans="1:29" ht="12.75">
      <c r="A970" t="s">
        <v>5200</v>
      </c>
      <c r="B970" t="s">
        <v>1487</v>
      </c>
      <c r="C970" s="8">
        <v>31084</v>
      </c>
      <c r="D970" s="9" t="s">
        <v>4605</v>
      </c>
      <c r="E970" s="9" t="s">
        <v>793</v>
      </c>
      <c r="F970" s="9" t="s">
        <v>4511</v>
      </c>
      <c r="G970" s="9" t="s">
        <v>2545</v>
      </c>
      <c r="H970"/>
      <c r="I970" s="9"/>
      <c r="J970" s="9"/>
      <c r="L970" s="9"/>
      <c r="M970" s="9"/>
      <c r="O970" s="9"/>
      <c r="P970" s="9"/>
      <c r="R970" s="9"/>
      <c r="V970" s="5"/>
      <c r="W970" s="5"/>
      <c r="X970" s="5"/>
      <c r="Y970" s="5"/>
      <c r="AC970" s="11"/>
    </row>
    <row r="971" spans="3:28" ht="12.75">
      <c r="C971" s="8"/>
      <c r="D971" s="9"/>
      <c r="E971" s="9"/>
      <c r="F971" s="9"/>
      <c r="G971" s="9"/>
      <c r="H971"/>
      <c r="I971" s="9"/>
      <c r="J971" s="9"/>
      <c r="L971" s="9"/>
      <c r="M971" s="9"/>
      <c r="O971" s="9"/>
      <c r="P971" s="9"/>
      <c r="R971" s="9"/>
      <c r="S971" s="9"/>
      <c r="U971" s="8"/>
      <c r="V971" s="9"/>
      <c r="W971" s="6"/>
      <c r="Y971" s="5"/>
      <c r="Z971" s="6"/>
      <c r="AB971" s="12"/>
    </row>
    <row r="972" spans="1:29" ht="12.75">
      <c r="A972" t="s">
        <v>5209</v>
      </c>
      <c r="B972" t="s">
        <v>4700</v>
      </c>
      <c r="C972" s="8">
        <v>31372</v>
      </c>
      <c r="D972" s="9" t="s">
        <v>2634</v>
      </c>
      <c r="E972" s="9" t="s">
        <v>2634</v>
      </c>
      <c r="F972" s="9" t="s">
        <v>1480</v>
      </c>
      <c r="G972" s="9" t="s">
        <v>3807</v>
      </c>
      <c r="H972" t="s">
        <v>573</v>
      </c>
      <c r="I972" s="9" t="s">
        <v>1480</v>
      </c>
      <c r="J972" s="9" t="s">
        <v>543</v>
      </c>
      <c r="L972" s="9"/>
      <c r="M972" s="9"/>
      <c r="O972" s="9"/>
      <c r="P972" s="9"/>
      <c r="R972" s="9"/>
      <c r="V972" s="5"/>
      <c r="W972" s="5"/>
      <c r="X972" s="5"/>
      <c r="Y972" s="5"/>
      <c r="AC972" s="11"/>
    </row>
    <row r="973" spans="1:29" ht="12.75">
      <c r="A973" t="s">
        <v>5209</v>
      </c>
      <c r="B973" t="s">
        <v>440</v>
      </c>
      <c r="C973" s="8">
        <v>30477</v>
      </c>
      <c r="D973" s="9" t="s">
        <v>1532</v>
      </c>
      <c r="E973" s="9" t="s">
        <v>3499</v>
      </c>
      <c r="F973" s="9" t="s">
        <v>5180</v>
      </c>
      <c r="G973" s="9" t="s">
        <v>543</v>
      </c>
      <c r="H973" t="s">
        <v>573</v>
      </c>
      <c r="I973" s="9" t="s">
        <v>5180</v>
      </c>
      <c r="J973" s="9" t="s">
        <v>2545</v>
      </c>
      <c r="K973" t="s">
        <v>573</v>
      </c>
      <c r="L973" s="9" t="s">
        <v>5180</v>
      </c>
      <c r="M973" s="9" t="s">
        <v>2545</v>
      </c>
      <c r="N973" t="s">
        <v>573</v>
      </c>
      <c r="O973" s="9" t="s">
        <v>5180</v>
      </c>
      <c r="P973" s="9" t="s">
        <v>2545</v>
      </c>
      <c r="R973" s="9"/>
      <c r="V973" s="5"/>
      <c r="W973" s="5"/>
      <c r="X973" s="5"/>
      <c r="Y973" s="5"/>
      <c r="AC973" s="11"/>
    </row>
    <row r="974" spans="1:28" ht="12.75">
      <c r="A974" t="s">
        <v>1910</v>
      </c>
      <c r="B974" t="s">
        <v>141</v>
      </c>
      <c r="C974" s="8">
        <v>26824</v>
      </c>
      <c r="D974" s="9"/>
      <c r="E974" s="9" t="s">
        <v>1386</v>
      </c>
      <c r="F974" s="9" t="s">
        <v>935</v>
      </c>
      <c r="G974" s="9" t="s">
        <v>3811</v>
      </c>
      <c r="H974" t="s">
        <v>4187</v>
      </c>
      <c r="I974" s="9" t="s">
        <v>935</v>
      </c>
      <c r="J974" s="9" t="s">
        <v>3713</v>
      </c>
      <c r="K974" t="s">
        <v>1910</v>
      </c>
      <c r="L974" s="9" t="s">
        <v>935</v>
      </c>
      <c r="M974" s="9" t="s">
        <v>3713</v>
      </c>
      <c r="N974" t="s">
        <v>1910</v>
      </c>
      <c r="O974" s="9" t="s">
        <v>935</v>
      </c>
      <c r="P974" s="9" t="s">
        <v>3813</v>
      </c>
      <c r="Q974" t="s">
        <v>1910</v>
      </c>
      <c r="R974" s="9" t="s">
        <v>935</v>
      </c>
      <c r="S974" s="9" t="s">
        <v>5187</v>
      </c>
      <c r="T974" t="s">
        <v>1910</v>
      </c>
      <c r="U974" s="8" t="s">
        <v>935</v>
      </c>
      <c r="V974" s="9" t="s">
        <v>2279</v>
      </c>
      <c r="W974" s="6" t="s">
        <v>4919</v>
      </c>
      <c r="X974" t="s">
        <v>935</v>
      </c>
      <c r="Y974" s="5" t="s">
        <v>2698</v>
      </c>
      <c r="Z974" s="6" t="s">
        <v>4919</v>
      </c>
      <c r="AA974" s="6" t="s">
        <v>935</v>
      </c>
      <c r="AB974" s="12" t="s">
        <v>3813</v>
      </c>
    </row>
    <row r="975" spans="1:28" ht="12.75">
      <c r="A975" t="s">
        <v>573</v>
      </c>
      <c r="B975" t="s">
        <v>181</v>
      </c>
      <c r="C975" s="8">
        <v>30203</v>
      </c>
      <c r="D975" s="9" t="s">
        <v>93</v>
      </c>
      <c r="E975" s="9" t="s">
        <v>794</v>
      </c>
      <c r="F975" s="9" t="s">
        <v>4147</v>
      </c>
      <c r="G975" s="9" t="s">
        <v>2545</v>
      </c>
      <c r="H975"/>
      <c r="I975" s="9"/>
      <c r="J975" s="9"/>
      <c r="K975" t="s">
        <v>573</v>
      </c>
      <c r="L975" s="9" t="s">
        <v>2706</v>
      </c>
      <c r="M975" s="9" t="s">
        <v>3811</v>
      </c>
      <c r="O975" s="9"/>
      <c r="P975" s="9"/>
      <c r="R975" s="9"/>
      <c r="S975" s="9"/>
      <c r="U975" s="8"/>
      <c r="V975" s="9"/>
      <c r="W975" s="6"/>
      <c r="Y975" s="5"/>
      <c r="Z975" s="6"/>
      <c r="AB975" s="12"/>
    </row>
    <row r="976" spans="1:28" ht="12.75">
      <c r="A976" t="s">
        <v>5209</v>
      </c>
      <c r="B976" t="s">
        <v>887</v>
      </c>
      <c r="C976" s="8">
        <v>30303</v>
      </c>
      <c r="D976" s="9" t="s">
        <v>93</v>
      </c>
      <c r="E976" s="9" t="s">
        <v>93</v>
      </c>
      <c r="F976" s="9" t="s">
        <v>2226</v>
      </c>
      <c r="G976" s="9" t="s">
        <v>2545</v>
      </c>
      <c r="H976" t="s">
        <v>5209</v>
      </c>
      <c r="I976" s="9" t="s">
        <v>2226</v>
      </c>
      <c r="J976" s="9" t="s">
        <v>543</v>
      </c>
      <c r="K976" t="s">
        <v>573</v>
      </c>
      <c r="L976" s="9" t="s">
        <v>2226</v>
      </c>
      <c r="M976" s="9" t="s">
        <v>2545</v>
      </c>
      <c r="O976" s="9"/>
      <c r="P976" s="9"/>
      <c r="R976" s="9"/>
      <c r="S976" s="9"/>
      <c r="U976" s="8"/>
      <c r="V976" s="9"/>
      <c r="W976" s="6"/>
      <c r="Y976" s="5"/>
      <c r="Z976" s="6"/>
      <c r="AB976" s="12"/>
    </row>
    <row r="977" spans="1:28" ht="12.75">
      <c r="A977" t="s">
        <v>573</v>
      </c>
      <c r="B977" t="s">
        <v>1583</v>
      </c>
      <c r="C977" s="8">
        <v>29762</v>
      </c>
      <c r="D977" s="9" t="s">
        <v>372</v>
      </c>
      <c r="E977" s="9" t="s">
        <v>372</v>
      </c>
      <c r="F977" s="9" t="s">
        <v>5183</v>
      </c>
      <c r="G977" s="9" t="s">
        <v>2545</v>
      </c>
      <c r="H977" t="s">
        <v>573</v>
      </c>
      <c r="I977" s="9" t="s">
        <v>5180</v>
      </c>
      <c r="J977" s="9" t="s">
        <v>3188</v>
      </c>
      <c r="K977" t="s">
        <v>573</v>
      </c>
      <c r="L977" s="9" t="s">
        <v>5180</v>
      </c>
      <c r="M977" s="9" t="s">
        <v>3188</v>
      </c>
      <c r="N977" t="s">
        <v>573</v>
      </c>
      <c r="O977" s="9" t="s">
        <v>5180</v>
      </c>
      <c r="P977" s="9" t="s">
        <v>2545</v>
      </c>
      <c r="Q977" t="s">
        <v>317</v>
      </c>
      <c r="R977" s="9" t="s">
        <v>5180</v>
      </c>
      <c r="S977" s="9" t="s">
        <v>5207</v>
      </c>
      <c r="U977" s="8"/>
      <c r="V977" s="9"/>
      <c r="W977" s="6"/>
      <c r="Y977" s="5"/>
      <c r="Z977" s="6"/>
      <c r="AB977" s="12"/>
    </row>
    <row r="978" spans="1:29" ht="12.75">
      <c r="A978" t="s">
        <v>1328</v>
      </c>
      <c r="B978" t="s">
        <v>146</v>
      </c>
      <c r="C978" s="8">
        <v>29436</v>
      </c>
      <c r="D978" s="9" t="s">
        <v>1950</v>
      </c>
      <c r="E978" s="9" t="s">
        <v>1950</v>
      </c>
      <c r="F978" s="9"/>
      <c r="G978" s="9"/>
      <c r="H978" t="s">
        <v>4919</v>
      </c>
      <c r="I978" s="9" t="s">
        <v>2123</v>
      </c>
      <c r="J978" s="9" t="s">
        <v>541</v>
      </c>
      <c r="K978" t="s">
        <v>5209</v>
      </c>
      <c r="L978" s="9" t="s">
        <v>2123</v>
      </c>
      <c r="M978" s="9" t="s">
        <v>541</v>
      </c>
      <c r="N978" t="s">
        <v>5209</v>
      </c>
      <c r="O978" s="9" t="s">
        <v>2123</v>
      </c>
      <c r="P978" s="9" t="s">
        <v>543</v>
      </c>
      <c r="Q978" t="s">
        <v>4919</v>
      </c>
      <c r="R978" s="9" t="s">
        <v>2123</v>
      </c>
      <c r="S978" s="5" t="s">
        <v>3188</v>
      </c>
      <c r="T978" t="s">
        <v>573</v>
      </c>
      <c r="U978" t="s">
        <v>2123</v>
      </c>
      <c r="V978" s="5" t="s">
        <v>2545</v>
      </c>
      <c r="W978" s="5"/>
      <c r="X978" s="5"/>
      <c r="Y978" s="5"/>
      <c r="AC978" s="11"/>
    </row>
    <row r="979" ht="12.75">
      <c r="H979"/>
    </row>
    <row r="980" spans="1:28" ht="12.75">
      <c r="A980" t="s">
        <v>3133</v>
      </c>
      <c r="B980" t="s">
        <v>149</v>
      </c>
      <c r="C980" s="8">
        <v>27370</v>
      </c>
      <c r="D980" s="9"/>
      <c r="E980" s="9" t="s">
        <v>1384</v>
      </c>
      <c r="F980" s="9" t="s">
        <v>2706</v>
      </c>
      <c r="G980" s="9" t="s">
        <v>1922</v>
      </c>
      <c r="H980" t="s">
        <v>3133</v>
      </c>
      <c r="I980" s="9" t="s">
        <v>2706</v>
      </c>
      <c r="J980" s="9" t="s">
        <v>1922</v>
      </c>
      <c r="K980" t="s">
        <v>3133</v>
      </c>
      <c r="L980" s="9" t="s">
        <v>2706</v>
      </c>
      <c r="M980" s="9" t="s">
        <v>550</v>
      </c>
      <c r="N980" t="s">
        <v>3133</v>
      </c>
      <c r="O980" s="9" t="s">
        <v>2706</v>
      </c>
      <c r="P980" s="9" t="s">
        <v>550</v>
      </c>
      <c r="Q980" t="s">
        <v>4780</v>
      </c>
      <c r="R980" s="9" t="s">
        <v>2706</v>
      </c>
      <c r="S980" s="9" t="s">
        <v>550</v>
      </c>
      <c r="T980" t="s">
        <v>3133</v>
      </c>
      <c r="U980" s="8" t="s">
        <v>2706</v>
      </c>
      <c r="V980" s="9" t="s">
        <v>3134</v>
      </c>
      <c r="W980" s="6" t="s">
        <v>1276</v>
      </c>
      <c r="X980" t="s">
        <v>4819</v>
      </c>
      <c r="Y980" s="5" t="s">
        <v>550</v>
      </c>
      <c r="Z980" s="6" t="s">
        <v>367</v>
      </c>
      <c r="AA980" s="6" t="s">
        <v>4819</v>
      </c>
      <c r="AB980" s="12" t="s">
        <v>3134</v>
      </c>
    </row>
    <row r="981" spans="1:25" ht="12.75">
      <c r="A981" t="s">
        <v>375</v>
      </c>
      <c r="B981" t="s">
        <v>147</v>
      </c>
      <c r="C981" s="8">
        <v>28744</v>
      </c>
      <c r="D981" s="9" t="s">
        <v>148</v>
      </c>
      <c r="E981" s="9" t="s">
        <v>3857</v>
      </c>
      <c r="F981" s="9" t="s">
        <v>5194</v>
      </c>
      <c r="G981" s="9" t="s">
        <v>1922</v>
      </c>
      <c r="H981" t="s">
        <v>3727</v>
      </c>
      <c r="I981" s="9" t="s">
        <v>5194</v>
      </c>
      <c r="J981" s="9" t="s">
        <v>3728</v>
      </c>
      <c r="K981" t="s">
        <v>375</v>
      </c>
      <c r="L981" s="9" t="s">
        <v>5194</v>
      </c>
      <c r="M981" s="9" t="s">
        <v>1922</v>
      </c>
      <c r="N981" t="s">
        <v>370</v>
      </c>
      <c r="O981" s="9" t="s">
        <v>5194</v>
      </c>
      <c r="P981" s="9" t="s">
        <v>1922</v>
      </c>
      <c r="Q981" t="s">
        <v>370</v>
      </c>
      <c r="R981" s="9" t="s">
        <v>5194</v>
      </c>
      <c r="S981" s="9" t="s">
        <v>3823</v>
      </c>
      <c r="T981" t="s">
        <v>370</v>
      </c>
      <c r="U981" s="8" t="s">
        <v>5194</v>
      </c>
      <c r="V981" s="9" t="s">
        <v>3824</v>
      </c>
      <c r="W981" s="6" t="s">
        <v>370</v>
      </c>
      <c r="X981" t="s">
        <v>5194</v>
      </c>
      <c r="Y981" s="5" t="s">
        <v>550</v>
      </c>
    </row>
    <row r="982" spans="1:29" ht="12.75">
      <c r="A982" t="s">
        <v>4780</v>
      </c>
      <c r="B982" t="s">
        <v>3500</v>
      </c>
      <c r="C982" s="8">
        <v>29346</v>
      </c>
      <c r="D982" s="9" t="s">
        <v>2543</v>
      </c>
      <c r="E982" s="9" t="s">
        <v>379</v>
      </c>
      <c r="F982" s="9" t="s">
        <v>4166</v>
      </c>
      <c r="G982" s="9" t="s">
        <v>550</v>
      </c>
      <c r="H982" t="s">
        <v>4780</v>
      </c>
      <c r="I982" s="9" t="s">
        <v>4166</v>
      </c>
      <c r="J982" s="9" t="s">
        <v>3134</v>
      </c>
      <c r="K982" t="s">
        <v>367</v>
      </c>
      <c r="L982" s="9" t="s">
        <v>4166</v>
      </c>
      <c r="M982" s="9" t="s">
        <v>368</v>
      </c>
      <c r="N982" t="s">
        <v>4780</v>
      </c>
      <c r="O982" s="9" t="s">
        <v>4166</v>
      </c>
      <c r="P982" s="9" t="s">
        <v>3134</v>
      </c>
      <c r="Q982" t="s">
        <v>367</v>
      </c>
      <c r="R982" s="9" t="s">
        <v>4166</v>
      </c>
      <c r="S982" s="5" t="s">
        <v>368</v>
      </c>
      <c r="T982" t="s">
        <v>1275</v>
      </c>
      <c r="U982" t="s">
        <v>4166</v>
      </c>
      <c r="V982" s="5" t="s">
        <v>3506</v>
      </c>
      <c r="W982" s="5"/>
      <c r="X982" s="5"/>
      <c r="Y982" s="5"/>
      <c r="AC982" s="11"/>
    </row>
    <row r="983" spans="1:28" ht="12.75">
      <c r="A983" t="s">
        <v>3133</v>
      </c>
      <c r="B983" t="s">
        <v>886</v>
      </c>
      <c r="C983" s="8">
        <v>30787</v>
      </c>
      <c r="D983" s="9" t="s">
        <v>885</v>
      </c>
      <c r="E983" s="9" t="s">
        <v>92</v>
      </c>
      <c r="F983" s="9" t="s">
        <v>549</v>
      </c>
      <c r="G983" s="9" t="s">
        <v>3134</v>
      </c>
      <c r="H983" t="s">
        <v>3133</v>
      </c>
      <c r="I983" s="9" t="s">
        <v>549</v>
      </c>
      <c r="J983" s="9" t="s">
        <v>1922</v>
      </c>
      <c r="K983" t="s">
        <v>1798</v>
      </c>
      <c r="L983" s="9" t="s">
        <v>549</v>
      </c>
      <c r="M983" s="9" t="s">
        <v>2752</v>
      </c>
      <c r="O983" s="9"/>
      <c r="P983" s="9"/>
      <c r="R983" s="9"/>
      <c r="S983" s="9"/>
      <c r="U983" s="8"/>
      <c r="V983" s="9"/>
      <c r="W983" s="6"/>
      <c r="Y983" s="5"/>
      <c r="Z983" s="6"/>
      <c r="AB983" s="12"/>
    </row>
    <row r="984" spans="1:28" ht="12.75">
      <c r="A984" t="s">
        <v>375</v>
      </c>
      <c r="B984" t="s">
        <v>2750</v>
      </c>
      <c r="C984" s="8">
        <v>31252</v>
      </c>
      <c r="D984" s="9" t="s">
        <v>2855</v>
      </c>
      <c r="E984" s="9" t="s">
        <v>2751</v>
      </c>
      <c r="F984" s="9" t="s">
        <v>2697</v>
      </c>
      <c r="G984" s="9" t="s">
        <v>3134</v>
      </c>
      <c r="H984" t="s">
        <v>370</v>
      </c>
      <c r="I984" s="9" t="s">
        <v>2697</v>
      </c>
      <c r="J984" s="9" t="s">
        <v>3134</v>
      </c>
      <c r="K984" t="s">
        <v>370</v>
      </c>
      <c r="L984" s="9" t="s">
        <v>2697</v>
      </c>
      <c r="M984" s="9" t="s">
        <v>3134</v>
      </c>
      <c r="O984" s="9"/>
      <c r="P984" s="9"/>
      <c r="R984" s="9"/>
      <c r="S984" s="9"/>
      <c r="U984" s="8"/>
      <c r="V984" s="9"/>
      <c r="W984" s="6"/>
      <c r="Y984" s="5"/>
      <c r="Z984" s="6"/>
      <c r="AB984" s="12"/>
    </row>
    <row r="985" spans="1:29" ht="12.75">
      <c r="A985" t="s">
        <v>367</v>
      </c>
      <c r="B985" t="s">
        <v>37</v>
      </c>
      <c r="C985" s="8">
        <v>28785</v>
      </c>
      <c r="D985" s="9" t="s">
        <v>3262</v>
      </c>
      <c r="E985" s="9" t="s">
        <v>3396</v>
      </c>
      <c r="F985" s="9" t="s">
        <v>377</v>
      </c>
      <c r="G985" s="9" t="s">
        <v>368</v>
      </c>
      <c r="H985" t="s">
        <v>367</v>
      </c>
      <c r="I985" s="9" t="s">
        <v>1905</v>
      </c>
      <c r="J985" s="9" t="s">
        <v>368</v>
      </c>
      <c r="K985" t="s">
        <v>367</v>
      </c>
      <c r="L985" s="9" t="s">
        <v>1905</v>
      </c>
      <c r="M985" s="9" t="s">
        <v>368</v>
      </c>
      <c r="N985" t="s">
        <v>367</v>
      </c>
      <c r="O985" s="9" t="s">
        <v>1905</v>
      </c>
      <c r="P985" s="9" t="s">
        <v>368</v>
      </c>
      <c r="R985" s="9"/>
      <c r="V985" s="5"/>
      <c r="W985" s="5"/>
      <c r="X985" s="5"/>
      <c r="Y985" s="5"/>
      <c r="AC985" s="11"/>
    </row>
    <row r="986" spans="1:29" ht="12.75">
      <c r="A986" t="s">
        <v>367</v>
      </c>
      <c r="B986" t="s">
        <v>2821</v>
      </c>
      <c r="C986" s="8">
        <v>30391</v>
      </c>
      <c r="D986" s="9" t="s">
        <v>2113</v>
      </c>
      <c r="E986" s="9" t="s">
        <v>2638</v>
      </c>
      <c r="F986" s="9" t="s">
        <v>2706</v>
      </c>
      <c r="G986" s="9" t="s">
        <v>368</v>
      </c>
      <c r="H986" t="s">
        <v>1275</v>
      </c>
      <c r="I986" s="9" t="s">
        <v>2706</v>
      </c>
      <c r="J986" s="9" t="s">
        <v>7</v>
      </c>
      <c r="L986" s="9"/>
      <c r="M986" s="9"/>
      <c r="O986" s="9"/>
      <c r="P986" s="9"/>
      <c r="R986" s="9"/>
      <c r="V986" s="5"/>
      <c r="W986" s="5"/>
      <c r="X986" s="5"/>
      <c r="Y986" s="5"/>
      <c r="AC986" s="11"/>
    </row>
    <row r="987" spans="1:29" ht="12.75">
      <c r="A987" t="s">
        <v>367</v>
      </c>
      <c r="B987" t="s">
        <v>3108</v>
      </c>
      <c r="C987" s="8">
        <v>30870</v>
      </c>
      <c r="D987" s="9" t="s">
        <v>93</v>
      </c>
      <c r="E987" s="9" t="s">
        <v>3323</v>
      </c>
      <c r="F987" s="9" t="s">
        <v>2697</v>
      </c>
      <c r="G987" s="9" t="s">
        <v>368</v>
      </c>
      <c r="H987" t="s">
        <v>367</v>
      </c>
      <c r="I987" s="9" t="s">
        <v>2697</v>
      </c>
      <c r="J987" s="9" t="s">
        <v>368</v>
      </c>
      <c r="L987" s="9"/>
      <c r="M987" s="9"/>
      <c r="O987" s="9"/>
      <c r="P987" s="9"/>
      <c r="R987" s="9"/>
      <c r="V987" s="5"/>
      <c r="W987" s="5"/>
      <c r="X987" s="5"/>
      <c r="Y987" s="5"/>
      <c r="AC987" s="11"/>
    </row>
    <row r="988" spans="3:28" ht="12.75">
      <c r="C988" s="8"/>
      <c r="D988" s="9"/>
      <c r="E988" s="9"/>
      <c r="F988" s="9"/>
      <c r="G988" s="9"/>
      <c r="H988"/>
      <c r="I988" s="9"/>
      <c r="J988" s="9"/>
      <c r="L988" s="9"/>
      <c r="M988" s="9"/>
      <c r="O988" s="9"/>
      <c r="P988" s="9"/>
      <c r="R988" s="9"/>
      <c r="S988" s="9"/>
      <c r="U988" s="8"/>
      <c r="V988" s="9"/>
      <c r="W988" s="6"/>
      <c r="Y988" s="5"/>
      <c r="Z988" s="6"/>
      <c r="AB988" s="12"/>
    </row>
    <row r="989" spans="1:28" ht="12.75">
      <c r="A989" t="s">
        <v>1715</v>
      </c>
      <c r="B989" t="s">
        <v>4539</v>
      </c>
      <c r="C989" s="8">
        <v>26821</v>
      </c>
      <c r="D989" s="9"/>
      <c r="E989" s="9" t="s">
        <v>1166</v>
      </c>
      <c r="F989" s="9" t="s">
        <v>4172</v>
      </c>
      <c r="G989" s="9" t="s">
        <v>4351</v>
      </c>
      <c r="H989" t="s">
        <v>1328</v>
      </c>
      <c r="I989" s="9"/>
      <c r="J989" s="9"/>
      <c r="K989" t="s">
        <v>1715</v>
      </c>
      <c r="L989" s="9" t="s">
        <v>5183</v>
      </c>
      <c r="M989" s="9" t="s">
        <v>2467</v>
      </c>
      <c r="N989" t="s">
        <v>1715</v>
      </c>
      <c r="O989" s="9" t="s">
        <v>5183</v>
      </c>
      <c r="P989" s="9" t="s">
        <v>3176</v>
      </c>
      <c r="Q989" t="s">
        <v>1715</v>
      </c>
      <c r="R989" s="9" t="s">
        <v>5183</v>
      </c>
      <c r="S989" s="9" t="s">
        <v>702</v>
      </c>
      <c r="T989" t="s">
        <v>1715</v>
      </c>
      <c r="U989" s="8" t="s">
        <v>5183</v>
      </c>
      <c r="V989" s="9" t="s">
        <v>301</v>
      </c>
      <c r="W989" s="6" t="s">
        <v>1715</v>
      </c>
      <c r="X989" t="s">
        <v>5183</v>
      </c>
      <c r="Y989" s="5" t="s">
        <v>3503</v>
      </c>
      <c r="Z989" t="s">
        <v>1715</v>
      </c>
      <c r="AA989" s="6" t="s">
        <v>5183</v>
      </c>
      <c r="AB989" s="6" t="s">
        <v>3504</v>
      </c>
    </row>
    <row r="990" spans="1:28" ht="12.75" customHeight="1">
      <c r="A990" t="s">
        <v>3311</v>
      </c>
      <c r="B990" t="s">
        <v>4657</v>
      </c>
      <c r="C990" s="8">
        <v>28627</v>
      </c>
      <c r="D990" s="9"/>
      <c r="E990" s="9" t="s">
        <v>1530</v>
      </c>
      <c r="F990" s="9" t="s">
        <v>4940</v>
      </c>
      <c r="G990" s="9" t="s">
        <v>2086</v>
      </c>
      <c r="H990" t="s">
        <v>3311</v>
      </c>
      <c r="I990" s="9" t="s">
        <v>4940</v>
      </c>
      <c r="J990" s="9" t="s">
        <v>3916</v>
      </c>
      <c r="K990" t="s">
        <v>3311</v>
      </c>
      <c r="L990" s="9" t="s">
        <v>4940</v>
      </c>
      <c r="M990" s="9" t="s">
        <v>1563</v>
      </c>
      <c r="N990" t="s">
        <v>3311</v>
      </c>
      <c r="O990" s="9" t="s">
        <v>4940</v>
      </c>
      <c r="P990" s="9" t="s">
        <v>2769</v>
      </c>
      <c r="R990" s="9"/>
      <c r="T990" s="6"/>
      <c r="V990" s="5"/>
      <c r="W990" s="5"/>
      <c r="X990" s="5"/>
      <c r="Y990" s="5"/>
      <c r="Z990" t="s">
        <v>3311</v>
      </c>
      <c r="AA990" s="6" t="s">
        <v>295</v>
      </c>
      <c r="AB990" s="6" t="s">
        <v>3521</v>
      </c>
    </row>
    <row r="991" spans="3:25" ht="12.75">
      <c r="C991" s="8"/>
      <c r="D991" s="9"/>
      <c r="E991" s="9"/>
      <c r="F991" s="9"/>
      <c r="G991" s="9"/>
      <c r="H991" s="9"/>
      <c r="I991" s="9"/>
      <c r="J991" s="9"/>
      <c r="L991" s="9"/>
      <c r="M991" s="9"/>
      <c r="O991" s="9"/>
      <c r="P991" s="9"/>
      <c r="R991" s="9"/>
      <c r="S991" s="9"/>
      <c r="U991" s="8"/>
      <c r="V991" s="9"/>
      <c r="W991" s="6"/>
      <c r="Y991" s="5"/>
    </row>
    <row r="992" spans="8:20" ht="12.75">
      <c r="H992" t="s">
        <v>1044</v>
      </c>
      <c r="K992" t="s">
        <v>4409</v>
      </c>
      <c r="N992" t="s">
        <v>3051</v>
      </c>
      <c r="Q992" t="s">
        <v>756</v>
      </c>
      <c r="T992" s="17" t="s">
        <v>757</v>
      </c>
    </row>
    <row r="995" spans="3:28" ht="12.75">
      <c r="C995" s="8"/>
      <c r="D995" s="9"/>
      <c r="E995" s="9"/>
      <c r="F995" s="9"/>
      <c r="G995" s="9"/>
      <c r="H995" s="9"/>
      <c r="I995" s="9"/>
      <c r="J995" s="9"/>
      <c r="L995" s="9"/>
      <c r="M995" s="9"/>
      <c r="O995" s="9"/>
      <c r="P995" s="9"/>
      <c r="R995" s="9"/>
      <c r="S995" s="9"/>
      <c r="U995" s="8"/>
      <c r="V995" s="9"/>
      <c r="W995" s="6"/>
      <c r="Y995" s="5"/>
      <c r="Z995" s="6"/>
      <c r="AB995" s="12"/>
    </row>
    <row r="996" spans="1:28" ht="18">
      <c r="A996" s="7" t="s">
        <v>4896</v>
      </c>
      <c r="D996"/>
      <c r="E996"/>
      <c r="F996"/>
      <c r="G996"/>
      <c r="H996"/>
      <c r="I996"/>
      <c r="J996"/>
      <c r="K996" s="7"/>
      <c r="L996"/>
      <c r="M996"/>
      <c r="O996"/>
      <c r="P996"/>
      <c r="R996"/>
      <c r="AA996"/>
      <c r="AB996"/>
    </row>
    <row r="997" spans="1:28" ht="12.75">
      <c r="A997" t="s">
        <v>3398</v>
      </c>
      <c r="D997"/>
      <c r="E997"/>
      <c r="F997"/>
      <c r="G997"/>
      <c r="H997"/>
      <c r="I997"/>
      <c r="J997"/>
      <c r="L997"/>
      <c r="M997"/>
      <c r="O997"/>
      <c r="P997"/>
      <c r="R997"/>
      <c r="AA997"/>
      <c r="AB997"/>
    </row>
    <row r="998" spans="1:28" ht="12.75">
      <c r="A998" t="s">
        <v>3317</v>
      </c>
      <c r="D998"/>
      <c r="E998"/>
      <c r="F998"/>
      <c r="G998"/>
      <c r="H998"/>
      <c r="I998"/>
      <c r="J998"/>
      <c r="L998"/>
      <c r="M998"/>
      <c r="O998"/>
      <c r="P998"/>
      <c r="R998"/>
      <c r="AA998"/>
      <c r="AB998"/>
    </row>
    <row r="999" spans="1:28" ht="12.75">
      <c r="A999" t="s">
        <v>3002</v>
      </c>
      <c r="B999" t="s">
        <v>3014</v>
      </c>
      <c r="C999" s="8">
        <v>25623</v>
      </c>
      <c r="D999" s="9"/>
      <c r="E999" s="9" t="s">
        <v>5172</v>
      </c>
      <c r="F999" s="9" t="s">
        <v>1905</v>
      </c>
      <c r="G999" s="9" t="s">
        <v>3694</v>
      </c>
      <c r="H999" t="s">
        <v>3002</v>
      </c>
      <c r="I999" s="9" t="s">
        <v>1905</v>
      </c>
      <c r="J999" s="9" t="s">
        <v>4917</v>
      </c>
      <c r="K999" t="s">
        <v>3002</v>
      </c>
      <c r="L999" s="9" t="s">
        <v>4819</v>
      </c>
      <c r="M999" s="9" t="s">
        <v>4305</v>
      </c>
      <c r="N999" t="s">
        <v>3002</v>
      </c>
      <c r="O999" s="9" t="s">
        <v>377</v>
      </c>
      <c r="P999" s="9" t="s">
        <v>2331</v>
      </c>
      <c r="Q999" t="s">
        <v>3002</v>
      </c>
      <c r="R999" s="9" t="s">
        <v>2544</v>
      </c>
      <c r="S999" s="9" t="s">
        <v>3015</v>
      </c>
      <c r="T999" t="s">
        <v>3002</v>
      </c>
      <c r="U999" s="8" t="s">
        <v>295</v>
      </c>
      <c r="V999" s="9" t="s">
        <v>696</v>
      </c>
      <c r="W999" s="10" t="s">
        <v>3002</v>
      </c>
      <c r="X999" t="s">
        <v>295</v>
      </c>
      <c r="Y999" s="5" t="s">
        <v>697</v>
      </c>
      <c r="Z999" t="s">
        <v>3002</v>
      </c>
      <c r="AA999" s="6" t="s">
        <v>295</v>
      </c>
      <c r="AB999" s="6" t="s">
        <v>3530</v>
      </c>
    </row>
    <row r="1000" spans="1:29" ht="12.75">
      <c r="A1000" t="s">
        <v>3002</v>
      </c>
      <c r="B1000" t="s">
        <v>1745</v>
      </c>
      <c r="C1000" s="8">
        <v>31268</v>
      </c>
      <c r="D1000" s="9" t="s">
        <v>1261</v>
      </c>
      <c r="E1000" s="9" t="s">
        <v>3253</v>
      </c>
      <c r="F1000" s="9" t="s">
        <v>3548</v>
      </c>
      <c r="G1000" s="9" t="s">
        <v>2920</v>
      </c>
      <c r="H1000" t="s">
        <v>3002</v>
      </c>
      <c r="I1000" s="9" t="s">
        <v>3548</v>
      </c>
      <c r="J1000" s="9" t="s">
        <v>125</v>
      </c>
      <c r="L1000" s="9"/>
      <c r="M1000" s="9"/>
      <c r="O1000" s="9"/>
      <c r="P1000" s="9"/>
      <c r="R1000" s="9"/>
      <c r="V1000" s="5"/>
      <c r="W1000" s="5"/>
      <c r="X1000" s="5"/>
      <c r="Y1000" s="5"/>
      <c r="AC1000" s="11"/>
    </row>
    <row r="1001" spans="1:28" ht="12.75">
      <c r="A1001" t="s">
        <v>3002</v>
      </c>
      <c r="B1001" t="s">
        <v>2320</v>
      </c>
      <c r="C1001" s="8">
        <v>30454</v>
      </c>
      <c r="D1001" s="9" t="s">
        <v>1056</v>
      </c>
      <c r="E1001" s="9" t="s">
        <v>1057</v>
      </c>
      <c r="F1001" s="9" t="s">
        <v>2538</v>
      </c>
      <c r="G1001" s="9" t="s">
        <v>3805</v>
      </c>
      <c r="H1001" t="s">
        <v>3002</v>
      </c>
      <c r="I1001" s="9" t="s">
        <v>2538</v>
      </c>
      <c r="J1001" s="9" t="s">
        <v>743</v>
      </c>
      <c r="K1001" t="s">
        <v>3002</v>
      </c>
      <c r="L1001" s="9" t="s">
        <v>2538</v>
      </c>
      <c r="M1001" s="9" t="s">
        <v>271</v>
      </c>
      <c r="O1001" s="9"/>
      <c r="P1001" s="9"/>
      <c r="R1001" s="9"/>
      <c r="S1001" s="9"/>
      <c r="U1001" s="8"/>
      <c r="V1001" s="9"/>
      <c r="W1001" s="6"/>
      <c r="Y1001" s="5"/>
      <c r="Z1001" s="6"/>
      <c r="AB1001" s="12"/>
    </row>
    <row r="1002" spans="1:29" ht="12.75">
      <c r="A1002" t="s">
        <v>1328</v>
      </c>
      <c r="B1002" t="s">
        <v>4691</v>
      </c>
      <c r="C1002" s="8">
        <v>29462</v>
      </c>
      <c r="D1002" s="9" t="s">
        <v>2537</v>
      </c>
      <c r="E1002" s="9" t="s">
        <v>5190</v>
      </c>
      <c r="F1002" s="9"/>
      <c r="G1002" s="9"/>
      <c r="H1002" t="s">
        <v>1328</v>
      </c>
      <c r="I1002" s="9"/>
      <c r="J1002" s="9"/>
      <c r="K1002" t="s">
        <v>3002</v>
      </c>
      <c r="L1002" s="9" t="s">
        <v>1905</v>
      </c>
      <c r="M1002" s="9" t="s">
        <v>560</v>
      </c>
      <c r="N1002" t="s">
        <v>3002</v>
      </c>
      <c r="O1002" s="9" t="s">
        <v>1905</v>
      </c>
      <c r="P1002" s="9" t="s">
        <v>3029</v>
      </c>
      <c r="Q1002" t="s">
        <v>3002</v>
      </c>
      <c r="R1002" s="9" t="s">
        <v>1905</v>
      </c>
      <c r="S1002" s="5" t="s">
        <v>3359</v>
      </c>
      <c r="V1002" s="5"/>
      <c r="W1002" s="5"/>
      <c r="X1002" s="5"/>
      <c r="Y1002" s="5"/>
      <c r="AC1002" s="11"/>
    </row>
    <row r="1003" ht="12.75">
      <c r="H1003"/>
    </row>
    <row r="1004" spans="1:29" ht="12.75">
      <c r="A1004" t="s">
        <v>2535</v>
      </c>
      <c r="B1004" t="s">
        <v>3645</v>
      </c>
      <c r="C1004" s="8">
        <v>31416</v>
      </c>
      <c r="D1004" s="9" t="s">
        <v>4603</v>
      </c>
      <c r="E1004" s="9" t="s">
        <v>3413</v>
      </c>
      <c r="F1004" s="9" t="s">
        <v>3193</v>
      </c>
      <c r="G1004" s="9" t="s">
        <v>2526</v>
      </c>
      <c r="H1004"/>
      <c r="I1004" s="9"/>
      <c r="J1004" s="9"/>
      <c r="L1004" s="9"/>
      <c r="M1004" s="9"/>
      <c r="O1004" s="9"/>
      <c r="P1004" s="9"/>
      <c r="R1004" s="9"/>
      <c r="V1004" s="5"/>
      <c r="W1004" s="5"/>
      <c r="X1004" s="5"/>
      <c r="Y1004" s="5"/>
      <c r="AC1004" s="11"/>
    </row>
    <row r="1005" spans="1:28" ht="12.75">
      <c r="A1005" t="s">
        <v>2535</v>
      </c>
      <c r="B1005" t="s">
        <v>2721</v>
      </c>
      <c r="C1005" s="8">
        <v>31036</v>
      </c>
      <c r="D1005" s="9" t="s">
        <v>92</v>
      </c>
      <c r="E1005" s="9" t="s">
        <v>92</v>
      </c>
      <c r="F1005" s="9" t="s">
        <v>2538</v>
      </c>
      <c r="G1005" s="9" t="s">
        <v>223</v>
      </c>
      <c r="H1005" t="s">
        <v>2535</v>
      </c>
      <c r="I1005" s="9" t="s">
        <v>2538</v>
      </c>
      <c r="J1005" s="9" t="s">
        <v>744</v>
      </c>
      <c r="K1005" t="s">
        <v>296</v>
      </c>
      <c r="L1005" s="9" t="s">
        <v>2538</v>
      </c>
      <c r="M1005" s="9" t="s">
        <v>5043</v>
      </c>
      <c r="O1005" s="9"/>
      <c r="P1005" s="9"/>
      <c r="R1005" s="9"/>
      <c r="S1005" s="9"/>
      <c r="U1005" s="8"/>
      <c r="V1005" s="9"/>
      <c r="W1005" s="6"/>
      <c r="Y1005" s="5"/>
      <c r="Z1005" s="6"/>
      <c r="AB1005" s="12"/>
    </row>
    <row r="1006" spans="1:29" ht="12.75">
      <c r="A1006" t="s">
        <v>294</v>
      </c>
      <c r="B1006" t="s">
        <v>5149</v>
      </c>
      <c r="C1006" s="8">
        <v>30533</v>
      </c>
      <c r="D1006" s="9" t="s">
        <v>2111</v>
      </c>
      <c r="E1006" s="9" t="s">
        <v>2111</v>
      </c>
      <c r="F1006" s="9" t="s">
        <v>2706</v>
      </c>
      <c r="G1006" s="9" t="s">
        <v>1401</v>
      </c>
      <c r="H1006" t="s">
        <v>294</v>
      </c>
      <c r="I1006" s="9" t="s">
        <v>2706</v>
      </c>
      <c r="J1006" s="9" t="s">
        <v>4017</v>
      </c>
      <c r="L1006" s="9"/>
      <c r="M1006" s="9"/>
      <c r="O1006" s="9"/>
      <c r="P1006" s="9"/>
      <c r="R1006" s="9"/>
      <c r="V1006" s="5"/>
      <c r="W1006" s="5"/>
      <c r="X1006" s="5"/>
      <c r="Y1006" s="5"/>
      <c r="AC1006" s="11"/>
    </row>
    <row r="1007" spans="1:28" ht="12.75">
      <c r="A1007" t="s">
        <v>294</v>
      </c>
      <c r="B1007" t="s">
        <v>1229</v>
      </c>
      <c r="C1007" s="8">
        <v>29684</v>
      </c>
      <c r="D1007" s="9" t="s">
        <v>2708</v>
      </c>
      <c r="E1007" s="9" t="s">
        <v>1285</v>
      </c>
      <c r="F1007" s="9" t="s">
        <v>2123</v>
      </c>
      <c r="G1007" s="9" t="s">
        <v>1413</v>
      </c>
      <c r="H1007" t="s">
        <v>2790</v>
      </c>
      <c r="I1007" s="9" t="s">
        <v>2123</v>
      </c>
      <c r="J1007" s="9" t="s">
        <v>286</v>
      </c>
      <c r="K1007" t="s">
        <v>2790</v>
      </c>
      <c r="L1007" s="9" t="s">
        <v>2123</v>
      </c>
      <c r="M1007" s="9" t="s">
        <v>355</v>
      </c>
      <c r="O1007" s="9"/>
      <c r="P1007" s="9"/>
      <c r="R1007" s="9"/>
      <c r="S1007" s="9"/>
      <c r="U1007" s="8"/>
      <c r="V1007" s="9"/>
      <c r="W1007" s="6"/>
      <c r="Y1007" s="5"/>
      <c r="Z1007" s="6"/>
      <c r="AB1007" s="12"/>
    </row>
    <row r="1009" spans="1:28" ht="12.75">
      <c r="A1009" t="s">
        <v>2704</v>
      </c>
      <c r="B1009" t="s">
        <v>1914</v>
      </c>
      <c r="C1009" s="8">
        <v>28488</v>
      </c>
      <c r="D1009" s="9" t="s">
        <v>4672</v>
      </c>
      <c r="E1009" s="9" t="s">
        <v>4661</v>
      </c>
      <c r="F1009" s="9" t="s">
        <v>1</v>
      </c>
      <c r="G1009" s="9" t="s">
        <v>3878</v>
      </c>
      <c r="H1009" t="s">
        <v>2704</v>
      </c>
      <c r="I1009" s="9" t="s">
        <v>1</v>
      </c>
      <c r="J1009" s="9" t="s">
        <v>4239</v>
      </c>
      <c r="K1009" t="s">
        <v>2704</v>
      </c>
      <c r="L1009" s="9" t="s">
        <v>1</v>
      </c>
      <c r="M1009" s="9" t="s">
        <v>670</v>
      </c>
      <c r="N1009" t="s">
        <v>2704</v>
      </c>
      <c r="O1009" s="9" t="s">
        <v>1</v>
      </c>
      <c r="P1009" s="9" t="s">
        <v>306</v>
      </c>
      <c r="Q1009" t="s">
        <v>71</v>
      </c>
      <c r="R1009" s="9" t="s">
        <v>5177</v>
      </c>
      <c r="S1009" s="9" t="s">
        <v>1915</v>
      </c>
      <c r="T1009" t="s">
        <v>71</v>
      </c>
      <c r="U1009" s="8" t="s">
        <v>5177</v>
      </c>
      <c r="V1009" s="9" t="s">
        <v>1916</v>
      </c>
      <c r="W1009" s="6" t="s">
        <v>2704</v>
      </c>
      <c r="X1009" t="s">
        <v>1</v>
      </c>
      <c r="Y1009" s="5" t="s">
        <v>1917</v>
      </c>
      <c r="Z1009" t="s">
        <v>2704</v>
      </c>
      <c r="AA1009" s="6" t="s">
        <v>1</v>
      </c>
      <c r="AB1009" s="12" t="s">
        <v>1918</v>
      </c>
    </row>
    <row r="1010" spans="1:29" ht="12.75">
      <c r="A1010" t="s">
        <v>2704</v>
      </c>
      <c r="B1010" t="s">
        <v>4419</v>
      </c>
      <c r="C1010" s="8">
        <v>30134</v>
      </c>
      <c r="D1010" s="9" t="s">
        <v>2973</v>
      </c>
      <c r="E1010" s="9" t="s">
        <v>1528</v>
      </c>
      <c r="F1010" s="9" t="s">
        <v>5194</v>
      </c>
      <c r="G1010" s="9" t="s">
        <v>805</v>
      </c>
      <c r="H1010" t="s">
        <v>71</v>
      </c>
      <c r="I1010" s="9" t="s">
        <v>5194</v>
      </c>
      <c r="J1010" s="9" t="s">
        <v>3789</v>
      </c>
      <c r="K1010" t="s">
        <v>2704</v>
      </c>
      <c r="L1010" s="9" t="s">
        <v>5194</v>
      </c>
      <c r="M1010" s="9" t="s">
        <v>4206</v>
      </c>
      <c r="N1010" t="s">
        <v>2704</v>
      </c>
      <c r="O1010" s="9" t="s">
        <v>5194</v>
      </c>
      <c r="P1010" s="9" t="s">
        <v>4213</v>
      </c>
      <c r="R1010" s="9"/>
      <c r="V1010" s="5"/>
      <c r="W1010" s="5"/>
      <c r="X1010" s="5"/>
      <c r="Y1010" s="5"/>
      <c r="AC1010" s="11"/>
    </row>
    <row r="1011" spans="1:29" ht="12.75">
      <c r="A1011" t="s">
        <v>3674</v>
      </c>
      <c r="B1011" t="s">
        <v>3935</v>
      </c>
      <c r="C1011" s="8">
        <v>31098</v>
      </c>
      <c r="D1011" s="9" t="s">
        <v>2635</v>
      </c>
      <c r="E1011" s="9" t="s">
        <v>3395</v>
      </c>
      <c r="F1011" s="9" t="s">
        <v>295</v>
      </c>
      <c r="G1011" s="9" t="s">
        <v>350</v>
      </c>
      <c r="H1011"/>
      <c r="I1011" s="9"/>
      <c r="J1011" s="9"/>
      <c r="L1011" s="9"/>
      <c r="M1011" s="9"/>
      <c r="O1011" s="9"/>
      <c r="P1011" s="9"/>
      <c r="R1011" s="9"/>
      <c r="V1011" s="5"/>
      <c r="W1011" s="5"/>
      <c r="X1011" s="5"/>
      <c r="Y1011" s="5"/>
      <c r="AC1011" s="11"/>
    </row>
    <row r="1012" spans="1:29" ht="12.75">
      <c r="A1012" t="s">
        <v>1623</v>
      </c>
      <c r="B1012" t="s">
        <v>3617</v>
      </c>
      <c r="C1012" s="8">
        <v>31152</v>
      </c>
      <c r="D1012" s="9" t="s">
        <v>4603</v>
      </c>
      <c r="E1012" s="9" t="s">
        <v>3394</v>
      </c>
      <c r="F1012" s="9" t="s">
        <v>4147</v>
      </c>
      <c r="G1012" s="9" t="s">
        <v>824</v>
      </c>
      <c r="H1012"/>
      <c r="I1012" s="9"/>
      <c r="J1012" s="9"/>
      <c r="L1012" s="9"/>
      <c r="M1012" s="9"/>
      <c r="O1012" s="9"/>
      <c r="P1012" s="9"/>
      <c r="R1012" s="9"/>
      <c r="V1012" s="5"/>
      <c r="W1012" s="5"/>
      <c r="X1012" s="5"/>
      <c r="Y1012" s="5"/>
      <c r="AC1012" s="11"/>
    </row>
    <row r="1013" spans="1:29" ht="12.75">
      <c r="A1013" t="s">
        <v>3674</v>
      </c>
      <c r="B1013" t="s">
        <v>1485</v>
      </c>
      <c r="C1013" s="8">
        <v>31348</v>
      </c>
      <c r="D1013" s="9" t="s">
        <v>4603</v>
      </c>
      <c r="E1013" s="9" t="s">
        <v>3395</v>
      </c>
      <c r="F1013" s="9" t="s">
        <v>4511</v>
      </c>
      <c r="G1013" s="9" t="s">
        <v>3702</v>
      </c>
      <c r="H1013"/>
      <c r="I1013" s="9"/>
      <c r="J1013" s="9"/>
      <c r="L1013" s="9"/>
      <c r="M1013" s="9"/>
      <c r="O1013" s="9"/>
      <c r="P1013" s="9"/>
      <c r="R1013" s="9"/>
      <c r="V1013" s="5"/>
      <c r="W1013" s="5"/>
      <c r="X1013" s="5"/>
      <c r="Y1013" s="5"/>
      <c r="AC1013" s="11"/>
    </row>
    <row r="1014" spans="1:29" ht="12.75">
      <c r="A1014" t="s">
        <v>1328</v>
      </c>
      <c r="B1014" t="s">
        <v>2300</v>
      </c>
      <c r="C1014" s="8">
        <v>29817</v>
      </c>
      <c r="D1014" s="9" t="s">
        <v>2537</v>
      </c>
      <c r="E1014" s="9" t="s">
        <v>1912</v>
      </c>
      <c r="F1014" s="9"/>
      <c r="G1014" s="9"/>
      <c r="H1014" t="s">
        <v>328</v>
      </c>
      <c r="I1014" s="9" t="s">
        <v>4172</v>
      </c>
      <c r="J1014" s="9" t="s">
        <v>329</v>
      </c>
      <c r="K1014" t="s">
        <v>19</v>
      </c>
      <c r="L1014" s="9" t="s">
        <v>4172</v>
      </c>
      <c r="M1014" s="9" t="s">
        <v>2914</v>
      </c>
      <c r="N1014" t="s">
        <v>3674</v>
      </c>
      <c r="O1014" s="9" t="s">
        <v>2123</v>
      </c>
      <c r="P1014" s="9" t="s">
        <v>3261</v>
      </c>
      <c r="Q1014" t="s">
        <v>2124</v>
      </c>
      <c r="R1014" s="9" t="s">
        <v>2123</v>
      </c>
      <c r="S1014" s="5" t="s">
        <v>2288</v>
      </c>
      <c r="T1014" t="s">
        <v>71</v>
      </c>
      <c r="U1014" t="s">
        <v>2123</v>
      </c>
      <c r="V1014" s="5" t="s">
        <v>2289</v>
      </c>
      <c r="W1014" s="5"/>
      <c r="X1014" s="5"/>
      <c r="Y1014" s="5"/>
      <c r="AC1014" s="11"/>
    </row>
    <row r="1015" spans="1:29" ht="12.75">
      <c r="A1015" t="s">
        <v>1919</v>
      </c>
      <c r="B1015" t="s">
        <v>3783</v>
      </c>
      <c r="C1015" s="8">
        <v>31363</v>
      </c>
      <c r="D1015" s="9" t="s">
        <v>2634</v>
      </c>
      <c r="E1015" s="9" t="s">
        <v>2635</v>
      </c>
      <c r="F1015" s="9" t="s">
        <v>3548</v>
      </c>
      <c r="G1015" s="9" t="s">
        <v>3889</v>
      </c>
      <c r="H1015" t="s">
        <v>1919</v>
      </c>
      <c r="I1015" s="9" t="s">
        <v>3548</v>
      </c>
      <c r="J1015" s="9" t="s">
        <v>1194</v>
      </c>
      <c r="L1015" s="9"/>
      <c r="M1015" s="9"/>
      <c r="O1015" s="9"/>
      <c r="P1015" s="9"/>
      <c r="R1015" s="9"/>
      <c r="V1015" s="5"/>
      <c r="W1015" s="5"/>
      <c r="X1015" s="5"/>
      <c r="Y1015" s="5"/>
      <c r="AC1015" s="11"/>
    </row>
    <row r="1016" spans="1:28" ht="12.75">
      <c r="A1016" t="s">
        <v>1919</v>
      </c>
      <c r="B1016" t="s">
        <v>2962</v>
      </c>
      <c r="C1016" s="8">
        <v>30821</v>
      </c>
      <c r="D1016" s="9" t="s">
        <v>2961</v>
      </c>
      <c r="E1016" s="9" t="s">
        <v>93</v>
      </c>
      <c r="F1016" s="9" t="s">
        <v>1480</v>
      </c>
      <c r="G1016" s="9" t="s">
        <v>2006</v>
      </c>
      <c r="H1016" t="s">
        <v>1919</v>
      </c>
      <c r="I1016" s="9" t="s">
        <v>1480</v>
      </c>
      <c r="J1016" s="9" t="s">
        <v>2173</v>
      </c>
      <c r="K1016" t="s">
        <v>5159</v>
      </c>
      <c r="L1016" s="9" t="s">
        <v>1480</v>
      </c>
      <c r="M1016" s="9" t="s">
        <v>2960</v>
      </c>
      <c r="O1016" s="9"/>
      <c r="P1016" s="9"/>
      <c r="R1016" s="9"/>
      <c r="S1016" s="9"/>
      <c r="U1016" s="8"/>
      <c r="V1016" s="9"/>
      <c r="W1016" s="6"/>
      <c r="Y1016" s="5"/>
      <c r="Z1016" s="6"/>
      <c r="AB1016" s="12"/>
    </row>
    <row r="1018" spans="1:29" ht="12.75">
      <c r="A1018" t="s">
        <v>523</v>
      </c>
      <c r="B1018" t="s">
        <v>87</v>
      </c>
      <c r="C1018" s="8">
        <v>29422</v>
      </c>
      <c r="D1018" s="9" t="s">
        <v>88</v>
      </c>
      <c r="E1018" s="9" t="s">
        <v>2455</v>
      </c>
      <c r="F1018" s="9" t="s">
        <v>4940</v>
      </c>
      <c r="G1018" s="9" t="s">
        <v>5179</v>
      </c>
      <c r="H1018" t="s">
        <v>3714</v>
      </c>
      <c r="I1018" s="9" t="s">
        <v>4940</v>
      </c>
      <c r="J1018" s="9" t="s">
        <v>3718</v>
      </c>
      <c r="K1018" t="s">
        <v>523</v>
      </c>
      <c r="L1018" s="9" t="s">
        <v>4940</v>
      </c>
      <c r="M1018" s="9" t="s">
        <v>3713</v>
      </c>
      <c r="N1018" t="s">
        <v>3714</v>
      </c>
      <c r="O1018" s="9" t="s">
        <v>4940</v>
      </c>
      <c r="P1018" s="9" t="s">
        <v>541</v>
      </c>
      <c r="Q1018" t="s">
        <v>523</v>
      </c>
      <c r="R1018" s="9" t="s">
        <v>4940</v>
      </c>
      <c r="S1018" s="5" t="s">
        <v>5184</v>
      </c>
      <c r="T1018" t="s">
        <v>3714</v>
      </c>
      <c r="U1018" t="s">
        <v>4940</v>
      </c>
      <c r="V1018" s="5" t="s">
        <v>3813</v>
      </c>
      <c r="W1018" s="5"/>
      <c r="X1018" s="5"/>
      <c r="Y1018" s="5"/>
      <c r="AC1018" s="11"/>
    </row>
    <row r="1019" spans="1:29" ht="12.75">
      <c r="A1019" t="s">
        <v>3714</v>
      </c>
      <c r="B1019" t="s">
        <v>1651</v>
      </c>
      <c r="C1019" s="8">
        <v>31117</v>
      </c>
      <c r="D1019" s="9" t="s">
        <v>2635</v>
      </c>
      <c r="E1019" s="9" t="s">
        <v>2636</v>
      </c>
      <c r="F1019" s="9" t="s">
        <v>3717</v>
      </c>
      <c r="G1019" s="9" t="s">
        <v>5184</v>
      </c>
      <c r="H1019" t="s">
        <v>3184</v>
      </c>
      <c r="I1019" s="9" t="s">
        <v>3717</v>
      </c>
      <c r="J1019" s="9" t="s">
        <v>2545</v>
      </c>
      <c r="L1019" s="9"/>
      <c r="M1019" s="9"/>
      <c r="O1019" s="9"/>
      <c r="P1019" s="9"/>
      <c r="R1019" s="9"/>
      <c r="V1019" s="5"/>
      <c r="W1019" s="5"/>
      <c r="X1019" s="5"/>
      <c r="Y1019" s="5"/>
      <c r="AC1019" s="11"/>
    </row>
    <row r="1020" spans="1:28" ht="12.75">
      <c r="A1020" t="s">
        <v>5135</v>
      </c>
      <c r="B1020" t="s">
        <v>1191</v>
      </c>
      <c r="C1020" s="8">
        <v>29725</v>
      </c>
      <c r="D1020" s="9" t="s">
        <v>5190</v>
      </c>
      <c r="E1020" s="9" t="s">
        <v>372</v>
      </c>
      <c r="F1020" s="9" t="s">
        <v>4940</v>
      </c>
      <c r="G1020" s="9" t="s">
        <v>3813</v>
      </c>
      <c r="H1020" t="s">
        <v>523</v>
      </c>
      <c r="I1020" s="9" t="s">
        <v>4940</v>
      </c>
      <c r="J1020" s="9" t="s">
        <v>3713</v>
      </c>
      <c r="L1020" s="9"/>
      <c r="M1020" s="9"/>
      <c r="N1020" t="s">
        <v>523</v>
      </c>
      <c r="O1020" s="9" t="s">
        <v>4940</v>
      </c>
      <c r="P1020" s="9" t="s">
        <v>543</v>
      </c>
      <c r="Q1020" t="s">
        <v>3810</v>
      </c>
      <c r="R1020" s="9" t="s">
        <v>4940</v>
      </c>
      <c r="S1020" s="9" t="s">
        <v>5197</v>
      </c>
      <c r="U1020" s="8"/>
      <c r="V1020" s="9"/>
      <c r="W1020" s="6"/>
      <c r="Y1020" s="5"/>
      <c r="Z1020" s="6"/>
      <c r="AB1020" s="12"/>
    </row>
    <row r="1021" spans="1:28" ht="12.75">
      <c r="A1021" t="s">
        <v>5135</v>
      </c>
      <c r="B1021" t="s">
        <v>3746</v>
      </c>
      <c r="C1021" s="8">
        <v>29428</v>
      </c>
      <c r="D1021" s="9" t="s">
        <v>3747</v>
      </c>
      <c r="E1021" s="9" t="s">
        <v>1611</v>
      </c>
      <c r="F1021" s="9" t="s">
        <v>3548</v>
      </c>
      <c r="G1021" s="9" t="s">
        <v>3711</v>
      </c>
      <c r="H1021" t="s">
        <v>3808</v>
      </c>
      <c r="I1021" s="9" t="s">
        <v>3548</v>
      </c>
      <c r="J1021" s="9" t="s">
        <v>3713</v>
      </c>
      <c r="K1021" t="s">
        <v>523</v>
      </c>
      <c r="L1021" s="9" t="s">
        <v>3548</v>
      </c>
      <c r="M1021" s="9" t="s">
        <v>2545</v>
      </c>
      <c r="N1021" t="s">
        <v>3714</v>
      </c>
      <c r="O1021" s="9" t="s">
        <v>3548</v>
      </c>
      <c r="P1021" s="9" t="s">
        <v>2836</v>
      </c>
      <c r="Q1021" t="s">
        <v>404</v>
      </c>
      <c r="R1021" s="9" t="s">
        <v>3548</v>
      </c>
      <c r="S1021" s="9" t="s">
        <v>541</v>
      </c>
      <c r="U1021" s="8"/>
      <c r="V1021" s="9"/>
      <c r="W1021" s="6"/>
      <c r="Y1021" s="5"/>
      <c r="Z1021" s="6"/>
      <c r="AB1021" s="12"/>
    </row>
    <row r="1022" spans="1:29" ht="12.75">
      <c r="A1022" t="s">
        <v>5048</v>
      </c>
      <c r="B1022" t="s">
        <v>279</v>
      </c>
      <c r="C1022" s="8">
        <v>29330</v>
      </c>
      <c r="D1022" s="9" t="s">
        <v>379</v>
      </c>
      <c r="E1022" s="9" t="s">
        <v>901</v>
      </c>
      <c r="F1022" s="9" t="s">
        <v>4940</v>
      </c>
      <c r="G1022" s="9" t="s">
        <v>1390</v>
      </c>
      <c r="H1022" t="s">
        <v>3712</v>
      </c>
      <c r="I1022" s="9" t="s">
        <v>4940</v>
      </c>
      <c r="J1022" s="9" t="s">
        <v>5197</v>
      </c>
      <c r="K1022" t="s">
        <v>3714</v>
      </c>
      <c r="L1022" s="9" t="s">
        <v>4940</v>
      </c>
      <c r="M1022" s="9" t="s">
        <v>2547</v>
      </c>
      <c r="N1022" t="s">
        <v>2277</v>
      </c>
      <c r="O1022" s="9" t="s">
        <v>4511</v>
      </c>
      <c r="P1022" s="9" t="s">
        <v>5197</v>
      </c>
      <c r="Q1022" t="s">
        <v>2277</v>
      </c>
      <c r="R1022" s="9" t="s">
        <v>4511</v>
      </c>
      <c r="S1022" s="5" t="s">
        <v>3188</v>
      </c>
      <c r="T1022" t="s">
        <v>3184</v>
      </c>
      <c r="U1022" t="s">
        <v>4819</v>
      </c>
      <c r="V1022" s="5" t="s">
        <v>2545</v>
      </c>
      <c r="W1022" s="5"/>
      <c r="X1022" s="5"/>
      <c r="Y1022" s="5"/>
      <c r="AC1022" s="11"/>
    </row>
    <row r="1023" spans="1:29" ht="12.75">
      <c r="A1023" t="s">
        <v>2274</v>
      </c>
      <c r="B1023" t="s">
        <v>3175</v>
      </c>
      <c r="C1023" s="8">
        <v>30914</v>
      </c>
      <c r="D1023" s="9" t="s">
        <v>2113</v>
      </c>
      <c r="E1023" s="9" t="s">
        <v>3396</v>
      </c>
      <c r="F1023" s="9" t="s">
        <v>1</v>
      </c>
      <c r="G1023" s="9" t="s">
        <v>3811</v>
      </c>
      <c r="H1023" t="s">
        <v>3810</v>
      </c>
      <c r="I1023" s="9" t="s">
        <v>1</v>
      </c>
      <c r="J1023" s="9" t="s">
        <v>2545</v>
      </c>
      <c r="L1023" s="9"/>
      <c r="M1023" s="9"/>
      <c r="O1023" s="9"/>
      <c r="P1023" s="9"/>
      <c r="R1023" s="9"/>
      <c r="V1023" s="5"/>
      <c r="W1023" s="5"/>
      <c r="X1023" s="5"/>
      <c r="Y1023" s="5"/>
      <c r="AC1023" s="11"/>
    </row>
    <row r="1024" spans="1:28" ht="12.75">
      <c r="A1024" t="s">
        <v>3298</v>
      </c>
      <c r="B1024" t="s">
        <v>2964</v>
      </c>
      <c r="C1024" s="8">
        <v>30328</v>
      </c>
      <c r="D1024" s="9" t="s">
        <v>92</v>
      </c>
      <c r="E1024" s="9" t="s">
        <v>94</v>
      </c>
      <c r="F1024" s="9" t="s">
        <v>5194</v>
      </c>
      <c r="G1024" s="9" t="s">
        <v>3188</v>
      </c>
      <c r="H1024" t="s">
        <v>2274</v>
      </c>
      <c r="I1024" s="9" t="s">
        <v>5194</v>
      </c>
      <c r="J1024" s="9" t="s">
        <v>2545</v>
      </c>
      <c r="K1024" t="s">
        <v>2277</v>
      </c>
      <c r="L1024" s="9" t="s">
        <v>5194</v>
      </c>
      <c r="M1024" s="9" t="s">
        <v>5197</v>
      </c>
      <c r="O1024" s="9"/>
      <c r="P1024" s="9"/>
      <c r="R1024" s="9"/>
      <c r="S1024" s="9"/>
      <c r="U1024" s="8"/>
      <c r="V1024" s="9"/>
      <c r="W1024" s="6"/>
      <c r="Y1024" s="5"/>
      <c r="Z1024" s="6"/>
      <c r="AB1024" s="12"/>
    </row>
    <row r="1025" spans="1:29" ht="12.75">
      <c r="A1025" t="s">
        <v>3184</v>
      </c>
      <c r="B1025" t="s">
        <v>3613</v>
      </c>
      <c r="C1025" s="8">
        <v>31353</v>
      </c>
      <c r="D1025" s="9" t="s">
        <v>4605</v>
      </c>
      <c r="E1025" s="9" t="s">
        <v>4601</v>
      </c>
      <c r="F1025" s="9" t="s">
        <v>4147</v>
      </c>
      <c r="G1025" s="9" t="s">
        <v>5197</v>
      </c>
      <c r="H1025"/>
      <c r="I1025" s="9"/>
      <c r="J1025" s="9"/>
      <c r="L1025" s="9"/>
      <c r="M1025" s="9"/>
      <c r="O1025" s="9"/>
      <c r="P1025" s="9"/>
      <c r="R1025" s="9"/>
      <c r="V1025" s="5"/>
      <c r="W1025" s="5"/>
      <c r="X1025" s="5"/>
      <c r="Y1025" s="5"/>
      <c r="AC1025" s="11"/>
    </row>
    <row r="1027" spans="1:29" ht="12.75">
      <c r="A1027" t="s">
        <v>5181</v>
      </c>
      <c r="B1027" t="s">
        <v>321</v>
      </c>
      <c r="C1027" s="8">
        <v>29880</v>
      </c>
      <c r="D1027" s="9" t="s">
        <v>3303</v>
      </c>
      <c r="E1027" s="9" t="s">
        <v>2018</v>
      </c>
      <c r="F1027" s="9" t="s">
        <v>4511</v>
      </c>
      <c r="G1027" s="9" t="s">
        <v>541</v>
      </c>
      <c r="H1027" t="s">
        <v>5181</v>
      </c>
      <c r="I1027" s="9" t="s">
        <v>4511</v>
      </c>
      <c r="J1027" s="9" t="s">
        <v>2539</v>
      </c>
      <c r="K1027" t="s">
        <v>317</v>
      </c>
      <c r="L1027" s="9" t="s">
        <v>4511</v>
      </c>
      <c r="M1027" s="9" t="s">
        <v>2547</v>
      </c>
      <c r="N1027" t="s">
        <v>5200</v>
      </c>
      <c r="O1027" s="9" t="s">
        <v>4511</v>
      </c>
      <c r="P1027" s="9" t="s">
        <v>2547</v>
      </c>
      <c r="R1027" s="9"/>
      <c r="V1027" s="5"/>
      <c r="W1027" s="5"/>
      <c r="X1027" s="5"/>
      <c r="Y1027" s="5"/>
      <c r="AC1027" s="11"/>
    </row>
    <row r="1028" spans="1:28" ht="12.75">
      <c r="A1028" t="s">
        <v>5178</v>
      </c>
      <c r="B1028" t="s">
        <v>2959</v>
      </c>
      <c r="C1028" s="8">
        <v>30643</v>
      </c>
      <c r="D1028" s="9" t="s">
        <v>2958</v>
      </c>
      <c r="E1028" s="9" t="s">
        <v>93</v>
      </c>
      <c r="F1028" s="9" t="s">
        <v>4819</v>
      </c>
      <c r="G1028" s="9" t="s">
        <v>3189</v>
      </c>
      <c r="H1028" t="s">
        <v>5178</v>
      </c>
      <c r="I1028" s="9" t="s">
        <v>4819</v>
      </c>
      <c r="J1028" s="9" t="s">
        <v>3813</v>
      </c>
      <c r="K1028" t="s">
        <v>5203</v>
      </c>
      <c r="L1028" s="9" t="s">
        <v>4819</v>
      </c>
      <c r="M1028" s="9" t="s">
        <v>2545</v>
      </c>
      <c r="O1028" s="9"/>
      <c r="P1028" s="9"/>
      <c r="R1028" s="9"/>
      <c r="S1028" s="9"/>
      <c r="U1028" s="8"/>
      <c r="V1028" s="9"/>
      <c r="W1028" s="6"/>
      <c r="Y1028" s="5"/>
      <c r="Z1028" s="6"/>
      <c r="AB1028" s="12"/>
    </row>
    <row r="1029" spans="1:29" ht="12.75">
      <c r="A1029" t="s">
        <v>5181</v>
      </c>
      <c r="B1029" t="s">
        <v>775</v>
      </c>
      <c r="C1029" s="8">
        <v>31449</v>
      </c>
      <c r="D1029" s="9" t="s">
        <v>1291</v>
      </c>
      <c r="E1029" s="9" t="s">
        <v>2634</v>
      </c>
      <c r="F1029" s="9" t="s">
        <v>3083</v>
      </c>
      <c r="G1029" s="9" t="s">
        <v>543</v>
      </c>
      <c r="H1029" t="s">
        <v>5181</v>
      </c>
      <c r="I1029" s="9" t="s">
        <v>3083</v>
      </c>
      <c r="J1029" s="9" t="s">
        <v>3811</v>
      </c>
      <c r="L1029" s="9"/>
      <c r="M1029" s="9"/>
      <c r="O1029" s="9"/>
      <c r="P1029" s="9"/>
      <c r="R1029" s="9"/>
      <c r="V1029" s="5"/>
      <c r="W1029" s="5"/>
      <c r="X1029" s="5"/>
      <c r="Y1029" s="5"/>
      <c r="AC1029" s="11"/>
    </row>
    <row r="1030" spans="1:28" ht="12.75">
      <c r="A1030" t="s">
        <v>5203</v>
      </c>
      <c r="B1030" t="s">
        <v>280</v>
      </c>
      <c r="C1030" s="8">
        <v>30749</v>
      </c>
      <c r="D1030" s="9" t="s">
        <v>95</v>
      </c>
      <c r="E1030" s="9" t="s">
        <v>902</v>
      </c>
      <c r="F1030" s="9" t="s">
        <v>5177</v>
      </c>
      <c r="G1030" s="9" t="s">
        <v>543</v>
      </c>
      <c r="H1030" t="s">
        <v>5178</v>
      </c>
      <c r="I1030" s="9" t="s">
        <v>5177</v>
      </c>
      <c r="J1030" s="9" t="s">
        <v>4167</v>
      </c>
      <c r="K1030" t="s">
        <v>5203</v>
      </c>
      <c r="L1030" s="9" t="s">
        <v>5177</v>
      </c>
      <c r="M1030" s="9" t="s">
        <v>5208</v>
      </c>
      <c r="O1030" s="9"/>
      <c r="P1030" s="9"/>
      <c r="R1030" s="9"/>
      <c r="S1030" s="9"/>
      <c r="U1030" s="8"/>
      <c r="V1030" s="9"/>
      <c r="W1030" s="6"/>
      <c r="Y1030" s="5"/>
      <c r="Z1030" s="6"/>
      <c r="AB1030" s="12"/>
    </row>
    <row r="1031" spans="1:28" ht="12.75">
      <c r="A1031" t="s">
        <v>5181</v>
      </c>
      <c r="B1031" t="s">
        <v>121</v>
      </c>
      <c r="C1031" s="8">
        <v>29215</v>
      </c>
      <c r="D1031" s="9" t="s">
        <v>3192</v>
      </c>
      <c r="E1031" s="9" t="s">
        <v>793</v>
      </c>
      <c r="F1031" s="9" t="s">
        <v>3548</v>
      </c>
      <c r="G1031" s="9" t="s">
        <v>5199</v>
      </c>
      <c r="H1031" t="s">
        <v>5200</v>
      </c>
      <c r="I1031" s="9" t="s">
        <v>377</v>
      </c>
      <c r="J1031" s="9" t="s">
        <v>3188</v>
      </c>
      <c r="K1031" t="s">
        <v>5198</v>
      </c>
      <c r="L1031" s="9" t="s">
        <v>377</v>
      </c>
      <c r="M1031" s="9" t="s">
        <v>2547</v>
      </c>
      <c r="N1031" t="s">
        <v>5200</v>
      </c>
      <c r="O1031" s="9" t="s">
        <v>377</v>
      </c>
      <c r="P1031" s="9" t="s">
        <v>122</v>
      </c>
      <c r="Q1031" t="s">
        <v>5200</v>
      </c>
      <c r="R1031" s="9" t="s">
        <v>377</v>
      </c>
      <c r="S1031" s="9" t="s">
        <v>5202</v>
      </c>
      <c r="T1031" t="s">
        <v>5200</v>
      </c>
      <c r="U1031" s="8" t="s">
        <v>377</v>
      </c>
      <c r="V1031" s="9" t="s">
        <v>3188</v>
      </c>
      <c r="W1031" s="6" t="s">
        <v>5200</v>
      </c>
      <c r="X1031" t="s">
        <v>377</v>
      </c>
      <c r="Y1031" s="5" t="s">
        <v>5202</v>
      </c>
      <c r="Z1031" s="6"/>
      <c r="AB1031" s="12"/>
    </row>
    <row r="1032" spans="1:29" ht="12.75">
      <c r="A1032" t="s">
        <v>5181</v>
      </c>
      <c r="B1032" t="s">
        <v>2598</v>
      </c>
      <c r="C1032" s="8">
        <v>31725</v>
      </c>
      <c r="D1032" s="9" t="s">
        <v>2733</v>
      </c>
      <c r="E1032" s="9" t="s">
        <v>4606</v>
      </c>
      <c r="F1032" s="9" t="s">
        <v>1480</v>
      </c>
      <c r="G1032" s="9" t="s">
        <v>5207</v>
      </c>
      <c r="H1032"/>
      <c r="I1032" s="9"/>
      <c r="J1032" s="9"/>
      <c r="L1032" s="9"/>
      <c r="M1032" s="9"/>
      <c r="O1032" s="9"/>
      <c r="P1032" s="9"/>
      <c r="R1032" s="9"/>
      <c r="V1032" s="5"/>
      <c r="W1032" s="5"/>
      <c r="X1032" s="5"/>
      <c r="Y1032" s="5"/>
      <c r="AC1032" s="11"/>
    </row>
    <row r="1033" spans="1:28" ht="12.75">
      <c r="A1033" t="s">
        <v>3816</v>
      </c>
      <c r="B1033" t="s">
        <v>4675</v>
      </c>
      <c r="C1033" s="8">
        <v>27689</v>
      </c>
      <c r="D1033" s="9"/>
      <c r="E1033" s="9" t="s">
        <v>1168</v>
      </c>
      <c r="F1033" s="9" t="s">
        <v>377</v>
      </c>
      <c r="G1033" s="9" t="s">
        <v>2547</v>
      </c>
      <c r="H1033" t="s">
        <v>1328</v>
      </c>
      <c r="I1033" s="9"/>
      <c r="J1033" s="9"/>
      <c r="K1033" t="s">
        <v>3816</v>
      </c>
      <c r="L1033" s="9" t="s">
        <v>4172</v>
      </c>
      <c r="M1033" s="9" t="s">
        <v>541</v>
      </c>
      <c r="N1033" t="s">
        <v>3816</v>
      </c>
      <c r="O1033" s="9" t="s">
        <v>4172</v>
      </c>
      <c r="P1033" s="9" t="s">
        <v>3189</v>
      </c>
      <c r="Q1033" t="s">
        <v>3816</v>
      </c>
      <c r="R1033" s="9" t="s">
        <v>1905</v>
      </c>
      <c r="S1033" s="9" t="s">
        <v>3811</v>
      </c>
      <c r="T1033" t="s">
        <v>5203</v>
      </c>
      <c r="U1033" s="8" t="s">
        <v>1905</v>
      </c>
      <c r="V1033" s="9" t="s">
        <v>3713</v>
      </c>
      <c r="W1033" s="6" t="s">
        <v>5203</v>
      </c>
      <c r="X1033" t="s">
        <v>1905</v>
      </c>
      <c r="Y1033" s="5" t="s">
        <v>3814</v>
      </c>
      <c r="Z1033" s="6" t="s">
        <v>5203</v>
      </c>
      <c r="AA1033" s="6" t="s">
        <v>1905</v>
      </c>
      <c r="AB1033" s="12" t="s">
        <v>3188</v>
      </c>
    </row>
    <row r="1034" spans="1:28" ht="12.75">
      <c r="A1034" t="s">
        <v>5198</v>
      </c>
      <c r="B1034" t="s">
        <v>4977</v>
      </c>
      <c r="C1034" s="8">
        <v>29853</v>
      </c>
      <c r="D1034" s="9" t="s">
        <v>709</v>
      </c>
      <c r="E1034" s="9" t="s">
        <v>372</v>
      </c>
      <c r="F1034" s="9" t="s">
        <v>4147</v>
      </c>
      <c r="G1034" s="9" t="s">
        <v>2547</v>
      </c>
      <c r="H1034" t="s">
        <v>5181</v>
      </c>
      <c r="I1034" s="9" t="s">
        <v>2538</v>
      </c>
      <c r="J1034" s="9" t="s">
        <v>4122</v>
      </c>
      <c r="K1034" t="s">
        <v>5200</v>
      </c>
      <c r="L1034" s="9" t="s">
        <v>2538</v>
      </c>
      <c r="M1034" s="9" t="s">
        <v>5208</v>
      </c>
      <c r="N1034" t="s">
        <v>5200</v>
      </c>
      <c r="O1034" s="9" t="s">
        <v>2538</v>
      </c>
      <c r="P1034" s="9" t="s">
        <v>2547</v>
      </c>
      <c r="Q1034" t="s">
        <v>5200</v>
      </c>
      <c r="R1034" s="9" t="s">
        <v>2538</v>
      </c>
      <c r="S1034" s="9" t="s">
        <v>3188</v>
      </c>
      <c r="U1034" s="8"/>
      <c r="V1034" s="9"/>
      <c r="W1034" s="6"/>
      <c r="Y1034" s="5"/>
      <c r="Z1034" s="6"/>
      <c r="AB1034" s="12"/>
    </row>
    <row r="1035" spans="1:28" ht="12.75">
      <c r="A1035" t="s">
        <v>5200</v>
      </c>
      <c r="B1035" t="s">
        <v>2891</v>
      </c>
      <c r="C1035" s="8">
        <v>30556</v>
      </c>
      <c r="D1035" s="9" t="s">
        <v>98</v>
      </c>
      <c r="E1035" s="9" t="s">
        <v>3395</v>
      </c>
      <c r="F1035" s="9" t="s">
        <v>2706</v>
      </c>
      <c r="G1035" s="9" t="s">
        <v>3188</v>
      </c>
      <c r="H1035" t="s">
        <v>317</v>
      </c>
      <c r="I1035" s="9" t="s">
        <v>2706</v>
      </c>
      <c r="J1035" s="9" t="s">
        <v>2545</v>
      </c>
      <c r="K1035" t="s">
        <v>317</v>
      </c>
      <c r="L1035" s="9" t="s">
        <v>2706</v>
      </c>
      <c r="M1035" s="9" t="s">
        <v>2545</v>
      </c>
      <c r="O1035" s="9"/>
      <c r="P1035" s="9"/>
      <c r="R1035" s="9"/>
      <c r="S1035" s="9"/>
      <c r="U1035" s="8"/>
      <c r="V1035" s="9"/>
      <c r="W1035" s="6"/>
      <c r="Y1035" s="5"/>
      <c r="Z1035" s="6"/>
      <c r="AB1035" s="12"/>
    </row>
    <row r="1036" spans="1:29" ht="12.75">
      <c r="A1036" t="s">
        <v>5178</v>
      </c>
      <c r="B1036" t="s">
        <v>2426</v>
      </c>
      <c r="C1036" s="8">
        <v>30067</v>
      </c>
      <c r="D1036" s="9" t="s">
        <v>2975</v>
      </c>
      <c r="E1036" s="9" t="s">
        <v>1528</v>
      </c>
      <c r="F1036" s="9" t="s">
        <v>3193</v>
      </c>
      <c r="G1036" s="9" t="s">
        <v>5197</v>
      </c>
      <c r="H1036" t="s">
        <v>5178</v>
      </c>
      <c r="I1036" s="9" t="s">
        <v>3193</v>
      </c>
      <c r="J1036" s="9" t="s">
        <v>3811</v>
      </c>
      <c r="K1036" t="s">
        <v>3816</v>
      </c>
      <c r="L1036" s="9" t="s">
        <v>3193</v>
      </c>
      <c r="M1036" s="9" t="s">
        <v>3811</v>
      </c>
      <c r="N1036" t="s">
        <v>5200</v>
      </c>
      <c r="O1036" s="9" t="s">
        <v>3193</v>
      </c>
      <c r="P1036" s="9" t="s">
        <v>5197</v>
      </c>
      <c r="R1036" s="9"/>
      <c r="V1036" s="5"/>
      <c r="W1036" s="5"/>
      <c r="X1036" s="5"/>
      <c r="Y1036" s="5"/>
      <c r="AC1036" s="11"/>
    </row>
    <row r="1037" spans="1:29" ht="12.75">
      <c r="A1037" t="s">
        <v>5203</v>
      </c>
      <c r="B1037" t="s">
        <v>3139</v>
      </c>
      <c r="C1037" s="8">
        <v>31212</v>
      </c>
      <c r="D1037" s="9" t="s">
        <v>4606</v>
      </c>
      <c r="E1037" s="9" t="s">
        <v>4605</v>
      </c>
      <c r="F1037" s="9" t="s">
        <v>4819</v>
      </c>
      <c r="G1037" s="9" t="s">
        <v>2545</v>
      </c>
      <c r="H1037"/>
      <c r="I1037" s="9"/>
      <c r="J1037" s="9"/>
      <c r="L1037" s="9"/>
      <c r="M1037" s="9"/>
      <c r="O1037" s="9"/>
      <c r="P1037" s="9"/>
      <c r="R1037" s="9"/>
      <c r="V1037" s="5"/>
      <c r="W1037" s="5"/>
      <c r="X1037" s="5"/>
      <c r="Y1037" s="5"/>
      <c r="AC1037" s="11"/>
    </row>
    <row r="1038" spans="1:29" ht="12.75">
      <c r="A1038" t="s">
        <v>5203</v>
      </c>
      <c r="B1038" t="s">
        <v>2637</v>
      </c>
      <c r="C1038" s="8">
        <v>30680</v>
      </c>
      <c r="D1038" s="9" t="s">
        <v>2636</v>
      </c>
      <c r="E1038" s="9" t="s">
        <v>3324</v>
      </c>
      <c r="F1038" s="9" t="s">
        <v>5183</v>
      </c>
      <c r="G1038" s="9" t="s">
        <v>2545</v>
      </c>
      <c r="H1038" t="s">
        <v>5203</v>
      </c>
      <c r="I1038" s="9" t="s">
        <v>5183</v>
      </c>
      <c r="J1038" s="9" t="s">
        <v>2545</v>
      </c>
      <c r="L1038" s="9"/>
      <c r="M1038" s="9"/>
      <c r="O1038" s="9"/>
      <c r="P1038" s="9"/>
      <c r="R1038" s="9"/>
      <c r="V1038" s="5"/>
      <c r="W1038" s="5"/>
      <c r="X1038" s="5"/>
      <c r="Y1038" s="5"/>
      <c r="AC1038" s="11"/>
    </row>
    <row r="1040" spans="1:29" ht="12.75">
      <c r="A1040" t="s">
        <v>2699</v>
      </c>
      <c r="B1040" t="s">
        <v>3164</v>
      </c>
      <c r="C1040" s="8">
        <v>30328</v>
      </c>
      <c r="D1040" s="9" t="s">
        <v>2323</v>
      </c>
      <c r="E1040" s="9" t="s">
        <v>2634</v>
      </c>
      <c r="F1040" s="9" t="s">
        <v>2123</v>
      </c>
      <c r="G1040" s="9" t="s">
        <v>2698</v>
      </c>
      <c r="H1040" t="s">
        <v>5209</v>
      </c>
      <c r="I1040" s="9" t="s">
        <v>2123</v>
      </c>
      <c r="J1040" s="9" t="s">
        <v>3811</v>
      </c>
      <c r="L1040" s="9"/>
      <c r="M1040" s="9"/>
      <c r="O1040" s="9"/>
      <c r="P1040" s="9"/>
      <c r="R1040" s="9"/>
      <c r="V1040" s="5"/>
      <c r="W1040" s="5"/>
      <c r="X1040" s="5"/>
      <c r="Y1040" s="5"/>
      <c r="AC1040" s="11"/>
    </row>
    <row r="1041" spans="1:29" ht="12.75">
      <c r="A1041" t="s">
        <v>4919</v>
      </c>
      <c r="B1041" t="s">
        <v>1092</v>
      </c>
      <c r="C1041" s="8">
        <v>30270</v>
      </c>
      <c r="D1041" s="9" t="s">
        <v>1529</v>
      </c>
      <c r="E1041" s="9" t="s">
        <v>1147</v>
      </c>
      <c r="F1041" s="9" t="s">
        <v>4172</v>
      </c>
      <c r="G1041" s="9" t="s">
        <v>3807</v>
      </c>
      <c r="H1041" t="s">
        <v>4919</v>
      </c>
      <c r="I1041" s="9" t="s">
        <v>4172</v>
      </c>
      <c r="J1041" s="9" t="s">
        <v>572</v>
      </c>
      <c r="K1041" t="s">
        <v>4919</v>
      </c>
      <c r="L1041" s="9" t="s">
        <v>4172</v>
      </c>
      <c r="M1041" s="9" t="s">
        <v>2279</v>
      </c>
      <c r="N1041" t="s">
        <v>4919</v>
      </c>
      <c r="O1041" s="9" t="s">
        <v>4172</v>
      </c>
      <c r="P1041" s="9" t="s">
        <v>4426</v>
      </c>
      <c r="R1041" s="9"/>
      <c r="V1041" s="5"/>
      <c r="W1041" s="5"/>
      <c r="X1041" s="5"/>
      <c r="Y1041" s="5"/>
      <c r="AC1041" s="11"/>
    </row>
    <row r="1042" spans="1:29" ht="12.75">
      <c r="A1042" t="s">
        <v>4690</v>
      </c>
      <c r="B1042" t="s">
        <v>691</v>
      </c>
      <c r="C1042" s="8">
        <v>30238</v>
      </c>
      <c r="D1042" s="9" t="s">
        <v>1529</v>
      </c>
      <c r="E1042" s="9" t="s">
        <v>5171</v>
      </c>
      <c r="F1042" s="9" t="s">
        <v>5183</v>
      </c>
      <c r="G1042" s="9" t="s">
        <v>3718</v>
      </c>
      <c r="H1042" t="s">
        <v>5181</v>
      </c>
      <c r="I1042" s="9" t="s">
        <v>5183</v>
      </c>
      <c r="J1042" s="9" t="s">
        <v>2539</v>
      </c>
      <c r="K1042" t="s">
        <v>5200</v>
      </c>
      <c r="L1042" s="9" t="s">
        <v>5183</v>
      </c>
      <c r="M1042" s="9" t="s">
        <v>2539</v>
      </c>
      <c r="N1042" t="s">
        <v>5200</v>
      </c>
      <c r="O1042" s="9" t="s">
        <v>5183</v>
      </c>
      <c r="P1042" s="9" t="s">
        <v>5197</v>
      </c>
      <c r="R1042" s="9"/>
      <c r="V1042" s="5"/>
      <c r="W1042" s="5"/>
      <c r="X1042" s="5"/>
      <c r="Y1042" s="5"/>
      <c r="AC1042" s="11"/>
    </row>
    <row r="1043" spans="1:28" ht="12.75">
      <c r="A1043" t="s">
        <v>4690</v>
      </c>
      <c r="B1043" t="s">
        <v>671</v>
      </c>
      <c r="C1043" s="8">
        <v>30866</v>
      </c>
      <c r="D1043" s="9" t="s">
        <v>1365</v>
      </c>
      <c r="E1043" s="9" t="s">
        <v>92</v>
      </c>
      <c r="F1043" s="9" t="s">
        <v>295</v>
      </c>
      <c r="G1043" s="9" t="s">
        <v>5191</v>
      </c>
      <c r="H1043" t="s">
        <v>1328</v>
      </c>
      <c r="I1043" s="9"/>
      <c r="J1043" s="9"/>
      <c r="K1043" t="s">
        <v>2699</v>
      </c>
      <c r="L1043" s="9" t="s">
        <v>295</v>
      </c>
      <c r="M1043" s="9" t="s">
        <v>5191</v>
      </c>
      <c r="O1043" s="9"/>
      <c r="P1043" s="9"/>
      <c r="R1043" s="9"/>
      <c r="S1043" s="9"/>
      <c r="U1043" s="8"/>
      <c r="V1043" s="9"/>
      <c r="W1043" s="6"/>
      <c r="Y1043" s="5"/>
      <c r="Z1043" s="6"/>
      <c r="AB1043" s="12"/>
    </row>
    <row r="1044" spans="1:29" ht="12.75">
      <c r="A1044" t="s">
        <v>172</v>
      </c>
      <c r="B1044" t="s">
        <v>2688</v>
      </c>
      <c r="C1044" s="8">
        <v>30277</v>
      </c>
      <c r="D1044" s="9" t="s">
        <v>2978</v>
      </c>
      <c r="E1044" s="9" t="s">
        <v>1510</v>
      </c>
      <c r="F1044" s="9" t="s">
        <v>539</v>
      </c>
      <c r="G1044" s="9" t="s">
        <v>1040</v>
      </c>
      <c r="H1044" t="s">
        <v>2699</v>
      </c>
      <c r="I1044" s="9" t="s">
        <v>539</v>
      </c>
      <c r="J1044" s="9" t="s">
        <v>4122</v>
      </c>
      <c r="K1044" t="s">
        <v>2699</v>
      </c>
      <c r="L1044" s="9" t="s">
        <v>539</v>
      </c>
      <c r="M1044" s="9" t="s">
        <v>4122</v>
      </c>
      <c r="N1044" t="s">
        <v>2699</v>
      </c>
      <c r="O1044" s="9" t="s">
        <v>539</v>
      </c>
      <c r="P1044" s="9" t="s">
        <v>3713</v>
      </c>
      <c r="R1044" s="9"/>
      <c r="V1044" s="5"/>
      <c r="W1044" s="5"/>
      <c r="X1044" s="5"/>
      <c r="Y1044" s="5"/>
      <c r="AC1044" s="11"/>
    </row>
    <row r="1045" spans="1:29" ht="12.75">
      <c r="A1045" t="s">
        <v>4187</v>
      </c>
      <c r="B1045" t="s">
        <v>689</v>
      </c>
      <c r="C1045" s="8">
        <v>30652</v>
      </c>
      <c r="D1045" s="9" t="s">
        <v>1531</v>
      </c>
      <c r="E1045" s="9" t="s">
        <v>1529</v>
      </c>
      <c r="F1045" s="9" t="s">
        <v>5183</v>
      </c>
      <c r="G1045" s="9" t="s">
        <v>3811</v>
      </c>
      <c r="H1045" t="s">
        <v>4919</v>
      </c>
      <c r="I1045" s="9" t="s">
        <v>5183</v>
      </c>
      <c r="J1045" s="9" t="s">
        <v>2547</v>
      </c>
      <c r="K1045" t="s">
        <v>5209</v>
      </c>
      <c r="L1045" s="9" t="s">
        <v>5183</v>
      </c>
      <c r="M1045" s="9" t="s">
        <v>3189</v>
      </c>
      <c r="N1045" t="s">
        <v>5209</v>
      </c>
      <c r="O1045" s="9" t="s">
        <v>5183</v>
      </c>
      <c r="P1045" s="9" t="s">
        <v>3807</v>
      </c>
      <c r="R1045" s="9"/>
      <c r="V1045" s="5"/>
      <c r="W1045" s="5"/>
      <c r="X1045" s="5"/>
      <c r="Y1045" s="5"/>
      <c r="AC1045" s="11"/>
    </row>
    <row r="1046" spans="1:28" ht="12.75">
      <c r="A1046" t="s">
        <v>573</v>
      </c>
      <c r="B1046" t="s">
        <v>4980</v>
      </c>
      <c r="C1046" s="8">
        <v>27816</v>
      </c>
      <c r="D1046" s="9" t="s">
        <v>4981</v>
      </c>
      <c r="E1046" s="9" t="s">
        <v>4665</v>
      </c>
      <c r="F1046" s="9" t="s">
        <v>2546</v>
      </c>
      <c r="G1046" s="9" t="s">
        <v>2545</v>
      </c>
      <c r="H1046" t="s">
        <v>573</v>
      </c>
      <c r="I1046" s="9" t="s">
        <v>2546</v>
      </c>
      <c r="J1046" s="9" t="s">
        <v>2547</v>
      </c>
      <c r="K1046" t="s">
        <v>4919</v>
      </c>
      <c r="L1046" s="9" t="s">
        <v>4940</v>
      </c>
      <c r="M1046" s="9" t="s">
        <v>2284</v>
      </c>
      <c r="N1046" t="s">
        <v>573</v>
      </c>
      <c r="O1046" s="9" t="s">
        <v>4940</v>
      </c>
      <c r="P1046" s="9" t="s">
        <v>2547</v>
      </c>
      <c r="Q1046" t="s">
        <v>4919</v>
      </c>
      <c r="R1046" s="9" t="s">
        <v>3083</v>
      </c>
      <c r="S1046" s="9" t="s">
        <v>3811</v>
      </c>
      <c r="T1046" t="s">
        <v>4187</v>
      </c>
      <c r="U1046" s="8" t="s">
        <v>3083</v>
      </c>
      <c r="V1046" s="9" t="s">
        <v>541</v>
      </c>
      <c r="W1046" s="6" t="s">
        <v>5031</v>
      </c>
      <c r="X1046" t="s">
        <v>3083</v>
      </c>
      <c r="Y1046" s="5" t="s">
        <v>5207</v>
      </c>
      <c r="Z1046" s="6" t="s">
        <v>5209</v>
      </c>
      <c r="AA1046" s="6" t="s">
        <v>3083</v>
      </c>
      <c r="AB1046" s="12" t="s">
        <v>3811</v>
      </c>
    </row>
    <row r="1047" spans="3:28" ht="12.75">
      <c r="C1047" s="8"/>
      <c r="D1047" s="9"/>
      <c r="E1047" s="9"/>
      <c r="F1047" s="9"/>
      <c r="G1047" s="9"/>
      <c r="H1047"/>
      <c r="I1047" s="9"/>
      <c r="J1047" s="9"/>
      <c r="L1047" s="9"/>
      <c r="M1047" s="9"/>
      <c r="O1047" s="9"/>
      <c r="P1047" s="9"/>
      <c r="R1047" s="9"/>
      <c r="S1047" s="9"/>
      <c r="U1047" s="8"/>
      <c r="V1047" s="9"/>
      <c r="W1047" s="6"/>
      <c r="Y1047" s="5"/>
      <c r="Z1047" s="6"/>
      <c r="AB1047" s="12"/>
    </row>
    <row r="1048" spans="1:29" ht="12.75">
      <c r="A1048" t="s">
        <v>375</v>
      </c>
      <c r="B1048" t="s">
        <v>2832</v>
      </c>
      <c r="C1048" s="8">
        <v>29760</v>
      </c>
      <c r="D1048" s="9" t="s">
        <v>1531</v>
      </c>
      <c r="E1048" s="9" t="s">
        <v>1530</v>
      </c>
      <c r="F1048" s="9" t="s">
        <v>2546</v>
      </c>
      <c r="G1048" s="9" t="s">
        <v>1922</v>
      </c>
      <c r="H1048" t="s">
        <v>375</v>
      </c>
      <c r="I1048" s="9" t="s">
        <v>2546</v>
      </c>
      <c r="J1048" s="9" t="s">
        <v>550</v>
      </c>
      <c r="K1048" t="s">
        <v>375</v>
      </c>
      <c r="L1048" s="9" t="s">
        <v>2546</v>
      </c>
      <c r="M1048" s="9" t="s">
        <v>550</v>
      </c>
      <c r="N1048" t="s">
        <v>367</v>
      </c>
      <c r="O1048" s="9" t="s">
        <v>2546</v>
      </c>
      <c r="P1048" s="9" t="s">
        <v>368</v>
      </c>
      <c r="R1048" s="9"/>
      <c r="V1048" s="5"/>
      <c r="W1048" s="5"/>
      <c r="X1048" s="5"/>
      <c r="Y1048" s="5"/>
      <c r="AC1048" s="11"/>
    </row>
    <row r="1049" spans="1:28" ht="12.75">
      <c r="A1049" t="s">
        <v>4780</v>
      </c>
      <c r="B1049" t="s">
        <v>1123</v>
      </c>
      <c r="C1049" s="8">
        <v>27464</v>
      </c>
      <c r="D1049" s="9"/>
      <c r="E1049" s="9" t="s">
        <v>4748</v>
      </c>
      <c r="F1049" s="9" t="s">
        <v>5177</v>
      </c>
      <c r="G1049" s="9" t="s">
        <v>550</v>
      </c>
      <c r="H1049" t="s">
        <v>4780</v>
      </c>
      <c r="I1049" s="9" t="s">
        <v>5177</v>
      </c>
      <c r="J1049" s="9" t="s">
        <v>550</v>
      </c>
      <c r="K1049" t="s">
        <v>4780</v>
      </c>
      <c r="L1049" s="9" t="s">
        <v>5177</v>
      </c>
      <c r="M1049" s="9" t="s">
        <v>3134</v>
      </c>
      <c r="N1049" t="s">
        <v>4780</v>
      </c>
      <c r="O1049" s="9" t="s">
        <v>5177</v>
      </c>
      <c r="P1049" s="9" t="s">
        <v>550</v>
      </c>
      <c r="Q1049" t="s">
        <v>4780</v>
      </c>
      <c r="R1049" s="9" t="s">
        <v>5177</v>
      </c>
      <c r="S1049" s="9" t="s">
        <v>1922</v>
      </c>
      <c r="T1049" t="s">
        <v>4780</v>
      </c>
      <c r="U1049" s="8" t="s">
        <v>4172</v>
      </c>
      <c r="V1049" s="9" t="s">
        <v>368</v>
      </c>
      <c r="W1049" s="14" t="s">
        <v>4780</v>
      </c>
      <c r="X1049" t="s">
        <v>4172</v>
      </c>
      <c r="Y1049" s="5" t="s">
        <v>3134</v>
      </c>
      <c r="Z1049" s="6" t="s">
        <v>4780</v>
      </c>
      <c r="AA1049" s="6" t="s">
        <v>4172</v>
      </c>
      <c r="AB1049" s="12" t="s">
        <v>3134</v>
      </c>
    </row>
    <row r="1050" spans="1:29" ht="12.75">
      <c r="A1050" t="s">
        <v>3133</v>
      </c>
      <c r="B1050" t="s">
        <v>1208</v>
      </c>
      <c r="C1050" s="8">
        <v>30476</v>
      </c>
      <c r="D1050" s="9" t="s">
        <v>1522</v>
      </c>
      <c r="E1050" s="9" t="s">
        <v>1529</v>
      </c>
      <c r="F1050" s="9" t="s">
        <v>5194</v>
      </c>
      <c r="G1050" s="9" t="s">
        <v>550</v>
      </c>
      <c r="H1050" t="s">
        <v>367</v>
      </c>
      <c r="I1050" s="9" t="s">
        <v>3548</v>
      </c>
      <c r="J1050" s="9" t="s">
        <v>368</v>
      </c>
      <c r="K1050" t="s">
        <v>3133</v>
      </c>
      <c r="L1050" s="9" t="s">
        <v>3548</v>
      </c>
      <c r="M1050" s="9" t="s">
        <v>550</v>
      </c>
      <c r="N1050" t="s">
        <v>3133</v>
      </c>
      <c r="O1050" s="9" t="s">
        <v>3548</v>
      </c>
      <c r="P1050" s="9" t="s">
        <v>3134</v>
      </c>
      <c r="R1050" s="9"/>
      <c r="V1050" s="5"/>
      <c r="W1050" s="5"/>
      <c r="X1050" s="5"/>
      <c r="Y1050" s="5"/>
      <c r="AC1050" s="11"/>
    </row>
    <row r="1051" spans="1:28" ht="12.75">
      <c r="A1051" t="s">
        <v>3133</v>
      </c>
      <c r="B1051" t="s">
        <v>2963</v>
      </c>
      <c r="C1051" s="8">
        <v>30266</v>
      </c>
      <c r="D1051" s="9" t="s">
        <v>92</v>
      </c>
      <c r="E1051" s="9" t="s">
        <v>94</v>
      </c>
      <c r="F1051" s="9" t="s">
        <v>2123</v>
      </c>
      <c r="G1051" s="9" t="s">
        <v>3134</v>
      </c>
      <c r="H1051" t="s">
        <v>3133</v>
      </c>
      <c r="I1051" s="9" t="s">
        <v>2123</v>
      </c>
      <c r="J1051" s="9" t="s">
        <v>368</v>
      </c>
      <c r="K1051" t="s">
        <v>3133</v>
      </c>
      <c r="L1051" s="9" t="s">
        <v>2123</v>
      </c>
      <c r="M1051" s="9" t="s">
        <v>3134</v>
      </c>
      <c r="O1051" s="9"/>
      <c r="P1051" s="9"/>
      <c r="R1051" s="9"/>
      <c r="S1051" s="9"/>
      <c r="U1051" s="8"/>
      <c r="V1051" s="9"/>
      <c r="W1051" s="6"/>
      <c r="Y1051" s="5"/>
      <c r="Z1051" s="6"/>
      <c r="AB1051" s="12"/>
    </row>
    <row r="1052" spans="1:29" ht="12.75">
      <c r="A1052" t="s">
        <v>375</v>
      </c>
      <c r="B1052" t="s">
        <v>2912</v>
      </c>
      <c r="C1052" s="8">
        <v>30811</v>
      </c>
      <c r="D1052" s="9" t="s">
        <v>1285</v>
      </c>
      <c r="E1052" s="9" t="s">
        <v>1285</v>
      </c>
      <c r="F1052" s="9" t="s">
        <v>5180</v>
      </c>
      <c r="G1052" s="9" t="s">
        <v>3134</v>
      </c>
      <c r="H1052" t="s">
        <v>367</v>
      </c>
      <c r="I1052" s="9" t="s">
        <v>5180</v>
      </c>
      <c r="J1052" s="9" t="s">
        <v>368</v>
      </c>
      <c r="L1052" s="9"/>
      <c r="M1052" s="9"/>
      <c r="O1052" s="9"/>
      <c r="P1052" s="9"/>
      <c r="R1052" s="9"/>
      <c r="V1052" s="5"/>
      <c r="W1052" s="5"/>
      <c r="X1052" s="5"/>
      <c r="Y1052" s="5"/>
      <c r="AC1052" s="11"/>
    </row>
    <row r="1053" spans="1:28" ht="12.75">
      <c r="A1053" t="s">
        <v>370</v>
      </c>
      <c r="B1053" t="s">
        <v>4984</v>
      </c>
      <c r="C1053" s="8">
        <v>29340</v>
      </c>
      <c r="D1053" s="9" t="s">
        <v>3192</v>
      </c>
      <c r="E1053" s="9" t="s">
        <v>4662</v>
      </c>
      <c r="F1053" s="9" t="s">
        <v>295</v>
      </c>
      <c r="G1053" s="9" t="s">
        <v>3134</v>
      </c>
      <c r="H1053" t="s">
        <v>370</v>
      </c>
      <c r="I1053" s="9" t="s">
        <v>295</v>
      </c>
      <c r="J1053" s="9" t="s">
        <v>550</v>
      </c>
      <c r="K1053" t="s">
        <v>367</v>
      </c>
      <c r="L1053" s="9" t="s">
        <v>4819</v>
      </c>
      <c r="M1053" s="9" t="s">
        <v>3134</v>
      </c>
      <c r="N1053" t="s">
        <v>370</v>
      </c>
      <c r="O1053" s="9" t="s">
        <v>4819</v>
      </c>
      <c r="P1053" s="9" t="s">
        <v>550</v>
      </c>
      <c r="Q1053" t="s">
        <v>370</v>
      </c>
      <c r="R1053" s="9" t="s">
        <v>4819</v>
      </c>
      <c r="S1053" s="9" t="s">
        <v>3823</v>
      </c>
      <c r="T1053" t="s">
        <v>370</v>
      </c>
      <c r="U1053" s="8" t="s">
        <v>4819</v>
      </c>
      <c r="V1053" s="9" t="s">
        <v>550</v>
      </c>
      <c r="W1053" s="6" t="s">
        <v>367</v>
      </c>
      <c r="X1053" t="s">
        <v>4819</v>
      </c>
      <c r="Y1053" s="5" t="s">
        <v>3134</v>
      </c>
      <c r="Z1053" s="6"/>
      <c r="AB1053" s="12"/>
    </row>
    <row r="1054" spans="1:29" ht="12.75">
      <c r="A1054" t="s">
        <v>4780</v>
      </c>
      <c r="B1054" t="s">
        <v>5118</v>
      </c>
      <c r="C1054" s="8">
        <v>29640</v>
      </c>
      <c r="D1054" s="9" t="s">
        <v>1950</v>
      </c>
      <c r="E1054" s="9" t="s">
        <v>1950</v>
      </c>
      <c r="F1054" s="9" t="s">
        <v>4041</v>
      </c>
      <c r="G1054" s="9" t="s">
        <v>3134</v>
      </c>
      <c r="H1054" t="s">
        <v>4780</v>
      </c>
      <c r="I1054" s="9" t="s">
        <v>4041</v>
      </c>
      <c r="J1054" s="9" t="s">
        <v>3134</v>
      </c>
      <c r="K1054" t="s">
        <v>4780</v>
      </c>
      <c r="L1054" s="9" t="s">
        <v>4041</v>
      </c>
      <c r="M1054" s="9" t="s">
        <v>550</v>
      </c>
      <c r="N1054" t="s">
        <v>4780</v>
      </c>
      <c r="O1054" s="9" t="s">
        <v>4041</v>
      </c>
      <c r="P1054" s="9" t="s">
        <v>3134</v>
      </c>
      <c r="Q1054" t="s">
        <v>4780</v>
      </c>
      <c r="R1054" s="9" t="s">
        <v>4041</v>
      </c>
      <c r="S1054" s="5" t="s">
        <v>550</v>
      </c>
      <c r="T1054" t="s">
        <v>4780</v>
      </c>
      <c r="U1054" t="s">
        <v>4041</v>
      </c>
      <c r="V1054" s="5" t="s">
        <v>3134</v>
      </c>
      <c r="W1054" s="5"/>
      <c r="X1054" s="5"/>
      <c r="Y1054" s="5"/>
      <c r="AC1054" s="11"/>
    </row>
    <row r="1055" spans="1:29" ht="12.75">
      <c r="A1055" t="s">
        <v>4724</v>
      </c>
      <c r="B1055" t="s">
        <v>10</v>
      </c>
      <c r="C1055" s="8">
        <v>30982</v>
      </c>
      <c r="D1055" s="9" t="s">
        <v>94</v>
      </c>
      <c r="E1055" s="9" t="s">
        <v>2638</v>
      </c>
      <c r="F1055" s="9" t="s">
        <v>2706</v>
      </c>
      <c r="G1055" s="9" t="s">
        <v>2684</v>
      </c>
      <c r="H1055" t="s">
        <v>4816</v>
      </c>
      <c r="I1055" s="9" t="s">
        <v>2706</v>
      </c>
      <c r="J1055" s="9" t="s">
        <v>11</v>
      </c>
      <c r="L1055" s="9"/>
      <c r="M1055" s="9"/>
      <c r="O1055" s="9"/>
      <c r="P1055" s="9"/>
      <c r="R1055" s="9"/>
      <c r="V1055" s="5"/>
      <c r="W1055" s="5"/>
      <c r="X1055" s="5"/>
      <c r="Y1055" s="5"/>
      <c r="AC1055" s="11"/>
    </row>
    <row r="1056" spans="1:29" ht="12.75">
      <c r="A1056" t="s">
        <v>643</v>
      </c>
      <c r="B1056" t="s">
        <v>920</v>
      </c>
      <c r="C1056" s="8">
        <v>30436</v>
      </c>
      <c r="D1056" s="9" t="s">
        <v>1532</v>
      </c>
      <c r="E1056" s="9" t="s">
        <v>1530</v>
      </c>
      <c r="F1056" s="9" t="s">
        <v>2538</v>
      </c>
      <c r="G1056" s="9" t="s">
        <v>192</v>
      </c>
      <c r="H1056" t="s">
        <v>1533</v>
      </c>
      <c r="I1056" s="9" t="s">
        <v>3548</v>
      </c>
      <c r="J1056" s="9" t="s">
        <v>5158</v>
      </c>
      <c r="K1056" t="s">
        <v>4724</v>
      </c>
      <c r="L1056" s="9" t="s">
        <v>3548</v>
      </c>
      <c r="M1056" s="9" t="s">
        <v>4524</v>
      </c>
      <c r="N1056" t="s">
        <v>4724</v>
      </c>
      <c r="O1056" s="9" t="s">
        <v>3548</v>
      </c>
      <c r="P1056" s="9" t="s">
        <v>2662</v>
      </c>
      <c r="R1056" s="9"/>
      <c r="V1056" s="5"/>
      <c r="W1056" s="5"/>
      <c r="X1056" s="5"/>
      <c r="Y1056" s="5"/>
      <c r="AC1056" s="11"/>
    </row>
    <row r="1057" spans="1:29" ht="12.75">
      <c r="A1057" t="s">
        <v>367</v>
      </c>
      <c r="B1057" t="s">
        <v>4084</v>
      </c>
      <c r="C1057" s="8">
        <v>31435</v>
      </c>
      <c r="D1057" s="9" t="s">
        <v>4605</v>
      </c>
      <c r="E1057" s="9" t="s">
        <v>3394</v>
      </c>
      <c r="F1057" s="9" t="s">
        <v>1</v>
      </c>
      <c r="G1057" s="9" t="s">
        <v>368</v>
      </c>
      <c r="H1057"/>
      <c r="I1057" s="9"/>
      <c r="J1057" s="9"/>
      <c r="L1057" s="9"/>
      <c r="M1057" s="9"/>
      <c r="O1057" s="9"/>
      <c r="P1057" s="9"/>
      <c r="R1057" s="9"/>
      <c r="V1057" s="5"/>
      <c r="W1057" s="5"/>
      <c r="X1057" s="5"/>
      <c r="Y1057" s="5"/>
      <c r="AC1057" s="11"/>
    </row>
    <row r="1059" spans="1:29" ht="12.75">
      <c r="A1059" t="s">
        <v>1715</v>
      </c>
      <c r="B1059" t="s">
        <v>5120</v>
      </c>
      <c r="C1059" s="8">
        <v>25635</v>
      </c>
      <c r="D1059" s="9"/>
      <c r="E1059" s="9" t="s">
        <v>2537</v>
      </c>
      <c r="F1059" s="9" t="s">
        <v>3083</v>
      </c>
      <c r="G1059" s="9" t="s">
        <v>3704</v>
      </c>
      <c r="H1059" t="s">
        <v>1715</v>
      </c>
      <c r="I1059" s="9" t="s">
        <v>3717</v>
      </c>
      <c r="J1059" s="9" t="s">
        <v>4157</v>
      </c>
      <c r="K1059" t="s">
        <v>1715</v>
      </c>
      <c r="L1059" s="9" t="s">
        <v>3717</v>
      </c>
      <c r="M1059" s="9" t="s">
        <v>4738</v>
      </c>
      <c r="N1059" t="s">
        <v>1715</v>
      </c>
      <c r="O1059" s="9" t="s">
        <v>3717</v>
      </c>
      <c r="P1059" s="9" t="s">
        <v>1205</v>
      </c>
      <c r="Q1059" t="s">
        <v>1715</v>
      </c>
      <c r="R1059" s="9" t="s">
        <v>3717</v>
      </c>
      <c r="S1059" s="5" t="s">
        <v>1270</v>
      </c>
      <c r="T1059" t="s">
        <v>1715</v>
      </c>
      <c r="U1059" t="s">
        <v>3717</v>
      </c>
      <c r="V1059" s="5" t="s">
        <v>5164</v>
      </c>
      <c r="W1059" s="6" t="s">
        <v>1715</v>
      </c>
      <c r="X1059" t="s">
        <v>3717</v>
      </c>
      <c r="Y1059" s="5" t="s">
        <v>5165</v>
      </c>
      <c r="Z1059" t="s">
        <v>1715</v>
      </c>
      <c r="AA1059" s="6" t="s">
        <v>3717</v>
      </c>
      <c r="AB1059" s="6" t="s">
        <v>4758</v>
      </c>
      <c r="AC1059" s="11"/>
    </row>
    <row r="1060" spans="1:29" ht="12.75">
      <c r="A1060" t="s">
        <v>3311</v>
      </c>
      <c r="B1060" t="s">
        <v>4759</v>
      </c>
      <c r="C1060" s="8">
        <v>28694</v>
      </c>
      <c r="D1060" s="9" t="s">
        <v>3490</v>
      </c>
      <c r="E1060" s="9" t="s">
        <v>3303</v>
      </c>
      <c r="F1060" s="9" t="s">
        <v>377</v>
      </c>
      <c r="G1060" s="9" t="s">
        <v>2677</v>
      </c>
      <c r="H1060" t="s">
        <v>3311</v>
      </c>
      <c r="I1060" s="9" t="s">
        <v>377</v>
      </c>
      <c r="J1060" s="9" t="s">
        <v>6</v>
      </c>
      <c r="K1060" t="s">
        <v>3311</v>
      </c>
      <c r="L1060" s="9" t="s">
        <v>377</v>
      </c>
      <c r="M1060" s="9" t="s">
        <v>4739</v>
      </c>
      <c r="N1060" t="s">
        <v>3311</v>
      </c>
      <c r="O1060" s="9" t="s">
        <v>377</v>
      </c>
      <c r="P1060" s="9" t="s">
        <v>437</v>
      </c>
      <c r="Q1060" t="s">
        <v>3311</v>
      </c>
      <c r="R1060" s="9" t="s">
        <v>377</v>
      </c>
      <c r="S1060" s="5" t="s">
        <v>4760</v>
      </c>
      <c r="T1060" t="s">
        <v>3311</v>
      </c>
      <c r="U1060" t="s">
        <v>377</v>
      </c>
      <c r="V1060" s="5" t="s">
        <v>4761</v>
      </c>
      <c r="W1060" s="6" t="s">
        <v>3311</v>
      </c>
      <c r="X1060" t="s">
        <v>4147</v>
      </c>
      <c r="Y1060" s="5" t="s">
        <v>4762</v>
      </c>
      <c r="Z1060" t="s">
        <v>3311</v>
      </c>
      <c r="AA1060" s="6" t="s">
        <v>4147</v>
      </c>
      <c r="AB1060" s="6" t="s">
        <v>4406</v>
      </c>
      <c r="AC1060" s="11"/>
    </row>
    <row r="1061" spans="3:29" ht="12.75">
      <c r="C1061" s="8"/>
      <c r="D1061" s="9"/>
      <c r="E1061" s="9"/>
      <c r="F1061" s="9"/>
      <c r="G1061" s="9"/>
      <c r="H1061" s="9"/>
      <c r="I1061" s="9"/>
      <c r="J1061" s="9"/>
      <c r="L1061" s="9"/>
      <c r="M1061" s="9"/>
      <c r="O1061" s="9"/>
      <c r="P1061" s="9"/>
      <c r="R1061" s="9"/>
      <c r="V1061" s="5"/>
      <c r="W1061" s="6"/>
      <c r="Y1061" s="5"/>
      <c r="AC1061" s="11"/>
    </row>
    <row r="1062" spans="8:22" ht="12.75">
      <c r="H1062" t="s">
        <v>393</v>
      </c>
      <c r="K1062" t="s">
        <v>4296</v>
      </c>
      <c r="N1062" t="s">
        <v>1331</v>
      </c>
      <c r="Q1062" t="s">
        <v>4837</v>
      </c>
      <c r="T1062" t="s">
        <v>4838</v>
      </c>
      <c r="V1062" s="5"/>
    </row>
    <row r="1063" ht="12.75">
      <c r="V1063" s="5"/>
    </row>
    <row r="1064" ht="12.75">
      <c r="V1064" s="5"/>
    </row>
    <row r="1065" ht="12.75">
      <c r="V1065" s="5"/>
    </row>
    <row r="1066" spans="1:22" ht="18">
      <c r="A1066" s="7" t="s">
        <v>899</v>
      </c>
      <c r="K1066" s="7"/>
      <c r="V1066" s="5"/>
    </row>
    <row r="1067" spans="1:22" ht="12.75">
      <c r="A1067" t="s">
        <v>909</v>
      </c>
      <c r="V1067" s="5"/>
    </row>
    <row r="1068" spans="1:22" ht="12.75">
      <c r="A1068" t="s">
        <v>4644</v>
      </c>
      <c r="V1068" s="5"/>
    </row>
    <row r="1069" spans="1:29" ht="12.75">
      <c r="A1069" t="s">
        <v>3002</v>
      </c>
      <c r="B1069" t="s">
        <v>3343</v>
      </c>
      <c r="C1069" s="8">
        <v>30088</v>
      </c>
      <c r="D1069" s="9" t="s">
        <v>3203</v>
      </c>
      <c r="E1069" s="9" t="s">
        <v>3203</v>
      </c>
      <c r="F1069" s="9" t="s">
        <v>935</v>
      </c>
      <c r="G1069" s="9" t="s">
        <v>493</v>
      </c>
      <c r="H1069" t="s">
        <v>3002</v>
      </c>
      <c r="I1069" s="9" t="s">
        <v>935</v>
      </c>
      <c r="J1069" s="9" t="s">
        <v>2016</v>
      </c>
      <c r="K1069" t="s">
        <v>3002</v>
      </c>
      <c r="L1069" s="9" t="s">
        <v>935</v>
      </c>
      <c r="M1069" s="9" t="s">
        <v>4173</v>
      </c>
      <c r="N1069" t="s">
        <v>3002</v>
      </c>
      <c r="O1069" s="9" t="s">
        <v>935</v>
      </c>
      <c r="P1069" s="9" t="s">
        <v>89</v>
      </c>
      <c r="R1069" s="9"/>
      <c r="V1069" s="5"/>
      <c r="W1069" s="5"/>
      <c r="X1069" s="5"/>
      <c r="Y1069" s="5"/>
      <c r="AC1069" s="11"/>
    </row>
    <row r="1070" spans="1:25" ht="12.75">
      <c r="A1070" t="s">
        <v>3002</v>
      </c>
      <c r="B1070" t="s">
        <v>3833</v>
      </c>
      <c r="C1070" s="8">
        <v>28313</v>
      </c>
      <c r="D1070" s="9" t="s">
        <v>4672</v>
      </c>
      <c r="E1070" s="9" t="s">
        <v>793</v>
      </c>
      <c r="F1070" s="9" t="s">
        <v>3083</v>
      </c>
      <c r="G1070" s="9" t="s">
        <v>2338</v>
      </c>
      <c r="H1070" t="s">
        <v>3002</v>
      </c>
      <c r="I1070" s="9" t="s">
        <v>3083</v>
      </c>
      <c r="J1070" s="9" t="s">
        <v>1117</v>
      </c>
      <c r="L1070" s="9"/>
      <c r="M1070" s="9"/>
      <c r="O1070" s="9"/>
      <c r="P1070" s="9"/>
      <c r="R1070" s="9"/>
      <c r="S1070" s="9"/>
      <c r="U1070" s="8"/>
      <c r="V1070" s="9"/>
      <c r="W1070" t="s">
        <v>3002</v>
      </c>
      <c r="X1070" t="s">
        <v>5194</v>
      </c>
      <c r="Y1070" s="5" t="s">
        <v>3834</v>
      </c>
    </row>
    <row r="1071" spans="1:29" ht="12.75">
      <c r="A1071" t="s">
        <v>1328</v>
      </c>
      <c r="B1071" t="s">
        <v>4050</v>
      </c>
      <c r="C1071" s="8">
        <v>30809</v>
      </c>
      <c r="D1071" s="9" t="s">
        <v>3962</v>
      </c>
      <c r="E1071" s="9" t="s">
        <v>1507</v>
      </c>
      <c r="F1071" s="9"/>
      <c r="G1071" s="9"/>
      <c r="H1071" t="s">
        <v>3002</v>
      </c>
      <c r="I1071" s="9" t="s">
        <v>295</v>
      </c>
      <c r="J1071" s="9" t="s">
        <v>1100</v>
      </c>
      <c r="K1071" t="s">
        <v>3002</v>
      </c>
      <c r="L1071" s="9" t="s">
        <v>295</v>
      </c>
      <c r="M1071" s="9" t="s">
        <v>680</v>
      </c>
      <c r="N1071" t="s">
        <v>3002</v>
      </c>
      <c r="O1071" s="9" t="s">
        <v>295</v>
      </c>
      <c r="P1071" s="9" t="s">
        <v>4273</v>
      </c>
      <c r="R1071" s="9"/>
      <c r="V1071" s="5"/>
      <c r="W1071" s="5"/>
      <c r="X1071" s="5"/>
      <c r="Y1071" s="5"/>
      <c r="AC1071" s="11"/>
    </row>
    <row r="1072" ht="12.75">
      <c r="H1072"/>
    </row>
    <row r="1073" spans="1:29" ht="12.75">
      <c r="A1073" t="s">
        <v>2535</v>
      </c>
      <c r="B1073" t="s">
        <v>1881</v>
      </c>
      <c r="C1073" s="8">
        <v>31313</v>
      </c>
      <c r="D1073" s="9" t="s">
        <v>2366</v>
      </c>
      <c r="E1073" s="9" t="s">
        <v>3414</v>
      </c>
      <c r="F1073" s="9" t="s">
        <v>2538</v>
      </c>
      <c r="G1073" s="9" t="s">
        <v>2524</v>
      </c>
      <c r="H1073"/>
      <c r="I1073" s="9"/>
      <c r="J1073" s="9"/>
      <c r="L1073" s="9"/>
      <c r="M1073" s="9"/>
      <c r="O1073" s="9"/>
      <c r="P1073" s="9"/>
      <c r="R1073" s="9"/>
      <c r="V1073" s="5"/>
      <c r="W1073" s="5"/>
      <c r="X1073" s="5"/>
      <c r="Y1073" s="5"/>
      <c r="AC1073" s="11"/>
    </row>
    <row r="1074" spans="1:25" ht="12.75">
      <c r="A1074" t="s">
        <v>2967</v>
      </c>
      <c r="B1074" t="s">
        <v>5243</v>
      </c>
      <c r="C1074" s="8">
        <v>29120</v>
      </c>
      <c r="D1074" s="9" t="s">
        <v>2730</v>
      </c>
      <c r="E1074" s="9" t="s">
        <v>55</v>
      </c>
      <c r="F1074" s="9" t="s">
        <v>2123</v>
      </c>
      <c r="G1074" s="9" t="s">
        <v>3800</v>
      </c>
      <c r="H1074" t="s">
        <v>2535</v>
      </c>
      <c r="I1074" s="9" t="s">
        <v>2123</v>
      </c>
      <c r="J1074" s="9" t="s">
        <v>1099</v>
      </c>
      <c r="K1074" t="s">
        <v>2535</v>
      </c>
      <c r="L1074" s="9" t="s">
        <v>2123</v>
      </c>
      <c r="M1074" s="9" t="s">
        <v>3308</v>
      </c>
      <c r="N1074" t="s">
        <v>2535</v>
      </c>
      <c r="O1074" s="9" t="s">
        <v>5194</v>
      </c>
      <c r="P1074" s="9" t="s">
        <v>4272</v>
      </c>
      <c r="Q1074" t="s">
        <v>2535</v>
      </c>
      <c r="R1074" s="9" t="s">
        <v>5194</v>
      </c>
      <c r="S1074" s="9" t="s">
        <v>4587</v>
      </c>
      <c r="T1074" t="s">
        <v>2967</v>
      </c>
      <c r="U1074" s="8" t="s">
        <v>5194</v>
      </c>
      <c r="V1074" s="9" t="s">
        <v>4588</v>
      </c>
      <c r="W1074" s="10" t="s">
        <v>2535</v>
      </c>
      <c r="X1074" t="s">
        <v>5194</v>
      </c>
      <c r="Y1074" s="5" t="s">
        <v>4589</v>
      </c>
    </row>
    <row r="1075" spans="1:29" ht="12.75">
      <c r="A1075" t="s">
        <v>3157</v>
      </c>
      <c r="B1075" t="s">
        <v>3993</v>
      </c>
      <c r="C1075" s="8">
        <v>29598</v>
      </c>
      <c r="D1075" s="9" t="s">
        <v>2543</v>
      </c>
      <c r="E1075" s="9" t="s">
        <v>2018</v>
      </c>
      <c r="F1075" s="9" t="s">
        <v>4819</v>
      </c>
      <c r="G1075" s="9" t="s">
        <v>5211</v>
      </c>
      <c r="H1075" t="s">
        <v>5203</v>
      </c>
      <c r="I1075" s="9" t="s">
        <v>2226</v>
      </c>
      <c r="J1075" s="9" t="s">
        <v>3188</v>
      </c>
      <c r="K1075" t="s">
        <v>5203</v>
      </c>
      <c r="L1075" s="9" t="s">
        <v>2226</v>
      </c>
      <c r="M1075" s="9" t="s">
        <v>2545</v>
      </c>
      <c r="N1075" t="s">
        <v>5196</v>
      </c>
      <c r="O1075" s="9" t="s">
        <v>935</v>
      </c>
      <c r="P1075" s="9" t="s">
        <v>5208</v>
      </c>
      <c r="Q1075" t="s">
        <v>5031</v>
      </c>
      <c r="R1075" s="9" t="s">
        <v>935</v>
      </c>
      <c r="S1075" s="5" t="s">
        <v>2545</v>
      </c>
      <c r="T1075" t="s">
        <v>3994</v>
      </c>
      <c r="U1075" t="s">
        <v>935</v>
      </c>
      <c r="V1075" s="5" t="s">
        <v>5197</v>
      </c>
      <c r="W1075" s="5"/>
      <c r="X1075" s="5"/>
      <c r="Y1075" s="5"/>
      <c r="AC1075" s="11"/>
    </row>
    <row r="1076" spans="1:28" ht="12.75">
      <c r="A1076" t="s">
        <v>1328</v>
      </c>
      <c r="B1076" t="s">
        <v>1899</v>
      </c>
      <c r="C1076" s="8">
        <v>31083</v>
      </c>
      <c r="D1076" s="9" t="s">
        <v>281</v>
      </c>
      <c r="E1076" s="9" t="s">
        <v>282</v>
      </c>
      <c r="F1076" s="9"/>
      <c r="G1076" s="9"/>
      <c r="H1076" t="s">
        <v>2535</v>
      </c>
      <c r="I1076" s="9" t="s">
        <v>935</v>
      </c>
      <c r="J1076" s="9" t="s">
        <v>1053</v>
      </c>
      <c r="K1076" t="s">
        <v>2967</v>
      </c>
      <c r="L1076" s="9" t="s">
        <v>935</v>
      </c>
      <c r="M1076" s="9" t="s">
        <v>4399</v>
      </c>
      <c r="O1076" s="9"/>
      <c r="P1076" s="9"/>
      <c r="R1076" s="9"/>
      <c r="S1076" s="9"/>
      <c r="U1076" s="8"/>
      <c r="V1076" s="9"/>
      <c r="W1076" s="6"/>
      <c r="Y1076" s="5"/>
      <c r="Z1076" s="6"/>
      <c r="AB1076" s="12"/>
    </row>
    <row r="1078" spans="1:28" ht="12.75">
      <c r="A1078" t="s">
        <v>2686</v>
      </c>
      <c r="B1078" t="s">
        <v>1045</v>
      </c>
      <c r="C1078" s="8">
        <v>28394</v>
      </c>
      <c r="D1078" s="9" t="s">
        <v>4168</v>
      </c>
      <c r="E1078" s="9" t="s">
        <v>709</v>
      </c>
      <c r="F1078" s="9" t="s">
        <v>4147</v>
      </c>
      <c r="G1078" s="9" t="s">
        <v>822</v>
      </c>
      <c r="H1078" t="s">
        <v>71</v>
      </c>
      <c r="I1078" s="9" t="s">
        <v>4147</v>
      </c>
      <c r="J1078" s="9" t="s">
        <v>4247</v>
      </c>
      <c r="K1078" t="s">
        <v>71</v>
      </c>
      <c r="L1078" s="9" t="s">
        <v>4147</v>
      </c>
      <c r="M1078" s="9" t="s">
        <v>605</v>
      </c>
      <c r="N1078" t="s">
        <v>71</v>
      </c>
      <c r="O1078" s="9" t="s">
        <v>4147</v>
      </c>
      <c r="P1078" s="9" t="s">
        <v>951</v>
      </c>
      <c r="Q1078" t="s">
        <v>2686</v>
      </c>
      <c r="R1078" s="9" t="s">
        <v>4147</v>
      </c>
      <c r="S1078" s="9" t="s">
        <v>1046</v>
      </c>
      <c r="U1078" s="8"/>
      <c r="V1078" s="9"/>
      <c r="W1078" s="6" t="s">
        <v>654</v>
      </c>
      <c r="X1078" t="s">
        <v>4147</v>
      </c>
      <c r="Y1078" s="5" t="s">
        <v>3080</v>
      </c>
      <c r="Z1078" t="s">
        <v>19</v>
      </c>
      <c r="AA1078" s="6" t="s">
        <v>4147</v>
      </c>
      <c r="AB1078" s="6" t="s">
        <v>309</v>
      </c>
    </row>
    <row r="1079" spans="1:25" ht="12.75">
      <c r="A1079" t="s">
        <v>1623</v>
      </c>
      <c r="B1079" t="s">
        <v>1565</v>
      </c>
      <c r="C1079" s="8">
        <v>29018</v>
      </c>
      <c r="D1079" s="9" t="s">
        <v>3192</v>
      </c>
      <c r="E1079" s="9" t="s">
        <v>2636</v>
      </c>
      <c r="F1079" s="9" t="s">
        <v>3193</v>
      </c>
      <c r="G1079" s="9" t="s">
        <v>4289</v>
      </c>
      <c r="H1079" t="s">
        <v>1623</v>
      </c>
      <c r="I1079" s="9" t="s">
        <v>3193</v>
      </c>
      <c r="J1079" s="9" t="s">
        <v>1969</v>
      </c>
      <c r="L1079" s="9"/>
      <c r="M1079" s="9"/>
      <c r="O1079" s="9"/>
      <c r="P1079" s="9"/>
      <c r="Q1079" t="s">
        <v>3674</v>
      </c>
      <c r="R1079" s="9" t="s">
        <v>2544</v>
      </c>
      <c r="S1079" s="9" t="s">
        <v>1566</v>
      </c>
      <c r="T1079" t="s">
        <v>2753</v>
      </c>
      <c r="U1079" s="8" t="s">
        <v>2544</v>
      </c>
      <c r="V1079" s="9" t="s">
        <v>980</v>
      </c>
      <c r="W1079" s="14" t="s">
        <v>981</v>
      </c>
      <c r="X1079" t="s">
        <v>2544</v>
      </c>
      <c r="Y1079" s="5" t="s">
        <v>5104</v>
      </c>
    </row>
    <row r="1080" spans="1:29" ht="12.75">
      <c r="A1080" t="s">
        <v>3674</v>
      </c>
      <c r="B1080" t="s">
        <v>3927</v>
      </c>
      <c r="C1080" s="8">
        <v>30984</v>
      </c>
      <c r="D1080" s="9" t="s">
        <v>4605</v>
      </c>
      <c r="E1080" s="9" t="s">
        <v>3394</v>
      </c>
      <c r="F1080" s="9" t="s">
        <v>2546</v>
      </c>
      <c r="G1080" s="9" t="s">
        <v>5226</v>
      </c>
      <c r="H1080"/>
      <c r="I1080" s="9"/>
      <c r="J1080" s="9"/>
      <c r="L1080" s="9"/>
      <c r="M1080" s="9"/>
      <c r="O1080" s="9"/>
      <c r="P1080" s="9"/>
      <c r="R1080" s="9"/>
      <c r="V1080" s="5"/>
      <c r="W1080" s="5"/>
      <c r="X1080" s="5"/>
      <c r="Y1080" s="5"/>
      <c r="AC1080" s="11"/>
    </row>
    <row r="1081" spans="1:28" ht="12.75">
      <c r="A1081" t="s">
        <v>3674</v>
      </c>
      <c r="B1081" t="s">
        <v>3955</v>
      </c>
      <c r="C1081" s="8">
        <v>26257</v>
      </c>
      <c r="D1081" s="9"/>
      <c r="E1081" s="9" t="s">
        <v>52</v>
      </c>
      <c r="F1081" s="9" t="s">
        <v>1905</v>
      </c>
      <c r="G1081" s="9" t="s">
        <v>4329</v>
      </c>
      <c r="H1081" t="s">
        <v>2704</v>
      </c>
      <c r="I1081" s="9" t="s">
        <v>1905</v>
      </c>
      <c r="J1081" s="9" t="s">
        <v>2798</v>
      </c>
      <c r="K1081" t="s">
        <v>2704</v>
      </c>
      <c r="L1081" s="9" t="s">
        <v>1905</v>
      </c>
      <c r="M1081" s="9" t="s">
        <v>4194</v>
      </c>
      <c r="N1081" t="s">
        <v>2704</v>
      </c>
      <c r="O1081" s="9" t="s">
        <v>1905</v>
      </c>
      <c r="P1081" s="9" t="s">
        <v>4105</v>
      </c>
      <c r="Q1081" t="s">
        <v>2686</v>
      </c>
      <c r="R1081" s="9" t="s">
        <v>1905</v>
      </c>
      <c r="S1081" s="9" t="s">
        <v>4161</v>
      </c>
      <c r="T1081" t="s">
        <v>4162</v>
      </c>
      <c r="U1081" s="8" t="s">
        <v>524</v>
      </c>
      <c r="V1081" s="9" t="s">
        <v>4217</v>
      </c>
      <c r="W1081" s="6" t="s">
        <v>2686</v>
      </c>
      <c r="X1081" t="s">
        <v>524</v>
      </c>
      <c r="Y1081" s="5" t="s">
        <v>4581</v>
      </c>
      <c r="Z1081" t="s">
        <v>71</v>
      </c>
      <c r="AA1081" s="6" t="s">
        <v>524</v>
      </c>
      <c r="AB1081" s="12" t="s">
        <v>4582</v>
      </c>
    </row>
    <row r="1082" spans="1:29" ht="12.75">
      <c r="A1082" t="s">
        <v>1328</v>
      </c>
      <c r="B1082" t="s">
        <v>468</v>
      </c>
      <c r="C1082" s="8">
        <v>30022</v>
      </c>
      <c r="D1082" s="9" t="s">
        <v>67</v>
      </c>
      <c r="E1082" s="9" t="s">
        <v>97</v>
      </c>
      <c r="F1082" s="9"/>
      <c r="G1082" s="9"/>
      <c r="H1082" t="s">
        <v>3674</v>
      </c>
      <c r="I1082" s="9" t="s">
        <v>374</v>
      </c>
      <c r="J1082" s="9" t="s">
        <v>2623</v>
      </c>
      <c r="K1082" t="s">
        <v>3674</v>
      </c>
      <c r="L1082" s="9" t="s">
        <v>374</v>
      </c>
      <c r="M1082" s="9" t="s">
        <v>467</v>
      </c>
      <c r="N1082" t="s">
        <v>3674</v>
      </c>
      <c r="O1082" s="9" t="s">
        <v>524</v>
      </c>
      <c r="P1082" s="9" t="s">
        <v>4405</v>
      </c>
      <c r="Q1082" t="s">
        <v>380</v>
      </c>
      <c r="R1082" s="9" t="s">
        <v>524</v>
      </c>
      <c r="S1082" s="5" t="s">
        <v>466</v>
      </c>
      <c r="V1082" s="5"/>
      <c r="W1082" s="5"/>
      <c r="X1082" s="5"/>
      <c r="Y1082" s="5"/>
      <c r="AC1082" s="11"/>
    </row>
    <row r="1083" spans="2:29" ht="12.75">
      <c r="B1083" t="s">
        <v>2402</v>
      </c>
      <c r="C1083" s="8">
        <v>30436</v>
      </c>
      <c r="D1083" s="9" t="s">
        <v>3209</v>
      </c>
      <c r="E1083" s="9" t="s">
        <v>1531</v>
      </c>
      <c r="F1083" s="9"/>
      <c r="G1083" s="9"/>
      <c r="H1083" t="s">
        <v>1623</v>
      </c>
      <c r="I1083" s="9" t="s">
        <v>2123</v>
      </c>
      <c r="J1083" s="9" t="s">
        <v>3073</v>
      </c>
      <c r="K1083" t="s">
        <v>1623</v>
      </c>
      <c r="L1083" s="9" t="s">
        <v>2123</v>
      </c>
      <c r="M1083" s="9" t="s">
        <v>663</v>
      </c>
      <c r="N1083" t="s">
        <v>3674</v>
      </c>
      <c r="O1083" s="9" t="s">
        <v>2123</v>
      </c>
      <c r="P1083" s="9" t="s">
        <v>302</v>
      </c>
      <c r="R1083" s="9"/>
      <c r="V1083" s="5"/>
      <c r="W1083" s="5"/>
      <c r="X1083" s="5"/>
      <c r="Y1083" s="5"/>
      <c r="AC1083" s="11"/>
    </row>
    <row r="1084" spans="1:29" ht="12.75">
      <c r="A1084" t="s">
        <v>5159</v>
      </c>
      <c r="B1084" t="s">
        <v>1838</v>
      </c>
      <c r="C1084" s="8">
        <v>29592</v>
      </c>
      <c r="D1084" s="9" t="s">
        <v>3206</v>
      </c>
      <c r="E1084" s="9" t="s">
        <v>1528</v>
      </c>
      <c r="F1084" s="9" t="s">
        <v>2538</v>
      </c>
      <c r="G1084" s="9" t="s">
        <v>199</v>
      </c>
      <c r="H1084" t="s">
        <v>1919</v>
      </c>
      <c r="I1084" s="9" t="s">
        <v>2538</v>
      </c>
      <c r="J1084" s="9" t="s">
        <v>2178</v>
      </c>
      <c r="K1084" t="s">
        <v>1919</v>
      </c>
      <c r="L1084" s="9" t="s">
        <v>2538</v>
      </c>
      <c r="M1084" s="9" t="s">
        <v>3292</v>
      </c>
      <c r="N1084" t="s">
        <v>4095</v>
      </c>
      <c r="O1084" s="9" t="s">
        <v>2538</v>
      </c>
      <c r="P1084" s="9" t="s">
        <v>3194</v>
      </c>
      <c r="R1084" s="9"/>
      <c r="V1084" s="5"/>
      <c r="W1084" s="5"/>
      <c r="X1084" s="5"/>
      <c r="Y1084" s="5"/>
      <c r="AC1084" s="11"/>
    </row>
    <row r="1085" spans="1:29" ht="12.75">
      <c r="A1085" t="s">
        <v>1919</v>
      </c>
      <c r="B1085" t="s">
        <v>3590</v>
      </c>
      <c r="C1085" s="8">
        <v>28235</v>
      </c>
      <c r="D1085" s="9" t="s">
        <v>647</v>
      </c>
      <c r="E1085" s="9" t="s">
        <v>2543</v>
      </c>
      <c r="F1085" s="9" t="s">
        <v>4041</v>
      </c>
      <c r="G1085" s="9" t="s">
        <v>4859</v>
      </c>
      <c r="H1085" t="s">
        <v>1919</v>
      </c>
      <c r="I1085" s="9" t="s">
        <v>4041</v>
      </c>
      <c r="J1085" s="9" t="s">
        <v>1647</v>
      </c>
      <c r="K1085" t="s">
        <v>1919</v>
      </c>
      <c r="L1085" s="9" t="s">
        <v>4041</v>
      </c>
      <c r="M1085" s="9" t="s">
        <v>400</v>
      </c>
      <c r="N1085" t="s">
        <v>1919</v>
      </c>
      <c r="O1085" s="9" t="s">
        <v>4041</v>
      </c>
      <c r="P1085" s="9" t="s">
        <v>4576</v>
      </c>
      <c r="Q1085" t="s">
        <v>1919</v>
      </c>
      <c r="R1085" s="9" t="s">
        <v>4041</v>
      </c>
      <c r="S1085" s="5" t="s">
        <v>3591</v>
      </c>
      <c r="T1085" s="6" t="s">
        <v>1919</v>
      </c>
      <c r="U1085" t="s">
        <v>4041</v>
      </c>
      <c r="V1085" s="5" t="s">
        <v>3592</v>
      </c>
      <c r="W1085" s="5"/>
      <c r="X1085" s="5"/>
      <c r="Y1085" s="5"/>
      <c r="Z1085" t="s">
        <v>1919</v>
      </c>
      <c r="AA1085" s="6" t="s">
        <v>3717</v>
      </c>
      <c r="AB1085" s="12" t="s">
        <v>323</v>
      </c>
      <c r="AC1085" s="11"/>
    </row>
    <row r="1086" spans="1:28" ht="12.75">
      <c r="A1086" t="s">
        <v>5159</v>
      </c>
      <c r="B1086" t="s">
        <v>1259</v>
      </c>
      <c r="C1086" s="8">
        <v>28567</v>
      </c>
      <c r="D1086" s="9" t="s">
        <v>3187</v>
      </c>
      <c r="E1086" s="9" t="s">
        <v>4867</v>
      </c>
      <c r="F1086" s="9" t="s">
        <v>5177</v>
      </c>
      <c r="G1086" s="9" t="s">
        <v>3385</v>
      </c>
      <c r="H1086" t="s">
        <v>5159</v>
      </c>
      <c r="I1086" s="9" t="s">
        <v>5177</v>
      </c>
      <c r="J1086" s="9" t="s">
        <v>1644</v>
      </c>
      <c r="K1086" t="s">
        <v>1919</v>
      </c>
      <c r="L1086" s="9" t="s">
        <v>5177</v>
      </c>
      <c r="M1086" s="9" t="s">
        <v>1051</v>
      </c>
      <c r="O1086" s="9"/>
      <c r="P1086" s="9"/>
      <c r="Q1086" t="s">
        <v>1919</v>
      </c>
      <c r="R1086" s="9" t="s">
        <v>1480</v>
      </c>
      <c r="S1086" s="5" t="s">
        <v>1052</v>
      </c>
      <c r="T1086" s="6" t="s">
        <v>1919</v>
      </c>
      <c r="U1086" t="s">
        <v>1905</v>
      </c>
      <c r="V1086" s="5" t="s">
        <v>3481</v>
      </c>
      <c r="W1086" s="5"/>
      <c r="X1086" s="5"/>
      <c r="Y1086" s="5"/>
      <c r="Z1086" t="s">
        <v>1919</v>
      </c>
      <c r="AA1086" s="6" t="s">
        <v>1905</v>
      </c>
      <c r="AB1086" s="12" t="s">
        <v>3482</v>
      </c>
    </row>
    <row r="1088" spans="1:29" ht="12.75">
      <c r="A1088" t="s">
        <v>3714</v>
      </c>
      <c r="B1088" t="s">
        <v>5046</v>
      </c>
      <c r="C1088" s="8">
        <v>31580</v>
      </c>
      <c r="D1088" s="9" t="s">
        <v>4608</v>
      </c>
      <c r="E1088" s="9" t="s">
        <v>3415</v>
      </c>
      <c r="F1088" s="9" t="s">
        <v>4940</v>
      </c>
      <c r="G1088" s="9" t="s">
        <v>541</v>
      </c>
      <c r="H1088"/>
      <c r="I1088" s="9"/>
      <c r="J1088" s="9"/>
      <c r="L1088" s="9"/>
      <c r="M1088" s="9"/>
      <c r="O1088" s="9"/>
      <c r="P1088" s="9"/>
      <c r="R1088" s="9"/>
      <c r="V1088" s="5"/>
      <c r="W1088" s="5"/>
      <c r="X1088" s="5"/>
      <c r="Y1088" s="5"/>
      <c r="AC1088" s="11"/>
    </row>
    <row r="1089" spans="1:29" ht="12.75">
      <c r="A1089" t="s">
        <v>523</v>
      </c>
      <c r="B1089" t="s">
        <v>3020</v>
      </c>
      <c r="C1089" s="8">
        <v>30924</v>
      </c>
      <c r="D1089" s="9" t="s">
        <v>2629</v>
      </c>
      <c r="E1089" s="9" t="s">
        <v>3326</v>
      </c>
      <c r="F1089" s="9" t="s">
        <v>295</v>
      </c>
      <c r="G1089" s="9" t="s">
        <v>3189</v>
      </c>
      <c r="H1089" t="s">
        <v>3714</v>
      </c>
      <c r="I1089" s="9" t="s">
        <v>295</v>
      </c>
      <c r="J1089" s="9" t="s">
        <v>3189</v>
      </c>
      <c r="L1089" s="9"/>
      <c r="M1089" s="9"/>
      <c r="O1089" s="9"/>
      <c r="P1089" s="9"/>
      <c r="R1089" s="9"/>
      <c r="V1089" s="5"/>
      <c r="W1089" s="5"/>
      <c r="X1089" s="5"/>
      <c r="Y1089" s="5"/>
      <c r="AC1089" s="11"/>
    </row>
    <row r="1090" spans="1:28" ht="12.75">
      <c r="A1090" t="s">
        <v>3714</v>
      </c>
      <c r="B1090" t="s">
        <v>1069</v>
      </c>
      <c r="C1090" s="8">
        <v>27586</v>
      </c>
      <c r="D1090" s="9"/>
      <c r="E1090" s="9" t="s">
        <v>3859</v>
      </c>
      <c r="F1090" s="9" t="s">
        <v>5194</v>
      </c>
      <c r="G1090" s="9" t="s">
        <v>543</v>
      </c>
      <c r="H1090" t="s">
        <v>1328</v>
      </c>
      <c r="I1090" s="9"/>
      <c r="J1090" s="9"/>
      <c r="K1090" t="s">
        <v>3714</v>
      </c>
      <c r="L1090" s="9" t="s">
        <v>4147</v>
      </c>
      <c r="M1090" s="9" t="s">
        <v>5179</v>
      </c>
      <c r="N1090" t="s">
        <v>3714</v>
      </c>
      <c r="O1090" s="9" t="s">
        <v>4147</v>
      </c>
      <c r="P1090" s="9" t="s">
        <v>4144</v>
      </c>
      <c r="Q1090" t="s">
        <v>3714</v>
      </c>
      <c r="R1090" s="9" t="s">
        <v>4147</v>
      </c>
      <c r="S1090" s="9" t="s">
        <v>540</v>
      </c>
      <c r="T1090" t="s">
        <v>3714</v>
      </c>
      <c r="U1090" s="8" t="s">
        <v>4147</v>
      </c>
      <c r="V1090" s="9" t="s">
        <v>3710</v>
      </c>
      <c r="W1090" s="6" t="s">
        <v>3714</v>
      </c>
      <c r="X1090" t="s">
        <v>4147</v>
      </c>
      <c r="Y1090" s="5" t="s">
        <v>5184</v>
      </c>
      <c r="Z1090" s="6" t="s">
        <v>3714</v>
      </c>
      <c r="AA1090" s="6" t="s">
        <v>4147</v>
      </c>
      <c r="AB1090" s="12" t="s">
        <v>5184</v>
      </c>
    </row>
    <row r="1091" spans="1:28" ht="12.75">
      <c r="A1091" t="s">
        <v>5135</v>
      </c>
      <c r="B1091" t="s">
        <v>2304</v>
      </c>
      <c r="C1091" s="8">
        <v>29932</v>
      </c>
      <c r="D1091" s="9" t="s">
        <v>92</v>
      </c>
      <c r="E1091" s="9" t="s">
        <v>94</v>
      </c>
      <c r="F1091" s="9" t="s">
        <v>4147</v>
      </c>
      <c r="G1091" s="9" t="s">
        <v>543</v>
      </c>
      <c r="H1091" t="s">
        <v>3808</v>
      </c>
      <c r="I1091" s="9" t="s">
        <v>4147</v>
      </c>
      <c r="J1091" s="9" t="s">
        <v>5202</v>
      </c>
      <c r="K1091" t="s">
        <v>3190</v>
      </c>
      <c r="L1091" s="9" t="s">
        <v>4147</v>
      </c>
      <c r="M1091" s="9" t="s">
        <v>3814</v>
      </c>
      <c r="O1091" s="9"/>
      <c r="P1091" s="9"/>
      <c r="R1091" s="9"/>
      <c r="S1091" s="9"/>
      <c r="U1091" s="8"/>
      <c r="V1091" s="9"/>
      <c r="W1091" s="6"/>
      <c r="Y1091" s="5"/>
      <c r="Z1091" s="6"/>
      <c r="AB1091" s="12"/>
    </row>
    <row r="1092" spans="1:28" ht="12.75">
      <c r="A1092" t="s">
        <v>3712</v>
      </c>
      <c r="B1092" t="s">
        <v>2303</v>
      </c>
      <c r="C1092" s="8">
        <v>30502</v>
      </c>
      <c r="D1092" s="9" t="s">
        <v>1531</v>
      </c>
      <c r="E1092" s="9" t="s">
        <v>93</v>
      </c>
      <c r="F1092" s="9" t="s">
        <v>2546</v>
      </c>
      <c r="G1092" s="9" t="s">
        <v>3811</v>
      </c>
      <c r="H1092" t="s">
        <v>1328</v>
      </c>
      <c r="I1092" s="9"/>
      <c r="J1092" s="9"/>
      <c r="K1092" t="s">
        <v>2274</v>
      </c>
      <c r="L1092" s="9" t="s">
        <v>2546</v>
      </c>
      <c r="M1092" s="9" t="s">
        <v>543</v>
      </c>
      <c r="O1092" s="9"/>
      <c r="P1092" s="9"/>
      <c r="R1092" s="9"/>
      <c r="S1092" s="9"/>
      <c r="U1092" s="8"/>
      <c r="V1092" s="9"/>
      <c r="W1092" s="6"/>
      <c r="Y1092" s="5"/>
      <c r="Z1092" s="6"/>
      <c r="AB1092" s="12"/>
    </row>
    <row r="1093" spans="1:29" ht="12.75">
      <c r="A1093" t="s">
        <v>2274</v>
      </c>
      <c r="B1093" t="s">
        <v>3637</v>
      </c>
      <c r="C1093" s="8">
        <v>31128</v>
      </c>
      <c r="D1093" s="9" t="s">
        <v>4605</v>
      </c>
      <c r="E1093" s="9" t="s">
        <v>4610</v>
      </c>
      <c r="F1093" s="9" t="s">
        <v>3717</v>
      </c>
      <c r="G1093" s="9" t="s">
        <v>3188</v>
      </c>
      <c r="H1093"/>
      <c r="I1093" s="9"/>
      <c r="J1093" s="9"/>
      <c r="L1093" s="9"/>
      <c r="M1093" s="9"/>
      <c r="O1093" s="9"/>
      <c r="P1093" s="9"/>
      <c r="R1093" s="9"/>
      <c r="V1093" s="5"/>
      <c r="W1093" s="5"/>
      <c r="X1093" s="5"/>
      <c r="Y1093" s="5"/>
      <c r="AC1093" s="11"/>
    </row>
    <row r="1094" spans="1:28" ht="12.75">
      <c r="A1094" t="s">
        <v>3184</v>
      </c>
      <c r="B1094" t="s">
        <v>4818</v>
      </c>
      <c r="C1094" s="8">
        <v>27930</v>
      </c>
      <c r="D1094" s="9" t="s">
        <v>1111</v>
      </c>
      <c r="E1094" s="9" t="s">
        <v>1386</v>
      </c>
      <c r="F1094" s="9" t="s">
        <v>3193</v>
      </c>
      <c r="G1094" s="9" t="s">
        <v>3188</v>
      </c>
      <c r="H1094" t="s">
        <v>523</v>
      </c>
      <c r="I1094" s="9" t="s">
        <v>3193</v>
      </c>
      <c r="J1094" s="9" t="s">
        <v>2547</v>
      </c>
      <c r="K1094" t="s">
        <v>523</v>
      </c>
      <c r="L1094" s="9" t="s">
        <v>3193</v>
      </c>
      <c r="M1094" s="9" t="s">
        <v>2545</v>
      </c>
      <c r="N1094" t="s">
        <v>3184</v>
      </c>
      <c r="O1094" s="9" t="s">
        <v>1480</v>
      </c>
      <c r="P1094" s="9" t="s">
        <v>2545</v>
      </c>
      <c r="Q1094" t="s">
        <v>523</v>
      </c>
      <c r="R1094" s="9" t="s">
        <v>1480</v>
      </c>
      <c r="S1094" s="9" t="s">
        <v>2539</v>
      </c>
      <c r="T1094" t="s">
        <v>523</v>
      </c>
      <c r="U1094" s="8" t="s">
        <v>3717</v>
      </c>
      <c r="V1094" s="9" t="s">
        <v>5184</v>
      </c>
      <c r="W1094" s="6" t="s">
        <v>523</v>
      </c>
      <c r="X1094" t="s">
        <v>3717</v>
      </c>
      <c r="Y1094" s="5" t="s">
        <v>541</v>
      </c>
      <c r="Z1094" s="6" t="s">
        <v>3714</v>
      </c>
      <c r="AA1094" s="6" t="s">
        <v>3083</v>
      </c>
      <c r="AB1094" s="12" t="s">
        <v>2545</v>
      </c>
    </row>
    <row r="1095" spans="1:28" ht="12.75">
      <c r="A1095" t="s">
        <v>3185</v>
      </c>
      <c r="B1095" t="s">
        <v>4817</v>
      </c>
      <c r="C1095" s="8">
        <v>27419</v>
      </c>
      <c r="D1095" s="9"/>
      <c r="E1095" s="9"/>
      <c r="F1095" s="9" t="s">
        <v>3548</v>
      </c>
      <c r="G1095" s="9" t="s">
        <v>3188</v>
      </c>
      <c r="H1095" t="s">
        <v>3185</v>
      </c>
      <c r="I1095" s="9" t="s">
        <v>1905</v>
      </c>
      <c r="J1095" s="9" t="s">
        <v>3713</v>
      </c>
      <c r="K1095" t="s">
        <v>3185</v>
      </c>
      <c r="L1095" s="9" t="s">
        <v>1905</v>
      </c>
      <c r="M1095" s="9" t="s">
        <v>3713</v>
      </c>
      <c r="N1095" t="s">
        <v>3185</v>
      </c>
      <c r="O1095" s="9" t="s">
        <v>1905</v>
      </c>
      <c r="P1095" s="9" t="s">
        <v>3713</v>
      </c>
      <c r="Q1095" t="s">
        <v>3185</v>
      </c>
      <c r="R1095" s="9" t="s">
        <v>1905</v>
      </c>
      <c r="S1095" s="9" t="s">
        <v>3814</v>
      </c>
      <c r="T1095" t="s">
        <v>3185</v>
      </c>
      <c r="U1095" s="8" t="s">
        <v>1905</v>
      </c>
      <c r="V1095" s="9" t="s">
        <v>3718</v>
      </c>
      <c r="W1095" s="6" t="s">
        <v>3185</v>
      </c>
      <c r="X1095" t="s">
        <v>1480</v>
      </c>
      <c r="Y1095" s="5" t="s">
        <v>3713</v>
      </c>
      <c r="Z1095" s="6" t="s">
        <v>3185</v>
      </c>
      <c r="AA1095" s="6" t="s">
        <v>1480</v>
      </c>
      <c r="AB1095" s="12" t="s">
        <v>2545</v>
      </c>
    </row>
    <row r="1096" spans="1:28" ht="12.75">
      <c r="A1096" t="s">
        <v>2274</v>
      </c>
      <c r="B1096" t="s">
        <v>4649</v>
      </c>
      <c r="C1096" s="8">
        <v>27912</v>
      </c>
      <c r="D1096" s="9" t="s">
        <v>3094</v>
      </c>
      <c r="E1096" s="9" t="s">
        <v>5175</v>
      </c>
      <c r="F1096" s="9" t="s">
        <v>5180</v>
      </c>
      <c r="G1096" s="9" t="s">
        <v>5197</v>
      </c>
      <c r="H1096" t="s">
        <v>3830</v>
      </c>
      <c r="I1096" s="9" t="s">
        <v>5180</v>
      </c>
      <c r="J1096" s="9" t="s">
        <v>5197</v>
      </c>
      <c r="K1096" t="s">
        <v>3184</v>
      </c>
      <c r="L1096" s="9" t="s">
        <v>5180</v>
      </c>
      <c r="M1096" s="9" t="s">
        <v>5197</v>
      </c>
      <c r="N1096" t="s">
        <v>2277</v>
      </c>
      <c r="O1096" s="9" t="s">
        <v>2706</v>
      </c>
      <c r="P1096" s="9" t="s">
        <v>5197</v>
      </c>
      <c r="Q1096" t="s">
        <v>3185</v>
      </c>
      <c r="R1096" s="9" t="s">
        <v>2706</v>
      </c>
      <c r="S1096" s="9" t="s">
        <v>5197</v>
      </c>
      <c r="T1096" t="s">
        <v>3185</v>
      </c>
      <c r="U1096" s="8" t="s">
        <v>2706</v>
      </c>
      <c r="V1096" s="9" t="s">
        <v>3188</v>
      </c>
      <c r="W1096" s="6" t="s">
        <v>2274</v>
      </c>
      <c r="X1096" t="s">
        <v>935</v>
      </c>
      <c r="Y1096" s="5" t="s">
        <v>3188</v>
      </c>
      <c r="Z1096" s="6" t="s">
        <v>2274</v>
      </c>
      <c r="AA1096" s="6" t="s">
        <v>935</v>
      </c>
      <c r="AB1096" s="12" t="s">
        <v>2545</v>
      </c>
    </row>
    <row r="1097" spans="1:29" ht="12.75">
      <c r="A1097" t="s">
        <v>3714</v>
      </c>
      <c r="B1097" t="s">
        <v>693</v>
      </c>
      <c r="C1097" s="8">
        <v>29064</v>
      </c>
      <c r="D1097" s="9" t="s">
        <v>1531</v>
      </c>
      <c r="E1097" s="9" t="s">
        <v>1530</v>
      </c>
      <c r="F1097" s="9" t="s">
        <v>935</v>
      </c>
      <c r="G1097" s="9" t="s">
        <v>2545</v>
      </c>
      <c r="H1097" t="s">
        <v>3714</v>
      </c>
      <c r="I1097" s="9" t="s">
        <v>935</v>
      </c>
      <c r="J1097" s="9" t="s">
        <v>543</v>
      </c>
      <c r="K1097" t="s">
        <v>3714</v>
      </c>
      <c r="L1097" s="9" t="s">
        <v>935</v>
      </c>
      <c r="M1097" s="9" t="s">
        <v>3713</v>
      </c>
      <c r="N1097" t="s">
        <v>523</v>
      </c>
      <c r="O1097" s="9" t="s">
        <v>935</v>
      </c>
      <c r="P1097" s="9" t="s">
        <v>2539</v>
      </c>
      <c r="R1097" s="9"/>
      <c r="V1097" s="5"/>
      <c r="W1097" s="5"/>
      <c r="X1097" s="5"/>
      <c r="Y1097" s="5"/>
      <c r="AC1097" s="11"/>
    </row>
    <row r="1098" spans="2:29" ht="12.75">
      <c r="B1098" t="s">
        <v>4403</v>
      </c>
      <c r="C1098" s="8">
        <v>28925</v>
      </c>
      <c r="D1098" s="9" t="s">
        <v>4404</v>
      </c>
      <c r="E1098" s="9" t="s">
        <v>1529</v>
      </c>
      <c r="F1098" s="9"/>
      <c r="G1098" s="9"/>
      <c r="H1098" t="s">
        <v>3712</v>
      </c>
      <c r="I1098" s="9" t="s">
        <v>4166</v>
      </c>
      <c r="J1098" s="9" t="s">
        <v>3713</v>
      </c>
      <c r="K1098" t="s">
        <v>3712</v>
      </c>
      <c r="L1098" s="9" t="s">
        <v>4166</v>
      </c>
      <c r="M1098" s="9" t="s">
        <v>3814</v>
      </c>
      <c r="N1098" t="s">
        <v>3712</v>
      </c>
      <c r="O1098" s="9" t="s">
        <v>4166</v>
      </c>
      <c r="P1098" s="9" t="s">
        <v>543</v>
      </c>
      <c r="R1098" s="9"/>
      <c r="S1098" s="9"/>
      <c r="T1098" t="s">
        <v>3712</v>
      </c>
      <c r="U1098" s="8" t="s">
        <v>4166</v>
      </c>
      <c r="V1098" s="9" t="s">
        <v>3188</v>
      </c>
      <c r="W1098" s="6" t="s">
        <v>3712</v>
      </c>
      <c r="X1098" t="s">
        <v>4166</v>
      </c>
      <c r="Y1098" s="5" t="s">
        <v>3713</v>
      </c>
      <c r="AC1098" s="11"/>
    </row>
    <row r="1100" spans="1:28" ht="12.75">
      <c r="A1100" t="s">
        <v>5198</v>
      </c>
      <c r="B1100" t="s">
        <v>1812</v>
      </c>
      <c r="C1100" s="8">
        <v>29808</v>
      </c>
      <c r="D1100" s="9" t="s">
        <v>709</v>
      </c>
      <c r="E1100" s="9" t="s">
        <v>3764</v>
      </c>
      <c r="F1100" s="9" t="s">
        <v>4511</v>
      </c>
      <c r="G1100" s="9" t="s">
        <v>3711</v>
      </c>
      <c r="H1100" t="s">
        <v>5200</v>
      </c>
      <c r="I1100" s="9" t="s">
        <v>2538</v>
      </c>
      <c r="J1100" s="9" t="s">
        <v>5207</v>
      </c>
      <c r="K1100" t="s">
        <v>5198</v>
      </c>
      <c r="L1100" s="9" t="s">
        <v>2538</v>
      </c>
      <c r="M1100" s="9" t="s">
        <v>2539</v>
      </c>
      <c r="N1100" t="s">
        <v>5198</v>
      </c>
      <c r="O1100" s="9" t="s">
        <v>2538</v>
      </c>
      <c r="P1100" s="9" t="s">
        <v>122</v>
      </c>
      <c r="Q1100" t="s">
        <v>5200</v>
      </c>
      <c r="R1100" s="9" t="s">
        <v>2538</v>
      </c>
      <c r="S1100" s="9" t="s">
        <v>2539</v>
      </c>
      <c r="U1100" s="8"/>
      <c r="V1100" s="9"/>
      <c r="W1100" s="6"/>
      <c r="Y1100" s="5"/>
      <c r="Z1100" s="6"/>
      <c r="AB1100" s="12"/>
    </row>
    <row r="1101" spans="1:28" ht="12.75">
      <c r="A1101" t="s">
        <v>5203</v>
      </c>
      <c r="B1101" t="s">
        <v>802</v>
      </c>
      <c r="C1101" s="8">
        <v>29399</v>
      </c>
      <c r="D1101" s="9" t="s">
        <v>2992</v>
      </c>
      <c r="E1101" s="9" t="s">
        <v>4601</v>
      </c>
      <c r="F1101" s="9" t="s">
        <v>4172</v>
      </c>
      <c r="G1101" s="9" t="s">
        <v>543</v>
      </c>
      <c r="H1101" t="s">
        <v>5203</v>
      </c>
      <c r="I1101" s="9" t="s">
        <v>4172</v>
      </c>
      <c r="J1101" s="9" t="s">
        <v>2545</v>
      </c>
      <c r="K1101" t="s">
        <v>5203</v>
      </c>
      <c r="L1101" s="9" t="s">
        <v>4172</v>
      </c>
      <c r="M1101" s="9" t="s">
        <v>2539</v>
      </c>
      <c r="N1101" t="s">
        <v>5203</v>
      </c>
      <c r="O1101" s="9" t="s">
        <v>4172</v>
      </c>
      <c r="P1101" s="9" t="s">
        <v>5197</v>
      </c>
      <c r="Q1101" t="s">
        <v>5203</v>
      </c>
      <c r="R1101" s="9" t="s">
        <v>4172</v>
      </c>
      <c r="S1101" s="9" t="s">
        <v>2545</v>
      </c>
      <c r="U1101" s="8"/>
      <c r="V1101" s="9"/>
      <c r="W1101" s="6"/>
      <c r="Y1101" s="5"/>
      <c r="Z1101" s="6"/>
      <c r="AB1101" s="12"/>
    </row>
    <row r="1102" spans="1:29" ht="12.75">
      <c r="A1102" t="s">
        <v>5203</v>
      </c>
      <c r="B1102" t="s">
        <v>3618</v>
      </c>
      <c r="C1102" s="8">
        <v>31076</v>
      </c>
      <c r="D1102" s="9" t="s">
        <v>4603</v>
      </c>
      <c r="E1102" s="9" t="s">
        <v>4603</v>
      </c>
      <c r="F1102" s="9" t="s">
        <v>4147</v>
      </c>
      <c r="G1102" s="9" t="s">
        <v>3814</v>
      </c>
      <c r="H1102"/>
      <c r="I1102" s="9"/>
      <c r="J1102" s="9"/>
      <c r="L1102" s="9"/>
      <c r="M1102" s="9"/>
      <c r="O1102" s="9"/>
      <c r="P1102" s="9"/>
      <c r="R1102" s="9"/>
      <c r="V1102" s="5"/>
      <c r="W1102" s="5"/>
      <c r="X1102" s="5"/>
      <c r="Y1102" s="5"/>
      <c r="AC1102" s="11"/>
    </row>
    <row r="1103" spans="1:28" ht="12.75">
      <c r="A1103" t="s">
        <v>5200</v>
      </c>
      <c r="B1103" t="s">
        <v>604</v>
      </c>
      <c r="C1103" s="8">
        <v>30769</v>
      </c>
      <c r="D1103" s="9" t="s">
        <v>98</v>
      </c>
      <c r="E1103" s="9" t="s">
        <v>883</v>
      </c>
      <c r="F1103" s="9" t="s">
        <v>524</v>
      </c>
      <c r="G1103" s="9" t="s">
        <v>3811</v>
      </c>
      <c r="H1103" t="s">
        <v>5200</v>
      </c>
      <c r="I1103" s="9" t="s">
        <v>524</v>
      </c>
      <c r="J1103" s="9" t="s">
        <v>3811</v>
      </c>
      <c r="K1103" t="s">
        <v>5200</v>
      </c>
      <c r="L1103" s="9" t="s">
        <v>524</v>
      </c>
      <c r="M1103" s="9" t="s">
        <v>5197</v>
      </c>
      <c r="O1103" s="9"/>
      <c r="P1103" s="9"/>
      <c r="R1103" s="9"/>
      <c r="S1103" s="9"/>
      <c r="U1103" s="8"/>
      <c r="V1103" s="9"/>
      <c r="W1103" s="6"/>
      <c r="Y1103" s="5"/>
      <c r="Z1103" s="6"/>
      <c r="AB1103" s="12"/>
    </row>
    <row r="1104" spans="1:29" ht="12.75">
      <c r="A1104" t="s">
        <v>5200</v>
      </c>
      <c r="B1104" t="s">
        <v>2909</v>
      </c>
      <c r="C1104" s="8">
        <v>29725</v>
      </c>
      <c r="D1104" s="9" t="s">
        <v>97</v>
      </c>
      <c r="E1104" s="9" t="s">
        <v>3395</v>
      </c>
      <c r="F1104" s="9" t="s">
        <v>5180</v>
      </c>
      <c r="G1104" s="9" t="s">
        <v>2539</v>
      </c>
      <c r="H1104" t="s">
        <v>5200</v>
      </c>
      <c r="I1104" s="9" t="s">
        <v>5180</v>
      </c>
      <c r="J1104" s="9" t="s">
        <v>2545</v>
      </c>
      <c r="L1104" s="9"/>
      <c r="M1104" s="9"/>
      <c r="O1104" s="9"/>
      <c r="P1104" s="9"/>
      <c r="R1104" s="9"/>
      <c r="V1104" s="5"/>
      <c r="W1104" s="5"/>
      <c r="X1104" s="5"/>
      <c r="Y1104" s="5"/>
      <c r="AC1104" s="11"/>
    </row>
    <row r="1105" spans="1:29" ht="12.75">
      <c r="A1105" t="s">
        <v>5200</v>
      </c>
      <c r="B1105" t="s">
        <v>4311</v>
      </c>
      <c r="C1105" s="8">
        <v>30335</v>
      </c>
      <c r="D1105" s="9" t="s">
        <v>2113</v>
      </c>
      <c r="E1105" s="9" t="s">
        <v>3325</v>
      </c>
      <c r="F1105" s="9" t="s">
        <v>374</v>
      </c>
      <c r="G1105" s="9" t="s">
        <v>2547</v>
      </c>
      <c r="H1105" t="s">
        <v>5200</v>
      </c>
      <c r="I1105" s="9" t="s">
        <v>2226</v>
      </c>
      <c r="J1105" s="9" t="s">
        <v>3188</v>
      </c>
      <c r="L1105" s="9"/>
      <c r="M1105" s="9"/>
      <c r="O1105" s="9"/>
      <c r="P1105" s="9"/>
      <c r="R1105" s="9"/>
      <c r="V1105" s="5"/>
      <c r="W1105" s="5"/>
      <c r="X1105" s="5"/>
      <c r="Y1105" s="5"/>
      <c r="AC1105" s="11"/>
    </row>
    <row r="1106" spans="1:29" ht="12.75">
      <c r="A1106" t="s">
        <v>5178</v>
      </c>
      <c r="B1106" t="s">
        <v>1799</v>
      </c>
      <c r="C1106" s="8">
        <v>28366</v>
      </c>
      <c r="D1106" s="9" t="s">
        <v>651</v>
      </c>
      <c r="E1106" s="9" t="s">
        <v>1531</v>
      </c>
      <c r="F1106" s="9" t="s">
        <v>1480</v>
      </c>
      <c r="G1106" s="9" t="s">
        <v>2547</v>
      </c>
      <c r="H1106" t="s">
        <v>5203</v>
      </c>
      <c r="I1106" s="9" t="s">
        <v>1480</v>
      </c>
      <c r="J1106" s="9" t="s">
        <v>3711</v>
      </c>
      <c r="K1106" t="s">
        <v>5206</v>
      </c>
      <c r="L1106" s="9" t="s">
        <v>1480</v>
      </c>
      <c r="M1106" s="9" t="s">
        <v>5207</v>
      </c>
      <c r="N1106" t="s">
        <v>5203</v>
      </c>
      <c r="O1106" s="9" t="s">
        <v>1480</v>
      </c>
      <c r="P1106" s="9" t="s">
        <v>3718</v>
      </c>
      <c r="Q1106" t="s">
        <v>5181</v>
      </c>
      <c r="R1106" s="9" t="s">
        <v>1480</v>
      </c>
      <c r="S1106" s="5" t="s">
        <v>3814</v>
      </c>
      <c r="T1106" t="s">
        <v>5203</v>
      </c>
      <c r="U1106" t="s">
        <v>1480</v>
      </c>
      <c r="V1106" s="5" t="s">
        <v>5197</v>
      </c>
      <c r="W1106" s="6" t="s">
        <v>5200</v>
      </c>
      <c r="X1106" t="s">
        <v>1480</v>
      </c>
      <c r="Y1106" s="5" t="s">
        <v>3188</v>
      </c>
      <c r="Z1106" s="6" t="s">
        <v>5200</v>
      </c>
      <c r="AA1106" s="6" t="s">
        <v>1480</v>
      </c>
      <c r="AB1106" s="12" t="s">
        <v>2545</v>
      </c>
      <c r="AC1106" s="11"/>
    </row>
    <row r="1107" spans="1:28" ht="12.75">
      <c r="A1107" t="s">
        <v>5200</v>
      </c>
      <c r="B1107" t="s">
        <v>3485</v>
      </c>
      <c r="C1107" s="8">
        <v>27275</v>
      </c>
      <c r="D1107" s="9"/>
      <c r="E1107" s="9" t="s">
        <v>4743</v>
      </c>
      <c r="F1107" s="9" t="s">
        <v>5180</v>
      </c>
      <c r="G1107" s="9" t="s">
        <v>3188</v>
      </c>
      <c r="H1107" t="s">
        <v>5206</v>
      </c>
      <c r="I1107" s="9" t="s">
        <v>374</v>
      </c>
      <c r="J1107" s="9" t="s">
        <v>2547</v>
      </c>
      <c r="K1107" t="s">
        <v>5200</v>
      </c>
      <c r="L1107" s="9" t="s">
        <v>5177</v>
      </c>
      <c r="M1107" s="9" t="s">
        <v>2545</v>
      </c>
      <c r="N1107" t="s">
        <v>5181</v>
      </c>
      <c r="O1107" s="9" t="s">
        <v>5177</v>
      </c>
      <c r="P1107" s="9" t="s">
        <v>4167</v>
      </c>
      <c r="Q1107" t="s">
        <v>5181</v>
      </c>
      <c r="R1107" s="9" t="s">
        <v>5177</v>
      </c>
      <c r="S1107" s="9" t="s">
        <v>3813</v>
      </c>
      <c r="T1107" t="s">
        <v>5181</v>
      </c>
      <c r="U1107" s="8" t="s">
        <v>5177</v>
      </c>
      <c r="V1107" s="9" t="s">
        <v>3189</v>
      </c>
      <c r="W1107" s="6" t="s">
        <v>5181</v>
      </c>
      <c r="X1107" t="s">
        <v>5177</v>
      </c>
      <c r="Y1107" s="5" t="s">
        <v>3189</v>
      </c>
      <c r="Z1107" s="6" t="s">
        <v>5181</v>
      </c>
      <c r="AA1107" s="6" t="s">
        <v>1480</v>
      </c>
      <c r="AB1107" s="12" t="s">
        <v>541</v>
      </c>
    </row>
    <row r="1108" spans="1:28" ht="12.75">
      <c r="A1108" t="s">
        <v>5200</v>
      </c>
      <c r="B1108" t="s">
        <v>3525</v>
      </c>
      <c r="C1108" s="8">
        <v>28395</v>
      </c>
      <c r="D1108" s="9" t="s">
        <v>4142</v>
      </c>
      <c r="E1108" s="9" t="s">
        <v>1385</v>
      </c>
      <c r="F1108" s="9" t="s">
        <v>2706</v>
      </c>
      <c r="G1108" s="9" t="s">
        <v>5208</v>
      </c>
      <c r="H1108" t="s">
        <v>5200</v>
      </c>
      <c r="I1108" s="9" t="s">
        <v>2706</v>
      </c>
      <c r="J1108" s="9" t="s">
        <v>122</v>
      </c>
      <c r="K1108" t="s">
        <v>5198</v>
      </c>
      <c r="L1108" s="9" t="s">
        <v>2706</v>
      </c>
      <c r="M1108" s="9" t="s">
        <v>5207</v>
      </c>
      <c r="N1108" t="s">
        <v>5198</v>
      </c>
      <c r="O1108" s="9" t="s">
        <v>2706</v>
      </c>
      <c r="P1108" s="9" t="s">
        <v>3526</v>
      </c>
      <c r="Q1108" t="s">
        <v>5198</v>
      </c>
      <c r="R1108" s="9" t="s">
        <v>2706</v>
      </c>
      <c r="S1108" s="9" t="s">
        <v>3527</v>
      </c>
      <c r="T1108" t="s">
        <v>5198</v>
      </c>
      <c r="U1108" s="8" t="s">
        <v>2706</v>
      </c>
      <c r="V1108" s="9" t="s">
        <v>122</v>
      </c>
      <c r="W1108" s="6" t="s">
        <v>5198</v>
      </c>
      <c r="X1108" t="s">
        <v>2706</v>
      </c>
      <c r="Y1108" s="5" t="s">
        <v>1907</v>
      </c>
      <c r="Z1108" s="6" t="s">
        <v>5200</v>
      </c>
      <c r="AA1108" s="6" t="s">
        <v>2706</v>
      </c>
      <c r="AB1108" s="12" t="s">
        <v>1467</v>
      </c>
    </row>
    <row r="1109" spans="1:29" ht="12.75">
      <c r="A1109" t="s">
        <v>5105</v>
      </c>
      <c r="B1109" t="s">
        <v>2306</v>
      </c>
      <c r="C1109" s="8">
        <v>29842</v>
      </c>
      <c r="D1109" s="9" t="s">
        <v>1530</v>
      </c>
      <c r="E1109" s="9" t="s">
        <v>95</v>
      </c>
      <c r="F1109" s="9" t="s">
        <v>295</v>
      </c>
      <c r="G1109" s="9" t="s">
        <v>2545</v>
      </c>
      <c r="H1109" t="s">
        <v>5200</v>
      </c>
      <c r="I1109" s="9" t="s">
        <v>295</v>
      </c>
      <c r="J1109" s="9" t="s">
        <v>4784</v>
      </c>
      <c r="K1109" t="s">
        <v>2307</v>
      </c>
      <c r="L1109" s="9" t="s">
        <v>295</v>
      </c>
      <c r="M1109" s="9" t="s">
        <v>2305</v>
      </c>
      <c r="N1109" t="s">
        <v>5105</v>
      </c>
      <c r="O1109" s="9" t="s">
        <v>295</v>
      </c>
      <c r="P1109" s="9" t="s">
        <v>2545</v>
      </c>
      <c r="R1109" s="9"/>
      <c r="V1109" s="5"/>
      <c r="W1109" s="5"/>
      <c r="X1109" s="5"/>
      <c r="Y1109" s="5"/>
      <c r="AC1109" s="11"/>
    </row>
    <row r="1111" spans="1:28" ht="12.75">
      <c r="A1111" t="s">
        <v>2699</v>
      </c>
      <c r="B1111" t="s">
        <v>2302</v>
      </c>
      <c r="C1111" s="8">
        <v>30396</v>
      </c>
      <c r="D1111" s="9" t="s">
        <v>93</v>
      </c>
      <c r="E1111" s="9" t="s">
        <v>92</v>
      </c>
      <c r="F1111" s="9" t="s">
        <v>1480</v>
      </c>
      <c r="G1111" s="9" t="s">
        <v>3711</v>
      </c>
      <c r="H1111" t="s">
        <v>2699</v>
      </c>
      <c r="I1111" s="9" t="s">
        <v>1480</v>
      </c>
      <c r="J1111" s="9" t="s">
        <v>543</v>
      </c>
      <c r="K1111" t="s">
        <v>2699</v>
      </c>
      <c r="L1111" s="9" t="s">
        <v>1480</v>
      </c>
      <c r="M1111" s="9" t="s">
        <v>3713</v>
      </c>
      <c r="O1111" s="9"/>
      <c r="P1111" s="9"/>
      <c r="R1111" s="9"/>
      <c r="S1111" s="9"/>
      <c r="U1111" s="8"/>
      <c r="V1111" s="9"/>
      <c r="W1111" s="6"/>
      <c r="Y1111" s="5"/>
      <c r="Z1111" s="6"/>
      <c r="AB1111" s="12"/>
    </row>
    <row r="1112" spans="1:28" ht="12.75">
      <c r="A1112" t="s">
        <v>4919</v>
      </c>
      <c r="B1112" t="s">
        <v>3529</v>
      </c>
      <c r="C1112" s="8">
        <v>27928</v>
      </c>
      <c r="D1112" s="9" t="s">
        <v>3047</v>
      </c>
      <c r="E1112" s="9" t="s">
        <v>1382</v>
      </c>
      <c r="F1112" s="9" t="s">
        <v>1480</v>
      </c>
      <c r="G1112" s="9" t="s">
        <v>3713</v>
      </c>
      <c r="H1112" t="s">
        <v>4919</v>
      </c>
      <c r="I1112" s="9" t="s">
        <v>1480</v>
      </c>
      <c r="J1112" s="9" t="s">
        <v>3813</v>
      </c>
      <c r="K1112" t="s">
        <v>1328</v>
      </c>
      <c r="L1112" s="9"/>
      <c r="M1112" s="9"/>
      <c r="N1112" t="s">
        <v>4919</v>
      </c>
      <c r="O1112" s="9" t="s">
        <v>1480</v>
      </c>
      <c r="P1112" s="9" t="s">
        <v>579</v>
      </c>
      <c r="Q1112" t="s">
        <v>4919</v>
      </c>
      <c r="R1112" s="9" t="s">
        <v>1480</v>
      </c>
      <c r="S1112" s="9" t="s">
        <v>2283</v>
      </c>
      <c r="T1112" t="s">
        <v>4919</v>
      </c>
      <c r="U1112" s="8" t="s">
        <v>1480</v>
      </c>
      <c r="V1112" s="9" t="s">
        <v>3189</v>
      </c>
      <c r="W1112" s="6" t="s">
        <v>2699</v>
      </c>
      <c r="X1112" t="s">
        <v>2226</v>
      </c>
      <c r="Y1112" s="5" t="s">
        <v>3807</v>
      </c>
      <c r="Z1112" s="6" t="s">
        <v>5209</v>
      </c>
      <c r="AA1112" s="6" t="s">
        <v>2226</v>
      </c>
      <c r="AB1112" s="12" t="s">
        <v>3813</v>
      </c>
    </row>
    <row r="1113" spans="1:29" ht="12.75">
      <c r="A1113" t="s">
        <v>2699</v>
      </c>
      <c r="B1113" t="s">
        <v>2058</v>
      </c>
      <c r="C1113" s="8">
        <v>30636</v>
      </c>
      <c r="D1113" s="9" t="s">
        <v>93</v>
      </c>
      <c r="E1113" s="9" t="s">
        <v>2634</v>
      </c>
      <c r="F1113" s="9" t="s">
        <v>4819</v>
      </c>
      <c r="G1113" s="9" t="s">
        <v>543</v>
      </c>
      <c r="H1113" t="s">
        <v>2699</v>
      </c>
      <c r="I1113" s="9" t="s">
        <v>4819</v>
      </c>
      <c r="J1113" s="9" t="s">
        <v>543</v>
      </c>
      <c r="L1113" s="9"/>
      <c r="M1113" s="9"/>
      <c r="O1113" s="9"/>
      <c r="P1113" s="9"/>
      <c r="R1113" s="9"/>
      <c r="V1113" s="5"/>
      <c r="W1113" s="5"/>
      <c r="X1113" s="5"/>
      <c r="Y1113" s="5"/>
      <c r="AC1113" s="11"/>
    </row>
    <row r="1114" spans="1:29" ht="12.75">
      <c r="A1114" t="s">
        <v>1906</v>
      </c>
      <c r="B1114" t="s">
        <v>1329</v>
      </c>
      <c r="C1114" s="8">
        <v>30705</v>
      </c>
      <c r="D1114" s="9" t="s">
        <v>95</v>
      </c>
      <c r="E1114" s="9" t="s">
        <v>2638</v>
      </c>
      <c r="F1114" s="9" t="s">
        <v>295</v>
      </c>
      <c r="G1114" s="9" t="s">
        <v>1907</v>
      </c>
      <c r="H1114" t="s">
        <v>4690</v>
      </c>
      <c r="I1114" s="9" t="s">
        <v>295</v>
      </c>
      <c r="J1114" s="9" t="s">
        <v>5207</v>
      </c>
      <c r="L1114" s="9"/>
      <c r="M1114" s="9"/>
      <c r="O1114" s="9"/>
      <c r="P1114" s="9"/>
      <c r="R1114" s="9"/>
      <c r="V1114" s="5"/>
      <c r="W1114" s="5"/>
      <c r="X1114" s="5"/>
      <c r="Y1114" s="5"/>
      <c r="AC1114" s="11"/>
    </row>
    <row r="1115" spans="1:29" ht="12.75">
      <c r="A1115" t="s">
        <v>573</v>
      </c>
      <c r="B1115" t="s">
        <v>158</v>
      </c>
      <c r="C1115" s="8">
        <v>29522</v>
      </c>
      <c r="D1115" s="9" t="s">
        <v>4040</v>
      </c>
      <c r="E1115" s="9" t="s">
        <v>3303</v>
      </c>
      <c r="F1115" s="9" t="s">
        <v>4041</v>
      </c>
      <c r="G1115" s="9" t="s">
        <v>3188</v>
      </c>
      <c r="H1115" t="s">
        <v>2699</v>
      </c>
      <c r="I1115" s="9" t="s">
        <v>4041</v>
      </c>
      <c r="J1115" s="9" t="s">
        <v>3807</v>
      </c>
      <c r="K1115" t="s">
        <v>2699</v>
      </c>
      <c r="L1115" s="9" t="s">
        <v>4041</v>
      </c>
      <c r="M1115" s="9" t="s">
        <v>3807</v>
      </c>
      <c r="N1115" t="s">
        <v>2699</v>
      </c>
      <c r="O1115" s="9" t="s">
        <v>4041</v>
      </c>
      <c r="P1115" s="9" t="s">
        <v>3189</v>
      </c>
      <c r="Q1115" t="s">
        <v>2699</v>
      </c>
      <c r="R1115" s="9" t="s">
        <v>4041</v>
      </c>
      <c r="S1115" s="5" t="s">
        <v>5202</v>
      </c>
      <c r="T1115" t="s">
        <v>573</v>
      </c>
      <c r="U1115" t="s">
        <v>4041</v>
      </c>
      <c r="V1115" s="5" t="s">
        <v>2545</v>
      </c>
      <c r="W1115" s="5"/>
      <c r="X1115" s="5"/>
      <c r="Y1115" s="5"/>
      <c r="AC1115" s="11"/>
    </row>
    <row r="1116" spans="1:28" ht="12.75">
      <c r="A1116" t="s">
        <v>573</v>
      </c>
      <c r="B1116" t="s">
        <v>471</v>
      </c>
      <c r="C1116" s="8">
        <v>30749</v>
      </c>
      <c r="D1116" s="9" t="s">
        <v>98</v>
      </c>
      <c r="E1116" s="9" t="s">
        <v>902</v>
      </c>
      <c r="F1116" s="9" t="s">
        <v>1480</v>
      </c>
      <c r="G1116" s="9" t="s">
        <v>2545</v>
      </c>
      <c r="H1116" t="s">
        <v>573</v>
      </c>
      <c r="I1116" s="9" t="s">
        <v>1480</v>
      </c>
      <c r="J1116" s="9" t="s">
        <v>2545</v>
      </c>
      <c r="K1116" t="s">
        <v>573</v>
      </c>
      <c r="L1116" s="9" t="s">
        <v>1480</v>
      </c>
      <c r="M1116" s="9" t="s">
        <v>2545</v>
      </c>
      <c r="O1116" s="9"/>
      <c r="P1116" s="9"/>
      <c r="R1116" s="9"/>
      <c r="S1116" s="9"/>
      <c r="U1116" s="8"/>
      <c r="V1116" s="9"/>
      <c r="W1116" s="6"/>
      <c r="Y1116" s="5"/>
      <c r="Z1116" s="6"/>
      <c r="AB1116" s="12"/>
    </row>
    <row r="1117" spans="1:29" ht="12.75">
      <c r="A1117" t="s">
        <v>573</v>
      </c>
      <c r="B1117" t="s">
        <v>2</v>
      </c>
      <c r="C1117" s="8">
        <v>31287</v>
      </c>
      <c r="D1117" s="9" t="s">
        <v>4602</v>
      </c>
      <c r="E1117" s="9" t="s">
        <v>3396</v>
      </c>
      <c r="F1117" s="9" t="s">
        <v>2706</v>
      </c>
      <c r="G1117" s="9" t="s">
        <v>2545</v>
      </c>
      <c r="H1117"/>
      <c r="I1117" s="9"/>
      <c r="J1117" s="9"/>
      <c r="L1117" s="9"/>
      <c r="M1117" s="9"/>
      <c r="O1117" s="9"/>
      <c r="P1117" s="9"/>
      <c r="R1117" s="9"/>
      <c r="V1117" s="5"/>
      <c r="W1117" s="5"/>
      <c r="X1117" s="5"/>
      <c r="Y1117" s="5"/>
      <c r="AC1117" s="11"/>
    </row>
    <row r="1118" spans="1:28" ht="12.75">
      <c r="A1118" t="s">
        <v>5031</v>
      </c>
      <c r="B1118" t="s">
        <v>1816</v>
      </c>
      <c r="C1118" s="8">
        <v>28173</v>
      </c>
      <c r="D1118" s="9" t="s">
        <v>4672</v>
      </c>
      <c r="E1118" s="9" t="s">
        <v>3324</v>
      </c>
      <c r="F1118" s="9" t="s">
        <v>295</v>
      </c>
      <c r="G1118" s="9" t="s">
        <v>2545</v>
      </c>
      <c r="H1118" t="s">
        <v>5031</v>
      </c>
      <c r="I1118" s="9" t="s">
        <v>295</v>
      </c>
      <c r="J1118" s="9" t="s">
        <v>2545</v>
      </c>
      <c r="K1118" t="s">
        <v>573</v>
      </c>
      <c r="L1118" s="9" t="s">
        <v>295</v>
      </c>
      <c r="M1118" s="9" t="s">
        <v>2545</v>
      </c>
      <c r="O1118" s="9"/>
      <c r="P1118" s="9"/>
      <c r="Q1118" t="s">
        <v>5209</v>
      </c>
      <c r="R1118" s="9" t="s">
        <v>295</v>
      </c>
      <c r="S1118" s="9" t="s">
        <v>3713</v>
      </c>
      <c r="T1118" t="s">
        <v>5209</v>
      </c>
      <c r="U1118" s="8" t="s">
        <v>295</v>
      </c>
      <c r="V1118" s="9" t="s">
        <v>4415</v>
      </c>
      <c r="W1118" s="6" t="s">
        <v>5209</v>
      </c>
      <c r="X1118" t="s">
        <v>295</v>
      </c>
      <c r="Y1118" s="5" t="s">
        <v>3189</v>
      </c>
      <c r="Z1118" s="6" t="s">
        <v>5209</v>
      </c>
      <c r="AA1118" s="6" t="s">
        <v>295</v>
      </c>
      <c r="AB1118" s="12" t="s">
        <v>3189</v>
      </c>
    </row>
    <row r="1119" ht="12.75">
      <c r="H1119"/>
    </row>
    <row r="1120" spans="1:29" ht="12.75">
      <c r="A1120" t="s">
        <v>4780</v>
      </c>
      <c r="B1120" t="s">
        <v>1458</v>
      </c>
      <c r="C1120" s="8">
        <v>28040</v>
      </c>
      <c r="D1120" s="9" t="s">
        <v>1459</v>
      </c>
      <c r="E1120" s="9" t="s">
        <v>3849</v>
      </c>
      <c r="F1120" s="9" t="s">
        <v>2706</v>
      </c>
      <c r="G1120" s="9" t="s">
        <v>1922</v>
      </c>
      <c r="H1120" t="s">
        <v>3825</v>
      </c>
      <c r="I1120" s="9" t="s">
        <v>2706</v>
      </c>
      <c r="J1120" s="9" t="s">
        <v>9</v>
      </c>
      <c r="K1120" t="s">
        <v>485</v>
      </c>
      <c r="L1120" s="9" t="s">
        <v>2706</v>
      </c>
      <c r="M1120" s="9" t="s">
        <v>3345</v>
      </c>
      <c r="N1120" t="s">
        <v>1328</v>
      </c>
      <c r="O1120" s="9"/>
      <c r="P1120" s="9"/>
      <c r="Q1120" t="s">
        <v>4780</v>
      </c>
      <c r="R1120" s="9" t="s">
        <v>3548</v>
      </c>
      <c r="S1120" s="5" t="s">
        <v>1922</v>
      </c>
      <c r="T1120" s="6" t="s">
        <v>4780</v>
      </c>
      <c r="U1120" t="s">
        <v>3548</v>
      </c>
      <c r="V1120" s="5" t="s">
        <v>1922</v>
      </c>
      <c r="W1120" s="5"/>
      <c r="X1120" s="5"/>
      <c r="Y1120" s="5"/>
      <c r="Z1120" s="6" t="s">
        <v>4780</v>
      </c>
      <c r="AA1120" s="6" t="s">
        <v>3548</v>
      </c>
      <c r="AB1120" s="12" t="s">
        <v>1922</v>
      </c>
      <c r="AC1120" s="11"/>
    </row>
    <row r="1121" spans="1:28" ht="12.75">
      <c r="A1121" t="s">
        <v>367</v>
      </c>
      <c r="B1121" t="s">
        <v>2641</v>
      </c>
      <c r="C1121" s="8">
        <v>30166</v>
      </c>
      <c r="D1121" s="9" t="s">
        <v>1528</v>
      </c>
      <c r="E1121" s="9" t="s">
        <v>2635</v>
      </c>
      <c r="F1121" s="9" t="s">
        <v>2538</v>
      </c>
      <c r="G1121" s="9" t="s">
        <v>3134</v>
      </c>
      <c r="H1121" t="s">
        <v>367</v>
      </c>
      <c r="I1121" s="9" t="s">
        <v>2538</v>
      </c>
      <c r="J1121" s="9" t="s">
        <v>3134</v>
      </c>
      <c r="K1121" t="s">
        <v>367</v>
      </c>
      <c r="L1121" s="9" t="s">
        <v>2538</v>
      </c>
      <c r="M1121" s="9" t="s">
        <v>368</v>
      </c>
      <c r="O1121" s="9"/>
      <c r="P1121" s="9"/>
      <c r="R1121" s="9"/>
      <c r="S1121" s="9"/>
      <c r="U1121" s="8"/>
      <c r="V1121" s="9"/>
      <c r="W1121" s="6"/>
      <c r="Y1121" s="5"/>
      <c r="Z1121" s="6"/>
      <c r="AB1121" s="12"/>
    </row>
    <row r="1122" spans="1:29" ht="12.75">
      <c r="A1122" t="s">
        <v>367</v>
      </c>
      <c r="B1122" t="s">
        <v>5254</v>
      </c>
      <c r="C1122" s="8">
        <v>31186</v>
      </c>
      <c r="D1122" s="9" t="s">
        <v>4606</v>
      </c>
      <c r="E1122" s="9" t="s">
        <v>4606</v>
      </c>
      <c r="F1122" s="9" t="s">
        <v>2123</v>
      </c>
      <c r="G1122" s="9" t="s">
        <v>3134</v>
      </c>
      <c r="H1122"/>
      <c r="I1122" s="9"/>
      <c r="J1122" s="9"/>
      <c r="L1122" s="9"/>
      <c r="M1122" s="9"/>
      <c r="O1122" s="9"/>
      <c r="P1122" s="9"/>
      <c r="R1122" s="9"/>
      <c r="V1122" s="5"/>
      <c r="W1122" s="5"/>
      <c r="X1122" s="5"/>
      <c r="Y1122" s="5"/>
      <c r="AC1122" s="11"/>
    </row>
    <row r="1123" spans="1:28" ht="12.75">
      <c r="A1123" t="s">
        <v>3133</v>
      </c>
      <c r="B1123" t="s">
        <v>1576</v>
      </c>
      <c r="C1123" s="8">
        <v>27070</v>
      </c>
      <c r="D1123" s="9"/>
      <c r="E1123" s="9" t="s">
        <v>4659</v>
      </c>
      <c r="F1123" s="9" t="s">
        <v>1</v>
      </c>
      <c r="G1123" s="9" t="s">
        <v>3134</v>
      </c>
      <c r="H1123" t="s">
        <v>4780</v>
      </c>
      <c r="I1123" s="9" t="s">
        <v>539</v>
      </c>
      <c r="J1123" s="9" t="s">
        <v>550</v>
      </c>
      <c r="K1123" t="s">
        <v>4780</v>
      </c>
      <c r="L1123" s="9" t="s">
        <v>539</v>
      </c>
      <c r="M1123" s="9" t="s">
        <v>550</v>
      </c>
      <c r="N1123" t="s">
        <v>4780</v>
      </c>
      <c r="O1123" s="9" t="s">
        <v>1</v>
      </c>
      <c r="P1123" s="9" t="s">
        <v>3823</v>
      </c>
      <c r="R1123" s="9"/>
      <c r="S1123" s="9"/>
      <c r="T1123" t="s">
        <v>4780</v>
      </c>
      <c r="U1123" s="8" t="s">
        <v>935</v>
      </c>
      <c r="V1123" s="9" t="s">
        <v>3824</v>
      </c>
      <c r="W1123" s="14" t="s">
        <v>4780</v>
      </c>
      <c r="X1123" t="s">
        <v>935</v>
      </c>
      <c r="Y1123" s="5" t="s">
        <v>3824</v>
      </c>
      <c r="Z1123" s="6" t="s">
        <v>4780</v>
      </c>
      <c r="AA1123" s="6" t="s">
        <v>935</v>
      </c>
      <c r="AB1123" s="12" t="s">
        <v>1922</v>
      </c>
    </row>
    <row r="1124" spans="1:28" ht="12.75">
      <c r="A1124" t="s">
        <v>375</v>
      </c>
      <c r="B1124" t="s">
        <v>4891</v>
      </c>
      <c r="C1124" s="8">
        <v>28201</v>
      </c>
      <c r="D1124" s="9" t="s">
        <v>4168</v>
      </c>
      <c r="E1124" s="9" t="s">
        <v>1529</v>
      </c>
      <c r="F1124" s="9" t="s">
        <v>3717</v>
      </c>
      <c r="G1124" s="9" t="s">
        <v>368</v>
      </c>
      <c r="H1124" t="s">
        <v>375</v>
      </c>
      <c r="I1124" s="9" t="s">
        <v>549</v>
      </c>
      <c r="J1124" s="9" t="s">
        <v>3134</v>
      </c>
      <c r="K1124" t="s">
        <v>375</v>
      </c>
      <c r="L1124" s="9" t="s">
        <v>549</v>
      </c>
      <c r="M1124" s="9" t="s">
        <v>3134</v>
      </c>
      <c r="N1124" t="s">
        <v>370</v>
      </c>
      <c r="O1124" s="9" t="s">
        <v>4940</v>
      </c>
      <c r="P1124" s="9" t="s">
        <v>3134</v>
      </c>
      <c r="Q1124" t="s">
        <v>367</v>
      </c>
      <c r="R1124" s="9" t="s">
        <v>3193</v>
      </c>
      <c r="S1124" s="9" t="s">
        <v>368</v>
      </c>
      <c r="T1124" t="s">
        <v>375</v>
      </c>
      <c r="U1124" s="8" t="s">
        <v>3193</v>
      </c>
      <c r="V1124" s="9" t="s">
        <v>368</v>
      </c>
      <c r="W1124" s="6" t="s">
        <v>375</v>
      </c>
      <c r="X1124" t="s">
        <v>1480</v>
      </c>
      <c r="Y1124" s="5" t="s">
        <v>3134</v>
      </c>
      <c r="Z1124" s="6" t="s">
        <v>375</v>
      </c>
      <c r="AA1124" s="6" t="s">
        <v>1480</v>
      </c>
      <c r="AB1124" s="12" t="s">
        <v>368</v>
      </c>
    </row>
    <row r="1125" spans="1:28" ht="12.75">
      <c r="A1125" t="s">
        <v>370</v>
      </c>
      <c r="B1125" t="s">
        <v>1460</v>
      </c>
      <c r="C1125" s="8">
        <v>26982</v>
      </c>
      <c r="D1125" s="9"/>
      <c r="E1125" s="9" t="s">
        <v>3859</v>
      </c>
      <c r="F1125" s="9" t="s">
        <v>3083</v>
      </c>
      <c r="G1125" s="9" t="s">
        <v>368</v>
      </c>
      <c r="H1125" t="s">
        <v>370</v>
      </c>
      <c r="I1125" s="9" t="s">
        <v>3083</v>
      </c>
      <c r="J1125" s="9" t="s">
        <v>3134</v>
      </c>
      <c r="K1125" t="s">
        <v>370</v>
      </c>
      <c r="L1125" s="9" t="s">
        <v>3083</v>
      </c>
      <c r="M1125" s="9" t="s">
        <v>550</v>
      </c>
      <c r="N1125" t="s">
        <v>370</v>
      </c>
      <c r="O1125" s="9" t="s">
        <v>2697</v>
      </c>
      <c r="P1125" s="9" t="s">
        <v>550</v>
      </c>
      <c r="Q1125" t="s">
        <v>370</v>
      </c>
      <c r="R1125" s="9" t="s">
        <v>2697</v>
      </c>
      <c r="S1125" s="9" t="s">
        <v>550</v>
      </c>
      <c r="T1125" t="s">
        <v>370</v>
      </c>
      <c r="U1125" s="8" t="s">
        <v>2697</v>
      </c>
      <c r="V1125" s="9" t="s">
        <v>550</v>
      </c>
      <c r="W1125" s="6" t="s">
        <v>370</v>
      </c>
      <c r="X1125" t="s">
        <v>935</v>
      </c>
      <c r="Y1125" s="5" t="s">
        <v>3824</v>
      </c>
      <c r="Z1125" s="6" t="s">
        <v>370</v>
      </c>
      <c r="AA1125" s="6" t="s">
        <v>935</v>
      </c>
      <c r="AB1125" s="12" t="s">
        <v>1922</v>
      </c>
    </row>
    <row r="1126" spans="1:29" ht="12.75">
      <c r="A1126" t="s">
        <v>3546</v>
      </c>
      <c r="B1126" t="s">
        <v>2602</v>
      </c>
      <c r="C1126" s="8">
        <v>31203</v>
      </c>
      <c r="D1126" s="9" t="s">
        <v>4602</v>
      </c>
      <c r="E1126" s="9" t="s">
        <v>4605</v>
      </c>
      <c r="F1126" s="9" t="s">
        <v>1480</v>
      </c>
      <c r="G1126" s="9" t="s">
        <v>1999</v>
      </c>
      <c r="H1126"/>
      <c r="I1126" s="9"/>
      <c r="J1126" s="9"/>
      <c r="L1126" s="9"/>
      <c r="M1126" s="9"/>
      <c r="O1126" s="9"/>
      <c r="P1126" s="9"/>
      <c r="R1126" s="9"/>
      <c r="V1126" s="5"/>
      <c r="W1126" s="5"/>
      <c r="X1126" s="5"/>
      <c r="Y1126" s="5"/>
      <c r="AC1126" s="11"/>
    </row>
    <row r="1127" spans="2:28" ht="12.75">
      <c r="B1127" t="s">
        <v>470</v>
      </c>
      <c r="C1127" s="8">
        <v>31183</v>
      </c>
      <c r="D1127" s="9" t="s">
        <v>96</v>
      </c>
      <c r="E1127" s="9" t="s">
        <v>901</v>
      </c>
      <c r="F1127" s="9"/>
      <c r="G1127" s="9"/>
      <c r="H1127" t="s">
        <v>367</v>
      </c>
      <c r="I1127" s="9" t="s">
        <v>5194</v>
      </c>
      <c r="J1127" s="9" t="s">
        <v>368</v>
      </c>
      <c r="K1127" t="s">
        <v>367</v>
      </c>
      <c r="L1127" s="9" t="s">
        <v>5194</v>
      </c>
      <c r="M1127" s="9" t="s">
        <v>368</v>
      </c>
      <c r="O1127" s="9"/>
      <c r="P1127" s="9"/>
      <c r="R1127" s="9"/>
      <c r="S1127" s="9"/>
      <c r="U1127" s="8"/>
      <c r="V1127" s="9"/>
      <c r="W1127" s="6"/>
      <c r="Y1127" s="5"/>
      <c r="Z1127" s="6"/>
      <c r="AB1127" s="12"/>
    </row>
    <row r="1128" spans="2:29" ht="12.75">
      <c r="B1128" t="s">
        <v>344</v>
      </c>
      <c r="C1128" s="8">
        <v>30575</v>
      </c>
      <c r="D1128" s="9" t="s">
        <v>1532</v>
      </c>
      <c r="E1128" s="9" t="s">
        <v>3323</v>
      </c>
      <c r="F1128" s="9"/>
      <c r="G1128" s="9"/>
      <c r="H1128" t="s">
        <v>370</v>
      </c>
      <c r="I1128" s="9" t="s">
        <v>4041</v>
      </c>
      <c r="J1128" s="9" t="s">
        <v>368</v>
      </c>
      <c r="L1128" s="9"/>
      <c r="M1128" s="9"/>
      <c r="N1128" t="s">
        <v>367</v>
      </c>
      <c r="O1128" s="9" t="s">
        <v>4041</v>
      </c>
      <c r="P1128" s="9" t="s">
        <v>368</v>
      </c>
      <c r="R1128" s="9"/>
      <c r="V1128" s="5"/>
      <c r="W1128" s="5"/>
      <c r="X1128" s="5"/>
      <c r="Y1128" s="5"/>
      <c r="AC1128" s="11"/>
    </row>
    <row r="1129" ht="12.75">
      <c r="H1129"/>
    </row>
    <row r="1130" spans="1:28" ht="12.75">
      <c r="A1130" t="s">
        <v>1715</v>
      </c>
      <c r="B1130" t="s">
        <v>1551</v>
      </c>
      <c r="C1130" s="8">
        <v>28954</v>
      </c>
      <c r="D1130" s="9" t="s">
        <v>3262</v>
      </c>
      <c r="E1130" s="9" t="s">
        <v>1164</v>
      </c>
      <c r="F1130" s="9" t="s">
        <v>4166</v>
      </c>
      <c r="G1130" s="9" t="s">
        <v>1058</v>
      </c>
      <c r="H1130" t="s">
        <v>1715</v>
      </c>
      <c r="I1130" s="9" t="s">
        <v>4166</v>
      </c>
      <c r="J1130" s="9" t="s">
        <v>2695</v>
      </c>
      <c r="K1130" t="s">
        <v>1715</v>
      </c>
      <c r="L1130" s="9" t="s">
        <v>4166</v>
      </c>
      <c r="M1130" s="9" t="s">
        <v>241</v>
      </c>
      <c r="N1130" t="s">
        <v>1715</v>
      </c>
      <c r="O1130" s="9" t="s">
        <v>4166</v>
      </c>
      <c r="P1130" s="9" t="s">
        <v>2483</v>
      </c>
      <c r="Q1130" t="s">
        <v>1715</v>
      </c>
      <c r="R1130" s="9" t="s">
        <v>4166</v>
      </c>
      <c r="S1130" s="9" t="s">
        <v>446</v>
      </c>
      <c r="T1130" t="s">
        <v>1715</v>
      </c>
      <c r="U1130" s="8" t="s">
        <v>4166</v>
      </c>
      <c r="V1130" s="9" t="s">
        <v>2294</v>
      </c>
      <c r="W1130" s="6" t="s">
        <v>1715</v>
      </c>
      <c r="X1130" t="s">
        <v>4166</v>
      </c>
      <c r="Y1130" s="5" t="s">
        <v>2295</v>
      </c>
      <c r="Z1130" s="6"/>
      <c r="AB1130" s="12"/>
    </row>
    <row r="1131" spans="1:28" ht="12.75">
      <c r="A1131" t="s">
        <v>3311</v>
      </c>
      <c r="B1131" t="s">
        <v>1580</v>
      </c>
      <c r="C1131" s="8">
        <v>28346</v>
      </c>
      <c r="D1131" s="9" t="s">
        <v>3497</v>
      </c>
      <c r="E1131" s="9" t="s">
        <v>4615</v>
      </c>
      <c r="F1131" s="9" t="s">
        <v>2226</v>
      </c>
      <c r="G1131" s="9" t="s">
        <v>1991</v>
      </c>
      <c r="H1131" t="s">
        <v>3311</v>
      </c>
      <c r="I1131" s="9" t="s">
        <v>2226</v>
      </c>
      <c r="J1131" s="9" t="s">
        <v>3662</v>
      </c>
      <c r="K1131" t="s">
        <v>3311</v>
      </c>
      <c r="L1131" s="9" t="s">
        <v>2226</v>
      </c>
      <c r="M1131" s="9" t="s">
        <v>1581</v>
      </c>
      <c r="N1131" t="s">
        <v>3311</v>
      </c>
      <c r="O1131" s="9" t="s">
        <v>2226</v>
      </c>
      <c r="P1131" s="9" t="s">
        <v>2841</v>
      </c>
      <c r="Q1131" t="s">
        <v>3311</v>
      </c>
      <c r="R1131" s="9" t="s">
        <v>2226</v>
      </c>
      <c r="S1131" s="9" t="s">
        <v>2842</v>
      </c>
      <c r="T1131" t="s">
        <v>3311</v>
      </c>
      <c r="U1131" s="8" t="s">
        <v>2226</v>
      </c>
      <c r="V1131" s="9" t="s">
        <v>2843</v>
      </c>
      <c r="W1131" s="6" t="s">
        <v>3311</v>
      </c>
      <c r="X1131" t="s">
        <v>2226</v>
      </c>
      <c r="Y1131" s="5" t="s">
        <v>2189</v>
      </c>
      <c r="Z1131" t="s">
        <v>3311</v>
      </c>
      <c r="AA1131" s="6" t="s">
        <v>2226</v>
      </c>
      <c r="AB1131" s="6" t="s">
        <v>2844</v>
      </c>
    </row>
    <row r="1132" spans="3:25" ht="12.75">
      <c r="C1132" s="8"/>
      <c r="D1132" s="9"/>
      <c r="E1132" s="9"/>
      <c r="F1132" s="9"/>
      <c r="G1132" s="9"/>
      <c r="H1132" s="9"/>
      <c r="I1132" s="9"/>
      <c r="J1132" s="9"/>
      <c r="L1132" s="9"/>
      <c r="M1132" s="9"/>
      <c r="O1132" s="9"/>
      <c r="P1132" s="9"/>
      <c r="R1132" s="9"/>
      <c r="S1132" s="9"/>
      <c r="U1132" s="8"/>
      <c r="V1132" s="9"/>
      <c r="W1132" s="6"/>
      <c r="Y1132" s="5"/>
    </row>
    <row r="1133" spans="8:20" ht="12.75">
      <c r="H1133" t="s">
        <v>2713</v>
      </c>
      <c r="K1133" t="s">
        <v>5044</v>
      </c>
      <c r="N1133" t="s">
        <v>3069</v>
      </c>
      <c r="Q1133" t="s">
        <v>5035</v>
      </c>
      <c r="T1133" t="s">
        <v>1247</v>
      </c>
    </row>
    <row r="1137" spans="1:28" ht="18">
      <c r="A1137" s="7" t="s">
        <v>5137</v>
      </c>
      <c r="D1137"/>
      <c r="E1137"/>
      <c r="F1137"/>
      <c r="G1137"/>
      <c r="H1137"/>
      <c r="I1137"/>
      <c r="J1137"/>
      <c r="K1137" s="7"/>
      <c r="L1137"/>
      <c r="M1137"/>
      <c r="O1137"/>
      <c r="P1137"/>
      <c r="R1137"/>
      <c r="AA1137"/>
      <c r="AB1137"/>
    </row>
    <row r="1138" spans="1:28" ht="12.75">
      <c r="A1138" t="s">
        <v>4710</v>
      </c>
      <c r="D1138"/>
      <c r="E1138"/>
      <c r="F1138"/>
      <c r="G1138"/>
      <c r="H1138"/>
      <c r="I1138"/>
      <c r="J1138"/>
      <c r="L1138"/>
      <c r="M1138"/>
      <c r="O1138"/>
      <c r="P1138"/>
      <c r="R1138"/>
      <c r="AA1138"/>
      <c r="AB1138"/>
    </row>
    <row r="1139" spans="1:28" ht="12.75">
      <c r="A1139" t="s">
        <v>631</v>
      </c>
      <c r="D1139"/>
      <c r="E1139"/>
      <c r="F1139"/>
      <c r="G1139"/>
      <c r="H1139"/>
      <c r="I1139"/>
      <c r="J1139"/>
      <c r="L1139"/>
      <c r="M1139"/>
      <c r="O1139"/>
      <c r="P1139"/>
      <c r="R1139"/>
      <c r="AA1139"/>
      <c r="AB1139"/>
    </row>
    <row r="1140" spans="1:28" ht="12.75">
      <c r="A1140" t="s">
        <v>3002</v>
      </c>
      <c r="B1140" t="s">
        <v>1356</v>
      </c>
      <c r="C1140" s="8">
        <v>30482</v>
      </c>
      <c r="D1140" s="9" t="s">
        <v>3206</v>
      </c>
      <c r="E1140" s="9" t="s">
        <v>2654</v>
      </c>
      <c r="F1140" s="9" t="s">
        <v>2544</v>
      </c>
      <c r="G1140" s="9" t="s">
        <v>854</v>
      </c>
      <c r="H1140" t="s">
        <v>3002</v>
      </c>
      <c r="I1140" s="9" t="s">
        <v>2544</v>
      </c>
      <c r="J1140" s="9" t="s">
        <v>4756</v>
      </c>
      <c r="K1140" t="s">
        <v>3002</v>
      </c>
      <c r="L1140" s="9" t="s">
        <v>2544</v>
      </c>
      <c r="M1140" s="9" t="s">
        <v>561</v>
      </c>
      <c r="O1140" s="9"/>
      <c r="P1140" s="9"/>
      <c r="R1140" s="9"/>
      <c r="S1140" s="9"/>
      <c r="U1140" s="8"/>
      <c r="V1140" s="9"/>
      <c r="W1140" s="6"/>
      <c r="Y1140" s="5"/>
      <c r="Z1140" s="6"/>
      <c r="AB1140" s="12"/>
    </row>
    <row r="1141" spans="1:29" ht="12.75">
      <c r="A1141" t="s">
        <v>3002</v>
      </c>
      <c r="B1141" t="s">
        <v>2109</v>
      </c>
      <c r="C1141" s="8">
        <v>26242</v>
      </c>
      <c r="D1141" s="9" t="s">
        <v>3494</v>
      </c>
      <c r="E1141" s="9" t="s">
        <v>3323</v>
      </c>
      <c r="F1141" s="9" t="s">
        <v>5177</v>
      </c>
      <c r="G1141" s="9" t="s">
        <v>2338</v>
      </c>
      <c r="H1141" t="s">
        <v>3002</v>
      </c>
      <c r="I1141" s="9" t="s">
        <v>5177</v>
      </c>
      <c r="J1141" s="9" t="s">
        <v>1102</v>
      </c>
      <c r="L1141" s="9"/>
      <c r="M1141" s="9"/>
      <c r="N1141" t="s">
        <v>3002</v>
      </c>
      <c r="O1141" s="9" t="s">
        <v>539</v>
      </c>
      <c r="P1141" s="9" t="s">
        <v>2338</v>
      </c>
      <c r="Q1141" t="s">
        <v>3002</v>
      </c>
      <c r="R1141" s="9" t="s">
        <v>539</v>
      </c>
      <c r="S1141" s="5" t="s">
        <v>2169</v>
      </c>
      <c r="T1141" t="s">
        <v>3002</v>
      </c>
      <c r="U1141" t="s">
        <v>539</v>
      </c>
      <c r="V1141" s="5" t="s">
        <v>2110</v>
      </c>
      <c r="W1141" t="s">
        <v>3002</v>
      </c>
      <c r="X1141" t="s">
        <v>539</v>
      </c>
      <c r="Y1141" s="5" t="s">
        <v>521</v>
      </c>
      <c r="Z1141" t="s">
        <v>3002</v>
      </c>
      <c r="AA1141" s="6" t="s">
        <v>539</v>
      </c>
      <c r="AB1141" s="6" t="s">
        <v>900</v>
      </c>
      <c r="AC1141" s="11"/>
    </row>
    <row r="1142" spans="1:28" ht="12.75">
      <c r="A1142" t="s">
        <v>3002</v>
      </c>
      <c r="B1142" t="s">
        <v>27</v>
      </c>
      <c r="C1142" s="8">
        <v>29040</v>
      </c>
      <c r="D1142" s="9" t="s">
        <v>2253</v>
      </c>
      <c r="E1142" s="9" t="s">
        <v>1164</v>
      </c>
      <c r="F1142" s="9" t="s">
        <v>4940</v>
      </c>
      <c r="G1142" s="9" t="s">
        <v>2338</v>
      </c>
      <c r="H1142" t="s">
        <v>3002</v>
      </c>
      <c r="I1142" s="9" t="s">
        <v>3548</v>
      </c>
      <c r="J1142" s="9" t="s">
        <v>126</v>
      </c>
      <c r="K1142" t="s">
        <v>3002</v>
      </c>
      <c r="L1142" s="9" t="s">
        <v>377</v>
      </c>
      <c r="M1142" s="9" t="s">
        <v>2338</v>
      </c>
      <c r="N1142" t="s">
        <v>3002</v>
      </c>
      <c r="O1142" s="9" t="s">
        <v>4511</v>
      </c>
      <c r="P1142" s="9" t="s">
        <v>4562</v>
      </c>
      <c r="Q1142" t="s">
        <v>3002</v>
      </c>
      <c r="R1142" s="9" t="s">
        <v>4511</v>
      </c>
      <c r="S1142" s="9" t="s">
        <v>738</v>
      </c>
      <c r="T1142" t="s">
        <v>3002</v>
      </c>
      <c r="U1142" s="8" t="s">
        <v>4511</v>
      </c>
      <c r="V1142" s="9" t="s">
        <v>4151</v>
      </c>
      <c r="W1142" s="10" t="s">
        <v>3002</v>
      </c>
      <c r="X1142" t="s">
        <v>4511</v>
      </c>
      <c r="Y1142" s="5" t="s">
        <v>3360</v>
      </c>
      <c r="Z1142" s="6"/>
      <c r="AB1142" s="12"/>
    </row>
    <row r="1143" spans="1:28" ht="12.75">
      <c r="A1143" t="s">
        <v>1328</v>
      </c>
      <c r="B1143" t="s">
        <v>1248</v>
      </c>
      <c r="C1143" s="8">
        <v>28340</v>
      </c>
      <c r="D1143" s="9" t="s">
        <v>4170</v>
      </c>
      <c r="E1143" s="9" t="s">
        <v>1169</v>
      </c>
      <c r="F1143" s="9"/>
      <c r="G1143" s="9"/>
      <c r="H1143" t="s">
        <v>3002</v>
      </c>
      <c r="I1143" s="9" t="s">
        <v>935</v>
      </c>
      <c r="J1143" s="9" t="s">
        <v>4918</v>
      </c>
      <c r="K1143" t="s">
        <v>3002</v>
      </c>
      <c r="L1143" s="9" t="s">
        <v>935</v>
      </c>
      <c r="M1143" s="9" t="s">
        <v>2237</v>
      </c>
      <c r="N1143" t="s">
        <v>3002</v>
      </c>
      <c r="O1143" s="9" t="s">
        <v>935</v>
      </c>
      <c r="P1143" s="9" t="s">
        <v>2225</v>
      </c>
      <c r="Q1143" t="s">
        <v>3002</v>
      </c>
      <c r="R1143" s="9" t="s">
        <v>935</v>
      </c>
      <c r="S1143" s="9" t="s">
        <v>1249</v>
      </c>
      <c r="T1143" t="s">
        <v>3002</v>
      </c>
      <c r="U1143" s="8" t="s">
        <v>935</v>
      </c>
      <c r="V1143" s="9" t="s">
        <v>1135</v>
      </c>
      <c r="W1143" t="s">
        <v>3002</v>
      </c>
      <c r="X1143" t="s">
        <v>935</v>
      </c>
      <c r="Y1143" s="5" t="s">
        <v>1136</v>
      </c>
      <c r="Z1143" t="s">
        <v>3002</v>
      </c>
      <c r="AA1143" s="6" t="s">
        <v>935</v>
      </c>
      <c r="AB1143" s="6" t="s">
        <v>1378</v>
      </c>
    </row>
    <row r="1145" spans="1:29" ht="12.75">
      <c r="A1145" t="s">
        <v>2535</v>
      </c>
      <c r="B1145" t="s">
        <v>5264</v>
      </c>
      <c r="C1145" s="8">
        <v>29245</v>
      </c>
      <c r="D1145" s="9" t="s">
        <v>2537</v>
      </c>
      <c r="E1145" s="9" t="s">
        <v>4040</v>
      </c>
      <c r="F1145" s="9" t="s">
        <v>3548</v>
      </c>
      <c r="G1145" s="9" t="s">
        <v>2083</v>
      </c>
      <c r="H1145" t="s">
        <v>2535</v>
      </c>
      <c r="I1145" s="9" t="s">
        <v>3548</v>
      </c>
      <c r="J1145" s="9" t="s">
        <v>1101</v>
      </c>
      <c r="K1145" t="s">
        <v>2535</v>
      </c>
      <c r="L1145" s="9" t="s">
        <v>3548</v>
      </c>
      <c r="M1145" s="9" t="s">
        <v>593</v>
      </c>
      <c r="N1145" t="s">
        <v>2535</v>
      </c>
      <c r="O1145" s="9" t="s">
        <v>3548</v>
      </c>
      <c r="P1145" s="9" t="s">
        <v>2250</v>
      </c>
      <c r="Q1145" t="s">
        <v>2535</v>
      </c>
      <c r="R1145" s="9" t="s">
        <v>3548</v>
      </c>
      <c r="S1145" s="5" t="s">
        <v>2946</v>
      </c>
      <c r="T1145" t="s">
        <v>296</v>
      </c>
      <c r="U1145" t="s">
        <v>3548</v>
      </c>
      <c r="V1145" s="5" t="s">
        <v>2947</v>
      </c>
      <c r="W1145" s="5"/>
      <c r="X1145" s="5"/>
      <c r="Y1145" s="5"/>
      <c r="AC1145" s="11"/>
    </row>
    <row r="1146" spans="1:28" ht="12.75">
      <c r="A1146" t="s">
        <v>2535</v>
      </c>
      <c r="B1146" t="s">
        <v>4791</v>
      </c>
      <c r="C1146" s="8">
        <v>29812</v>
      </c>
      <c r="D1146" s="9" t="s">
        <v>709</v>
      </c>
      <c r="E1146" s="9" t="s">
        <v>1605</v>
      </c>
      <c r="F1146" s="9" t="s">
        <v>4172</v>
      </c>
      <c r="G1146" s="9" t="s">
        <v>675</v>
      </c>
      <c r="H1146" t="s">
        <v>2535</v>
      </c>
      <c r="I1146" s="9" t="s">
        <v>524</v>
      </c>
      <c r="J1146" s="9" t="s">
        <v>2781</v>
      </c>
      <c r="K1146" t="s">
        <v>2535</v>
      </c>
      <c r="L1146" s="9" t="s">
        <v>524</v>
      </c>
      <c r="M1146" s="9" t="s">
        <v>2433</v>
      </c>
      <c r="N1146" t="s">
        <v>2535</v>
      </c>
      <c r="O1146" s="9" t="s">
        <v>524</v>
      </c>
      <c r="P1146" s="9" t="s">
        <v>3460</v>
      </c>
      <c r="Q1146" t="s">
        <v>2535</v>
      </c>
      <c r="R1146" s="9" t="s">
        <v>524</v>
      </c>
      <c r="S1146" s="9" t="s">
        <v>4792</v>
      </c>
      <c r="U1146" s="8"/>
      <c r="V1146" s="9"/>
      <c r="W1146" s="6"/>
      <c r="Y1146" s="5"/>
      <c r="Z1146" s="6"/>
      <c r="AB1146" s="12"/>
    </row>
    <row r="1147" spans="1:29" ht="12.75">
      <c r="A1147" t="s">
        <v>294</v>
      </c>
      <c r="B1147" t="s">
        <v>4616</v>
      </c>
      <c r="C1147" s="8">
        <v>29889</v>
      </c>
      <c r="D1147" s="9" t="s">
        <v>98</v>
      </c>
      <c r="E1147" s="9" t="s">
        <v>4610</v>
      </c>
      <c r="F1147" s="9" t="s">
        <v>2123</v>
      </c>
      <c r="G1147" s="9" t="s">
        <v>1414</v>
      </c>
      <c r="H1147"/>
      <c r="I1147" s="9"/>
      <c r="J1147" s="9"/>
      <c r="L1147" s="9"/>
      <c r="M1147" s="9"/>
      <c r="O1147" s="9"/>
      <c r="P1147" s="9"/>
      <c r="R1147" s="9"/>
      <c r="V1147" s="5"/>
      <c r="W1147" s="5"/>
      <c r="X1147" s="5"/>
      <c r="Y1147" s="5"/>
      <c r="AC1147" s="11"/>
    </row>
    <row r="1148" spans="1:29" ht="12.75">
      <c r="A1148" t="s">
        <v>294</v>
      </c>
      <c r="B1148" t="s">
        <v>4599</v>
      </c>
      <c r="C1148" s="8">
        <v>30203</v>
      </c>
      <c r="D1148" s="9" t="s">
        <v>1532</v>
      </c>
      <c r="E1148" s="9" t="s">
        <v>3396</v>
      </c>
      <c r="F1148" s="9" t="s">
        <v>2706</v>
      </c>
      <c r="G1148" s="9" t="s">
        <v>1400</v>
      </c>
      <c r="H1148"/>
      <c r="I1148" s="9"/>
      <c r="J1148" s="9"/>
      <c r="L1148" s="9"/>
      <c r="M1148" s="9"/>
      <c r="O1148" s="9"/>
      <c r="P1148" s="9"/>
      <c r="R1148" s="9"/>
      <c r="V1148" s="5"/>
      <c r="W1148" s="5"/>
      <c r="X1148" s="5"/>
      <c r="Y1148" s="5"/>
      <c r="AC1148" s="11"/>
    </row>
    <row r="1149" spans="2:28" ht="12.75">
      <c r="B1149" t="s">
        <v>1972</v>
      </c>
      <c r="C1149" s="8">
        <v>28894</v>
      </c>
      <c r="D1149" s="9" t="s">
        <v>2314</v>
      </c>
      <c r="E1149" s="9" t="s">
        <v>4833</v>
      </c>
      <c r="F1149" s="9"/>
      <c r="G1149" s="9"/>
      <c r="H1149" t="s">
        <v>294</v>
      </c>
      <c r="I1149" s="9" t="s">
        <v>3193</v>
      </c>
      <c r="J1149" s="9" t="s">
        <v>1471</v>
      </c>
      <c r="K1149" t="s">
        <v>294</v>
      </c>
      <c r="L1149" s="9" t="s">
        <v>3193</v>
      </c>
      <c r="M1149" s="9" t="s">
        <v>4945</v>
      </c>
      <c r="N1149" t="s">
        <v>294</v>
      </c>
      <c r="O1149" s="9" t="s">
        <v>1905</v>
      </c>
      <c r="P1149" s="9" t="s">
        <v>2034</v>
      </c>
      <c r="R1149" s="9"/>
      <c r="S1149" s="9"/>
      <c r="T1149" t="s">
        <v>294</v>
      </c>
      <c r="U1149" s="8" t="s">
        <v>1905</v>
      </c>
      <c r="V1149" s="9" t="s">
        <v>1973</v>
      </c>
      <c r="W1149" t="s">
        <v>294</v>
      </c>
      <c r="X1149" t="s">
        <v>1905</v>
      </c>
      <c r="Y1149" s="5" t="s">
        <v>1974</v>
      </c>
      <c r="Z1149" t="s">
        <v>294</v>
      </c>
      <c r="AA1149" s="6" t="s">
        <v>1905</v>
      </c>
      <c r="AB1149" s="6" t="s">
        <v>1975</v>
      </c>
    </row>
    <row r="1151" spans="1:28" ht="12.75">
      <c r="A1151" t="s">
        <v>71</v>
      </c>
      <c r="B1151" t="s">
        <v>4394</v>
      </c>
      <c r="C1151" s="8">
        <v>30330</v>
      </c>
      <c r="D1151" s="9" t="s">
        <v>1529</v>
      </c>
      <c r="E1151" s="9" t="s">
        <v>93</v>
      </c>
      <c r="F1151" s="9" t="s">
        <v>549</v>
      </c>
      <c r="G1151" s="9" t="s">
        <v>187</v>
      </c>
      <c r="H1151" t="s">
        <v>2704</v>
      </c>
      <c r="I1151" s="9" t="s">
        <v>549</v>
      </c>
      <c r="J1151" s="9" t="s">
        <v>1196</v>
      </c>
      <c r="K1151" t="s">
        <v>3674</v>
      </c>
      <c r="L1151" s="9" t="s">
        <v>549</v>
      </c>
      <c r="M1151" s="9" t="s">
        <v>474</v>
      </c>
      <c r="O1151" s="9"/>
      <c r="P1151" s="9"/>
      <c r="R1151" s="9"/>
      <c r="S1151" s="9"/>
      <c r="U1151" s="8"/>
      <c r="V1151" s="9"/>
      <c r="W1151" s="6"/>
      <c r="Y1151" s="5"/>
      <c r="Z1151" s="6"/>
      <c r="AB1151" s="12"/>
    </row>
    <row r="1152" spans="1:28" ht="12.75">
      <c r="A1152" t="s">
        <v>71</v>
      </c>
      <c r="B1152" t="s">
        <v>961</v>
      </c>
      <c r="C1152" s="8">
        <v>27280</v>
      </c>
      <c r="D1152" s="9"/>
      <c r="E1152" s="9" t="s">
        <v>4668</v>
      </c>
      <c r="F1152" s="9" t="s">
        <v>5180</v>
      </c>
      <c r="G1152" s="9" t="s">
        <v>750</v>
      </c>
      <c r="H1152" t="s">
        <v>71</v>
      </c>
      <c r="I1152" s="9" t="s">
        <v>5180</v>
      </c>
      <c r="J1152" s="9" t="s">
        <v>5004</v>
      </c>
      <c r="K1152" t="s">
        <v>71</v>
      </c>
      <c r="L1152" s="9" t="s">
        <v>5180</v>
      </c>
      <c r="M1152" s="9" t="s">
        <v>2741</v>
      </c>
      <c r="N1152" t="s">
        <v>71</v>
      </c>
      <c r="O1152" s="9" t="s">
        <v>5180</v>
      </c>
      <c r="P1152" s="9" t="s">
        <v>4652</v>
      </c>
      <c r="Q1152" t="s">
        <v>2704</v>
      </c>
      <c r="R1152" s="9" t="s">
        <v>5180</v>
      </c>
      <c r="S1152" s="9" t="s">
        <v>962</v>
      </c>
      <c r="T1152" t="s">
        <v>2704</v>
      </c>
      <c r="U1152" s="8" t="s">
        <v>5180</v>
      </c>
      <c r="V1152" s="9" t="s">
        <v>1047</v>
      </c>
      <c r="W1152" s="14" t="s">
        <v>2704</v>
      </c>
      <c r="X1152" t="s">
        <v>5180</v>
      </c>
      <c r="Y1152" s="5" t="s">
        <v>1048</v>
      </c>
      <c r="Z1152" t="s">
        <v>2704</v>
      </c>
      <c r="AA1152" s="6" t="s">
        <v>5180</v>
      </c>
      <c r="AB1152" s="12" t="s">
        <v>1049</v>
      </c>
    </row>
    <row r="1153" spans="1:28" ht="12.75">
      <c r="A1153" t="s">
        <v>1623</v>
      </c>
      <c r="B1153" t="s">
        <v>4997</v>
      </c>
      <c r="C1153" s="8">
        <v>30863</v>
      </c>
      <c r="D1153" s="9" t="s">
        <v>98</v>
      </c>
      <c r="E1153" s="9" t="s">
        <v>95</v>
      </c>
      <c r="F1153" s="9" t="s">
        <v>524</v>
      </c>
      <c r="G1153" s="9" t="s">
        <v>4864</v>
      </c>
      <c r="H1153" t="s">
        <v>1623</v>
      </c>
      <c r="I1153" s="9" t="s">
        <v>524</v>
      </c>
      <c r="J1153" s="9" t="s">
        <v>1213</v>
      </c>
      <c r="K1153" t="s">
        <v>380</v>
      </c>
      <c r="L1153" s="9" t="s">
        <v>524</v>
      </c>
      <c r="M1153" s="9" t="s">
        <v>4996</v>
      </c>
      <c r="O1153" s="9"/>
      <c r="P1153" s="9"/>
      <c r="R1153" s="9"/>
      <c r="S1153" s="9"/>
      <c r="U1153" s="8"/>
      <c r="V1153" s="9"/>
      <c r="W1153" s="6"/>
      <c r="Y1153" s="5"/>
      <c r="Z1153" s="6"/>
      <c r="AB1153" s="12"/>
    </row>
    <row r="1154" spans="1:29" ht="12.75">
      <c r="A1154" t="s">
        <v>3674</v>
      </c>
      <c r="B1154" t="s">
        <v>3040</v>
      </c>
      <c r="C1154" s="8">
        <v>30057</v>
      </c>
      <c r="D1154" s="9" t="s">
        <v>5190</v>
      </c>
      <c r="E1154" s="9" t="s">
        <v>1285</v>
      </c>
      <c r="F1154" s="9" t="s">
        <v>539</v>
      </c>
      <c r="G1154" s="9" t="s">
        <v>1670</v>
      </c>
      <c r="H1154" t="s">
        <v>3674</v>
      </c>
      <c r="I1154" s="9" t="s">
        <v>5194</v>
      </c>
      <c r="J1154" s="9" t="s">
        <v>3791</v>
      </c>
      <c r="L1154" s="9"/>
      <c r="M1154" s="9"/>
      <c r="O1154" s="9"/>
      <c r="P1154" s="9"/>
      <c r="R1154" s="9"/>
      <c r="V1154" s="5"/>
      <c r="W1154" s="5"/>
      <c r="X1154" s="5"/>
      <c r="Y1154" s="5"/>
      <c r="AC1154" s="11"/>
    </row>
    <row r="1155" spans="1:29" ht="12.75">
      <c r="A1155" t="s">
        <v>3674</v>
      </c>
      <c r="B1155" t="s">
        <v>922</v>
      </c>
      <c r="C1155" s="8">
        <v>30453</v>
      </c>
      <c r="D1155" s="9" t="s">
        <v>1531</v>
      </c>
      <c r="E1155" s="9" t="s">
        <v>1530</v>
      </c>
      <c r="F1155" s="9" t="s">
        <v>4147</v>
      </c>
      <c r="G1155" s="9" t="s">
        <v>830</v>
      </c>
      <c r="H1155" t="s">
        <v>3674</v>
      </c>
      <c r="I1155" s="9" t="s">
        <v>4147</v>
      </c>
      <c r="J1155" s="9" t="s">
        <v>4249</v>
      </c>
      <c r="K1155" t="s">
        <v>3674</v>
      </c>
      <c r="L1155" s="9" t="s">
        <v>4147</v>
      </c>
      <c r="M1155" s="9" t="s">
        <v>607</v>
      </c>
      <c r="N1155" t="s">
        <v>3674</v>
      </c>
      <c r="O1155" s="9" t="s">
        <v>4147</v>
      </c>
      <c r="P1155" s="9" t="s">
        <v>953</v>
      </c>
      <c r="R1155" s="9"/>
      <c r="V1155" s="5"/>
      <c r="W1155" s="5"/>
      <c r="X1155" s="5"/>
      <c r="Y1155" s="5"/>
      <c r="AC1155" s="11"/>
    </row>
    <row r="1156" spans="1:29" ht="12.75">
      <c r="A1156" t="s">
        <v>1328</v>
      </c>
      <c r="B1156" t="s">
        <v>5265</v>
      </c>
      <c r="C1156" s="8">
        <v>29361</v>
      </c>
      <c r="D1156" s="9" t="s">
        <v>18</v>
      </c>
      <c r="E1156" s="9" t="s">
        <v>2458</v>
      </c>
      <c r="F1156" s="9"/>
      <c r="G1156" s="9"/>
      <c r="H1156"/>
      <c r="I1156" s="9"/>
      <c r="J1156" s="9"/>
      <c r="K1156" t="s">
        <v>3674</v>
      </c>
      <c r="L1156" s="9" t="s">
        <v>549</v>
      </c>
      <c r="M1156" s="9" t="s">
        <v>1698</v>
      </c>
      <c r="N1156" t="s">
        <v>3674</v>
      </c>
      <c r="O1156" s="9" t="s">
        <v>549</v>
      </c>
      <c r="P1156" s="9" t="s">
        <v>64</v>
      </c>
      <c r="Q1156" t="s">
        <v>3674</v>
      </c>
      <c r="R1156" s="9" t="s">
        <v>549</v>
      </c>
      <c r="S1156" s="5" t="s">
        <v>5266</v>
      </c>
      <c r="T1156" t="s">
        <v>3674</v>
      </c>
      <c r="U1156" t="s">
        <v>549</v>
      </c>
      <c r="V1156" s="5" t="s">
        <v>5267</v>
      </c>
      <c r="W1156" s="5"/>
      <c r="X1156" s="5"/>
      <c r="Y1156" s="5"/>
      <c r="AC1156" s="11"/>
    </row>
    <row r="1157" spans="1:28" ht="12.75">
      <c r="A1157" t="s">
        <v>1919</v>
      </c>
      <c r="B1157" t="s">
        <v>5268</v>
      </c>
      <c r="C1157" s="8">
        <v>30143</v>
      </c>
      <c r="D1157" s="9" t="s">
        <v>5190</v>
      </c>
      <c r="E1157" s="9" t="s">
        <v>709</v>
      </c>
      <c r="F1157" s="9" t="s">
        <v>5177</v>
      </c>
      <c r="G1157" s="9" t="s">
        <v>3382</v>
      </c>
      <c r="H1157" t="s">
        <v>1919</v>
      </c>
      <c r="I1157" s="9" t="s">
        <v>5177</v>
      </c>
      <c r="J1157" s="9" t="s">
        <v>1643</v>
      </c>
      <c r="K1157" t="s">
        <v>1919</v>
      </c>
      <c r="L1157" s="9" t="s">
        <v>5177</v>
      </c>
      <c r="M1157" s="9" t="s">
        <v>4519</v>
      </c>
      <c r="N1157" t="s">
        <v>4095</v>
      </c>
      <c r="O1157" s="9" t="s">
        <v>5177</v>
      </c>
      <c r="P1157" s="9" t="s">
        <v>3196</v>
      </c>
      <c r="Q1157" t="s">
        <v>4095</v>
      </c>
      <c r="R1157" s="9" t="s">
        <v>5177</v>
      </c>
      <c r="S1157" s="9" t="s">
        <v>3541</v>
      </c>
      <c r="U1157" s="8"/>
      <c r="V1157" s="9"/>
      <c r="W1157" s="6"/>
      <c r="Y1157" s="5"/>
      <c r="Z1157" s="6"/>
      <c r="AB1157" s="12"/>
    </row>
    <row r="1158" spans="1:29" ht="12.75">
      <c r="A1158" t="s">
        <v>1919</v>
      </c>
      <c r="B1158" t="s">
        <v>2605</v>
      </c>
      <c r="C1158" s="8">
        <v>31014</v>
      </c>
      <c r="D1158" s="9" t="s">
        <v>4603</v>
      </c>
      <c r="E1158" s="9" t="s">
        <v>3394</v>
      </c>
      <c r="F1158" s="9" t="s">
        <v>539</v>
      </c>
      <c r="G1158" s="9" t="s">
        <v>1672</v>
      </c>
      <c r="H1158"/>
      <c r="I1158" s="9"/>
      <c r="J1158" s="9"/>
      <c r="L1158" s="9"/>
      <c r="M1158" s="9"/>
      <c r="O1158" s="9"/>
      <c r="P1158" s="9"/>
      <c r="R1158" s="9"/>
      <c r="V1158" s="5"/>
      <c r="W1158" s="5"/>
      <c r="X1158" s="5"/>
      <c r="Y1158" s="5"/>
      <c r="AC1158" s="11"/>
    </row>
    <row r="1159" spans="3:28" ht="12.75">
      <c r="C1159" s="8"/>
      <c r="D1159" s="9"/>
      <c r="E1159" s="9"/>
      <c r="F1159" s="9"/>
      <c r="G1159" s="9"/>
      <c r="H1159"/>
      <c r="I1159" s="9"/>
      <c r="J1159" s="9"/>
      <c r="L1159" s="9"/>
      <c r="M1159" s="9"/>
      <c r="O1159" s="9"/>
      <c r="P1159" s="9"/>
      <c r="R1159" s="9"/>
      <c r="S1159" s="9"/>
      <c r="U1159" s="8"/>
      <c r="V1159" s="9"/>
      <c r="W1159" s="6"/>
      <c r="Y1159" s="5"/>
      <c r="AB1159" s="12"/>
    </row>
    <row r="1160" spans="1:29" ht="12.75">
      <c r="A1160" t="s">
        <v>523</v>
      </c>
      <c r="B1160" t="s">
        <v>2831</v>
      </c>
      <c r="C1160" s="8">
        <v>30637</v>
      </c>
      <c r="D1160" s="9" t="s">
        <v>2634</v>
      </c>
      <c r="E1160" s="9" t="s">
        <v>3254</v>
      </c>
      <c r="F1160" s="9" t="s">
        <v>2226</v>
      </c>
      <c r="G1160" s="9" t="s">
        <v>3718</v>
      </c>
      <c r="H1160" t="s">
        <v>523</v>
      </c>
      <c r="I1160" s="9" t="s">
        <v>2226</v>
      </c>
      <c r="J1160" s="9" t="s">
        <v>3713</v>
      </c>
      <c r="L1160" s="9"/>
      <c r="M1160" s="9"/>
      <c r="O1160" s="9"/>
      <c r="P1160" s="9"/>
      <c r="R1160" s="9"/>
      <c r="V1160" s="5"/>
      <c r="W1160" s="5"/>
      <c r="X1160" s="5"/>
      <c r="Y1160" s="5"/>
      <c r="AC1160" s="11"/>
    </row>
    <row r="1161" spans="1:28" ht="12.75">
      <c r="A1161" t="s">
        <v>3184</v>
      </c>
      <c r="B1161" t="s">
        <v>72</v>
      </c>
      <c r="C1161" s="8">
        <v>30581</v>
      </c>
      <c r="D1161" s="9" t="s">
        <v>97</v>
      </c>
      <c r="E1161" s="9" t="s">
        <v>901</v>
      </c>
      <c r="F1161" s="9" t="s">
        <v>374</v>
      </c>
      <c r="G1161" s="9" t="s">
        <v>543</v>
      </c>
      <c r="H1161" t="s">
        <v>3184</v>
      </c>
      <c r="I1161" s="9" t="s">
        <v>374</v>
      </c>
      <c r="J1161" s="9" t="s">
        <v>3188</v>
      </c>
      <c r="K1161" t="s">
        <v>3184</v>
      </c>
      <c r="L1161" s="9" t="s">
        <v>374</v>
      </c>
      <c r="M1161" s="9" t="s">
        <v>3188</v>
      </c>
      <c r="O1161" s="9"/>
      <c r="P1161" s="9"/>
      <c r="R1161" s="9"/>
      <c r="S1161" s="9"/>
      <c r="U1161" s="8"/>
      <c r="V1161" s="9"/>
      <c r="W1161" s="6"/>
      <c r="Y1161" s="5"/>
      <c r="Z1161" s="6"/>
      <c r="AB1161" s="12"/>
    </row>
    <row r="1162" spans="1:29" ht="12.75">
      <c r="A1162" t="s">
        <v>404</v>
      </c>
      <c r="B1162" t="s">
        <v>1883</v>
      </c>
      <c r="C1162" s="8">
        <v>29981</v>
      </c>
      <c r="D1162" s="9" t="s">
        <v>1531</v>
      </c>
      <c r="E1162" s="9" t="s">
        <v>3203</v>
      </c>
      <c r="F1162" s="9" t="s">
        <v>295</v>
      </c>
      <c r="G1162" s="9" t="s">
        <v>4475</v>
      </c>
      <c r="H1162" t="s">
        <v>3190</v>
      </c>
      <c r="I1162" s="9" t="s">
        <v>295</v>
      </c>
      <c r="J1162" s="9" t="s">
        <v>5197</v>
      </c>
      <c r="K1162" t="s">
        <v>3810</v>
      </c>
      <c r="L1162" s="9" t="s">
        <v>295</v>
      </c>
      <c r="M1162" s="9" t="s">
        <v>3188</v>
      </c>
      <c r="N1162" t="s">
        <v>3190</v>
      </c>
      <c r="O1162" s="9" t="s">
        <v>295</v>
      </c>
      <c r="P1162" s="9" t="s">
        <v>2545</v>
      </c>
      <c r="R1162" s="9"/>
      <c r="V1162" s="5"/>
      <c r="W1162" s="5"/>
      <c r="X1162" s="5"/>
      <c r="Y1162" s="5"/>
      <c r="AC1162" s="11"/>
    </row>
    <row r="1163" spans="1:28" ht="12.75">
      <c r="A1163" t="s">
        <v>3184</v>
      </c>
      <c r="B1163" t="s">
        <v>2986</v>
      </c>
      <c r="C1163" s="8">
        <v>26701</v>
      </c>
      <c r="D1163" s="9"/>
      <c r="E1163" s="9" t="s">
        <v>4667</v>
      </c>
      <c r="F1163" s="9" t="s">
        <v>4041</v>
      </c>
      <c r="G1163" s="9" t="s">
        <v>2547</v>
      </c>
      <c r="H1163" t="s">
        <v>3714</v>
      </c>
      <c r="I1163" s="9" t="s">
        <v>4041</v>
      </c>
      <c r="J1163" s="9" t="s">
        <v>3188</v>
      </c>
      <c r="K1163" t="s">
        <v>3714</v>
      </c>
      <c r="L1163" s="9" t="s">
        <v>4041</v>
      </c>
      <c r="M1163" s="9" t="s">
        <v>541</v>
      </c>
      <c r="N1163" t="s">
        <v>3714</v>
      </c>
      <c r="O1163" s="9" t="s">
        <v>4041</v>
      </c>
      <c r="P1163" s="9" t="s">
        <v>3713</v>
      </c>
      <c r="Q1163" t="s">
        <v>3714</v>
      </c>
      <c r="R1163" s="9" t="s">
        <v>2538</v>
      </c>
      <c r="S1163" s="9" t="s">
        <v>3711</v>
      </c>
      <c r="T1163" t="s">
        <v>3714</v>
      </c>
      <c r="U1163" s="8" t="s">
        <v>2538</v>
      </c>
      <c r="V1163" s="9" t="s">
        <v>541</v>
      </c>
      <c r="W1163" s="6" t="s">
        <v>3714</v>
      </c>
      <c r="X1163" t="s">
        <v>2538</v>
      </c>
      <c r="Y1163" s="5" t="s">
        <v>3188</v>
      </c>
      <c r="Z1163" s="6" t="s">
        <v>3714</v>
      </c>
      <c r="AA1163" s="6" t="s">
        <v>2538</v>
      </c>
      <c r="AB1163" s="12" t="s">
        <v>543</v>
      </c>
    </row>
    <row r="1164" spans="1:28" ht="12.75">
      <c r="A1164" t="s">
        <v>3712</v>
      </c>
      <c r="B1164" t="s">
        <v>4742</v>
      </c>
      <c r="C1164" s="8">
        <v>30149</v>
      </c>
      <c r="D1164" s="9" t="s">
        <v>98</v>
      </c>
      <c r="E1164" s="9" t="s">
        <v>4605</v>
      </c>
      <c r="F1164" s="9" t="s">
        <v>5183</v>
      </c>
      <c r="G1164" s="9" t="s">
        <v>2547</v>
      </c>
      <c r="H1164"/>
      <c r="I1164" s="9"/>
      <c r="J1164" s="9"/>
      <c r="K1164" t="s">
        <v>2277</v>
      </c>
      <c r="L1164" s="9" t="s">
        <v>5194</v>
      </c>
      <c r="M1164" s="9" t="s">
        <v>2545</v>
      </c>
      <c r="O1164" s="9"/>
      <c r="P1164" s="9"/>
      <c r="R1164" s="9"/>
      <c r="S1164" s="9"/>
      <c r="U1164" s="8"/>
      <c r="V1164" s="9"/>
      <c r="W1164" s="6"/>
      <c r="Y1164" s="5"/>
      <c r="Z1164" s="6"/>
      <c r="AB1164" s="12"/>
    </row>
    <row r="1165" spans="1:28" ht="12.75">
      <c r="A1165" t="s">
        <v>3808</v>
      </c>
      <c r="B1165" t="s">
        <v>472</v>
      </c>
      <c r="C1165" s="8">
        <v>29993</v>
      </c>
      <c r="D1165" s="9" t="s">
        <v>92</v>
      </c>
      <c r="E1165" s="9" t="s">
        <v>473</v>
      </c>
      <c r="F1165" s="9" t="s">
        <v>2706</v>
      </c>
      <c r="G1165" s="9" t="s">
        <v>3188</v>
      </c>
      <c r="H1165" t="s">
        <v>3493</v>
      </c>
      <c r="I1165" s="9" t="s">
        <v>2706</v>
      </c>
      <c r="J1165" s="9" t="s">
        <v>2539</v>
      </c>
      <c r="K1165" t="s">
        <v>3808</v>
      </c>
      <c r="L1165" s="9" t="s">
        <v>2706</v>
      </c>
      <c r="M1165" s="9" t="s">
        <v>4782</v>
      </c>
      <c r="O1165" s="9"/>
      <c r="P1165" s="9"/>
      <c r="R1165" s="9"/>
      <c r="S1165" s="9"/>
      <c r="U1165" s="8"/>
      <c r="V1165" s="9"/>
      <c r="W1165" s="6"/>
      <c r="Y1165" s="5"/>
      <c r="Z1165" s="6"/>
      <c r="AB1165" s="12"/>
    </row>
    <row r="1166" spans="1:29" ht="12.75">
      <c r="A1166" t="s">
        <v>2277</v>
      </c>
      <c r="B1166" t="s">
        <v>4750</v>
      </c>
      <c r="C1166" s="8">
        <v>28405</v>
      </c>
      <c r="D1166" s="9" t="s">
        <v>3742</v>
      </c>
      <c r="E1166" s="9" t="s">
        <v>1912</v>
      </c>
      <c r="F1166" s="9" t="s">
        <v>935</v>
      </c>
      <c r="G1166" s="9" t="s">
        <v>5197</v>
      </c>
      <c r="H1166" t="s">
        <v>2274</v>
      </c>
      <c r="I1166" s="9" t="s">
        <v>935</v>
      </c>
      <c r="J1166" s="9" t="s">
        <v>2547</v>
      </c>
      <c r="K1166" t="s">
        <v>2274</v>
      </c>
      <c r="L1166" s="9" t="s">
        <v>935</v>
      </c>
      <c r="M1166" s="9" t="s">
        <v>2547</v>
      </c>
      <c r="N1166" t="s">
        <v>2274</v>
      </c>
      <c r="O1166" s="9" t="s">
        <v>935</v>
      </c>
      <c r="P1166" s="9" t="s">
        <v>2547</v>
      </c>
      <c r="Q1166" t="s">
        <v>2274</v>
      </c>
      <c r="R1166" s="9" t="s">
        <v>935</v>
      </c>
      <c r="S1166" s="5" t="s">
        <v>3713</v>
      </c>
      <c r="T1166" s="6" t="s">
        <v>2277</v>
      </c>
      <c r="U1166" t="s">
        <v>935</v>
      </c>
      <c r="V1166" s="5" t="s">
        <v>3814</v>
      </c>
      <c r="W1166" s="5"/>
      <c r="X1166" s="5"/>
      <c r="Y1166" s="5"/>
      <c r="Z1166" s="6" t="s">
        <v>2277</v>
      </c>
      <c r="AA1166" s="6" t="s">
        <v>1905</v>
      </c>
      <c r="AB1166" s="12" t="s">
        <v>2545</v>
      </c>
      <c r="AC1166" s="11"/>
    </row>
    <row r="1167" spans="1:29" ht="12.75">
      <c r="A1167" t="s">
        <v>3185</v>
      </c>
      <c r="B1167" t="s">
        <v>3940</v>
      </c>
      <c r="C1167" s="8">
        <v>30678</v>
      </c>
      <c r="D1167" s="9" t="s">
        <v>1285</v>
      </c>
      <c r="E1167" s="9" t="s">
        <v>4615</v>
      </c>
      <c r="F1167" s="9" t="s">
        <v>4172</v>
      </c>
      <c r="G1167" s="9" t="s">
        <v>2545</v>
      </c>
      <c r="H1167"/>
      <c r="I1167" s="9"/>
      <c r="J1167" s="9"/>
      <c r="L1167" s="9"/>
      <c r="M1167" s="9"/>
      <c r="O1167" s="9"/>
      <c r="P1167" s="9"/>
      <c r="R1167" s="9"/>
      <c r="V1167" s="5"/>
      <c r="W1167" s="5"/>
      <c r="X1167" s="5"/>
      <c r="Y1167" s="5"/>
      <c r="AC1167" s="11"/>
    </row>
    <row r="1168" spans="1:29" ht="12.75">
      <c r="A1168" t="s">
        <v>2274</v>
      </c>
      <c r="B1168" t="s">
        <v>2824</v>
      </c>
      <c r="C1168" s="8">
        <v>30375</v>
      </c>
      <c r="D1168" s="9" t="s">
        <v>2113</v>
      </c>
      <c r="E1168" s="9" t="s">
        <v>793</v>
      </c>
      <c r="F1168" s="9" t="s">
        <v>3193</v>
      </c>
      <c r="G1168" s="9" t="s">
        <v>2545</v>
      </c>
      <c r="H1168" t="s">
        <v>3185</v>
      </c>
      <c r="I1168" s="9" t="s">
        <v>3193</v>
      </c>
      <c r="J1168" s="9" t="s">
        <v>2545</v>
      </c>
      <c r="L1168" s="9"/>
      <c r="M1168" s="9"/>
      <c r="O1168" s="9"/>
      <c r="P1168" s="9"/>
      <c r="R1168" s="9"/>
      <c r="V1168" s="5"/>
      <c r="W1168" s="5"/>
      <c r="X1168" s="5"/>
      <c r="Y1168" s="5"/>
      <c r="AC1168" s="11"/>
    </row>
    <row r="1169" spans="1:25" ht="12.75">
      <c r="A1169" t="s">
        <v>1328</v>
      </c>
      <c r="B1169" t="s">
        <v>765</v>
      </c>
      <c r="C1169" s="8">
        <v>28821</v>
      </c>
      <c r="D1169" s="9" t="s">
        <v>2286</v>
      </c>
      <c r="E1169" s="9" t="s">
        <v>59</v>
      </c>
      <c r="F1169" s="9"/>
      <c r="G1169" s="9"/>
      <c r="H1169" t="s">
        <v>5135</v>
      </c>
      <c r="I1169" s="9" t="s">
        <v>524</v>
      </c>
      <c r="J1169" s="9" t="s">
        <v>3713</v>
      </c>
      <c r="K1169" t="s">
        <v>5135</v>
      </c>
      <c r="L1169" s="9" t="s">
        <v>524</v>
      </c>
      <c r="M1169" s="9" t="s">
        <v>3813</v>
      </c>
      <c r="N1169" t="s">
        <v>3808</v>
      </c>
      <c r="O1169" s="9" t="s">
        <v>377</v>
      </c>
      <c r="P1169" s="9" t="s">
        <v>2547</v>
      </c>
      <c r="Q1169" t="s">
        <v>3493</v>
      </c>
      <c r="R1169" s="9" t="s">
        <v>295</v>
      </c>
      <c r="S1169" s="9" t="s">
        <v>3814</v>
      </c>
      <c r="T1169" t="s">
        <v>3810</v>
      </c>
      <c r="U1169" s="8" t="s">
        <v>295</v>
      </c>
      <c r="V1169" s="9" t="s">
        <v>4186</v>
      </c>
      <c r="W1169" s="6" t="s">
        <v>3810</v>
      </c>
      <c r="X1169" t="s">
        <v>295</v>
      </c>
      <c r="Y1169" s="5" t="s">
        <v>5197</v>
      </c>
    </row>
    <row r="1171" spans="1:29" ht="12.75">
      <c r="A1171" t="s">
        <v>5198</v>
      </c>
      <c r="B1171" t="s">
        <v>4998</v>
      </c>
      <c r="C1171" s="8">
        <v>28955</v>
      </c>
      <c r="D1171" s="9" t="s">
        <v>2188</v>
      </c>
      <c r="E1171" s="9" t="s">
        <v>96</v>
      </c>
      <c r="F1171" s="9" t="s">
        <v>1</v>
      </c>
      <c r="G1171" s="9" t="s">
        <v>4167</v>
      </c>
      <c r="H1171" t="s">
        <v>5198</v>
      </c>
      <c r="I1171" s="9" t="s">
        <v>1</v>
      </c>
      <c r="J1171" s="9" t="s">
        <v>2836</v>
      </c>
      <c r="K1171" t="s">
        <v>5105</v>
      </c>
      <c r="L1171" s="9" t="s">
        <v>524</v>
      </c>
      <c r="M1171" s="9" t="s">
        <v>2539</v>
      </c>
      <c r="N1171" t="s">
        <v>5200</v>
      </c>
      <c r="O1171" s="9" t="s">
        <v>524</v>
      </c>
      <c r="P1171" s="9" t="s">
        <v>5208</v>
      </c>
      <c r="Q1171" t="s">
        <v>5200</v>
      </c>
      <c r="R1171" s="9" t="s">
        <v>524</v>
      </c>
      <c r="S1171" s="5" t="s">
        <v>5197</v>
      </c>
      <c r="T1171" t="s">
        <v>5200</v>
      </c>
      <c r="U1171" t="s">
        <v>524</v>
      </c>
      <c r="V1171" s="5" t="s">
        <v>3188</v>
      </c>
      <c r="W1171" s="5"/>
      <c r="X1171" s="5"/>
      <c r="Y1171" s="5"/>
      <c r="AC1171" s="11"/>
    </row>
    <row r="1172" spans="1:29" ht="12.75">
      <c r="A1172" t="s">
        <v>5198</v>
      </c>
      <c r="B1172" t="s">
        <v>3929</v>
      </c>
      <c r="C1172" s="8">
        <v>31134</v>
      </c>
      <c r="D1172" s="9" t="s">
        <v>3263</v>
      </c>
      <c r="E1172" s="9" t="s">
        <v>3416</v>
      </c>
      <c r="F1172" s="9" t="s">
        <v>2546</v>
      </c>
      <c r="G1172" s="9" t="s">
        <v>5191</v>
      </c>
      <c r="H1172"/>
      <c r="I1172" s="9"/>
      <c r="J1172" s="9"/>
      <c r="L1172" s="9"/>
      <c r="M1172" s="9"/>
      <c r="O1172" s="9"/>
      <c r="P1172" s="9"/>
      <c r="R1172" s="9"/>
      <c r="V1172" s="5"/>
      <c r="W1172" s="5"/>
      <c r="X1172" s="5"/>
      <c r="Y1172" s="5"/>
      <c r="AC1172" s="11"/>
    </row>
    <row r="1173" spans="1:28" ht="12.75">
      <c r="A1173" t="s">
        <v>5178</v>
      </c>
      <c r="B1173" t="s">
        <v>4999</v>
      </c>
      <c r="C1173" s="8">
        <v>30477</v>
      </c>
      <c r="D1173" s="9" t="s">
        <v>95</v>
      </c>
      <c r="E1173" s="9" t="s">
        <v>97</v>
      </c>
      <c r="F1173" s="9" t="s">
        <v>2697</v>
      </c>
      <c r="G1173" s="9" t="s">
        <v>543</v>
      </c>
      <c r="H1173" t="s">
        <v>5178</v>
      </c>
      <c r="I1173" s="9" t="s">
        <v>2697</v>
      </c>
      <c r="J1173" s="9" t="s">
        <v>543</v>
      </c>
      <c r="K1173" t="s">
        <v>5178</v>
      </c>
      <c r="L1173" s="9" t="s">
        <v>2697</v>
      </c>
      <c r="M1173" s="9" t="s">
        <v>3811</v>
      </c>
      <c r="O1173" s="9"/>
      <c r="P1173" s="9"/>
      <c r="R1173" s="9"/>
      <c r="S1173" s="9"/>
      <c r="U1173" s="8"/>
      <c r="V1173" s="9"/>
      <c r="W1173" s="6"/>
      <c r="Y1173" s="5"/>
      <c r="Z1173" s="6"/>
      <c r="AB1173" s="12"/>
    </row>
    <row r="1174" spans="1:29" ht="12.75">
      <c r="A1174" t="s">
        <v>5200</v>
      </c>
      <c r="B1174" t="s">
        <v>3784</v>
      </c>
      <c r="C1174" s="8">
        <v>30708</v>
      </c>
      <c r="D1174" s="9" t="s">
        <v>2638</v>
      </c>
      <c r="E1174" s="9" t="s">
        <v>2111</v>
      </c>
      <c r="F1174" s="9" t="s">
        <v>3548</v>
      </c>
      <c r="G1174" s="9" t="s">
        <v>5207</v>
      </c>
      <c r="H1174" t="s">
        <v>5200</v>
      </c>
      <c r="I1174" s="9" t="s">
        <v>3548</v>
      </c>
      <c r="J1174" s="9" t="s">
        <v>3188</v>
      </c>
      <c r="L1174" s="9"/>
      <c r="M1174" s="9"/>
      <c r="O1174" s="9"/>
      <c r="P1174" s="9"/>
      <c r="R1174" s="9"/>
      <c r="V1174" s="5"/>
      <c r="W1174" s="5"/>
      <c r="X1174" s="5"/>
      <c r="Y1174" s="5"/>
      <c r="AC1174" s="11"/>
    </row>
    <row r="1175" spans="1:25" ht="12.75">
      <c r="A1175" t="s">
        <v>5198</v>
      </c>
      <c r="B1175" t="s">
        <v>1648</v>
      </c>
      <c r="C1175" s="8">
        <v>28291</v>
      </c>
      <c r="D1175" s="9" t="s">
        <v>3192</v>
      </c>
      <c r="E1175" s="9" t="s">
        <v>2018</v>
      </c>
      <c r="F1175" s="9" t="s">
        <v>2697</v>
      </c>
      <c r="G1175" s="9" t="s">
        <v>2539</v>
      </c>
      <c r="H1175" t="s">
        <v>5200</v>
      </c>
      <c r="I1175" s="9" t="s">
        <v>2697</v>
      </c>
      <c r="J1175" s="9" t="s">
        <v>5197</v>
      </c>
      <c r="K1175" t="s">
        <v>5200</v>
      </c>
      <c r="L1175" s="9" t="s">
        <v>2697</v>
      </c>
      <c r="M1175" s="9" t="s">
        <v>5202</v>
      </c>
      <c r="N1175" t="s">
        <v>5200</v>
      </c>
      <c r="O1175" s="9" t="s">
        <v>2697</v>
      </c>
      <c r="P1175" s="9" t="s">
        <v>2539</v>
      </c>
      <c r="Q1175" t="s">
        <v>5200</v>
      </c>
      <c r="R1175" s="9" t="s">
        <v>2697</v>
      </c>
      <c r="S1175" s="9" t="s">
        <v>2547</v>
      </c>
      <c r="T1175" t="s">
        <v>5181</v>
      </c>
      <c r="U1175" s="8" t="s">
        <v>2697</v>
      </c>
      <c r="V1175" s="9" t="s">
        <v>2547</v>
      </c>
      <c r="W1175" s="14" t="s">
        <v>5200</v>
      </c>
      <c r="X1175" t="s">
        <v>2697</v>
      </c>
      <c r="Y1175" s="5" t="s">
        <v>2545</v>
      </c>
    </row>
    <row r="1176" spans="1:29" ht="12.75">
      <c r="A1176" t="s">
        <v>5105</v>
      </c>
      <c r="B1176" t="s">
        <v>5000</v>
      </c>
      <c r="C1176" s="8">
        <v>30011</v>
      </c>
      <c r="D1176" s="9" t="s">
        <v>1532</v>
      </c>
      <c r="E1176" s="9" t="s">
        <v>902</v>
      </c>
      <c r="F1176" s="9" t="s">
        <v>935</v>
      </c>
      <c r="G1176" s="9" t="s">
        <v>2547</v>
      </c>
      <c r="H1176" t="s">
        <v>5105</v>
      </c>
      <c r="I1176" s="9" t="s">
        <v>935</v>
      </c>
      <c r="J1176" s="9" t="s">
        <v>5208</v>
      </c>
      <c r="K1176" t="s">
        <v>5105</v>
      </c>
      <c r="L1176" s="9" t="s">
        <v>935</v>
      </c>
      <c r="M1176" s="9" t="s">
        <v>5208</v>
      </c>
      <c r="N1176" t="s">
        <v>5196</v>
      </c>
      <c r="O1176" s="9" t="s">
        <v>935</v>
      </c>
      <c r="P1176" s="9" t="s">
        <v>2545</v>
      </c>
      <c r="R1176" s="9"/>
      <c r="V1176" s="5"/>
      <c r="W1176" s="5"/>
      <c r="X1176" s="5"/>
      <c r="Y1176" s="5"/>
      <c r="AC1176" s="11"/>
    </row>
    <row r="1177" spans="1:29" ht="12.75">
      <c r="A1177" t="s">
        <v>5203</v>
      </c>
      <c r="B1177" t="s">
        <v>5022</v>
      </c>
      <c r="C1177" s="8">
        <v>29390</v>
      </c>
      <c r="D1177" s="9" t="s">
        <v>1950</v>
      </c>
      <c r="E1177" s="9" t="s">
        <v>2537</v>
      </c>
      <c r="F1177" s="9" t="s">
        <v>4041</v>
      </c>
      <c r="G1177" s="9" t="s">
        <v>2545</v>
      </c>
      <c r="H1177" t="s">
        <v>5203</v>
      </c>
      <c r="I1177" s="9" t="s">
        <v>4041</v>
      </c>
      <c r="J1177" s="9" t="s">
        <v>4784</v>
      </c>
      <c r="K1177" t="s">
        <v>4521</v>
      </c>
      <c r="L1177" s="9" t="s">
        <v>4522</v>
      </c>
      <c r="M1177" s="9" t="s">
        <v>4523</v>
      </c>
      <c r="N1177" t="s">
        <v>5196</v>
      </c>
      <c r="O1177" s="9" t="s">
        <v>295</v>
      </c>
      <c r="P1177" s="9" t="s">
        <v>2836</v>
      </c>
      <c r="Q1177" t="s">
        <v>5178</v>
      </c>
      <c r="R1177" s="9" t="s">
        <v>295</v>
      </c>
      <c r="S1177" s="5" t="s">
        <v>3811</v>
      </c>
      <c r="T1177" t="s">
        <v>5203</v>
      </c>
      <c r="U1177" t="s">
        <v>295</v>
      </c>
      <c r="V1177" s="5" t="s">
        <v>3188</v>
      </c>
      <c r="W1177" s="5"/>
      <c r="X1177" s="5"/>
      <c r="Y1177" s="5"/>
      <c r="AC1177" s="11"/>
    </row>
    <row r="1178" spans="1:29" ht="12.75">
      <c r="A1178" t="s">
        <v>5203</v>
      </c>
      <c r="B1178" t="s">
        <v>4592</v>
      </c>
      <c r="C1178" s="8">
        <v>31113</v>
      </c>
      <c r="D1178" s="9" t="s">
        <v>4603</v>
      </c>
      <c r="E1178" s="9" t="s">
        <v>3395</v>
      </c>
      <c r="F1178" s="9" t="s">
        <v>377</v>
      </c>
      <c r="G1178" s="9" t="s">
        <v>2545</v>
      </c>
      <c r="H1178"/>
      <c r="I1178" s="9"/>
      <c r="J1178" s="9"/>
      <c r="L1178" s="9"/>
      <c r="M1178" s="9"/>
      <c r="O1178" s="9"/>
      <c r="P1178" s="9"/>
      <c r="R1178" s="9"/>
      <c r="V1178" s="5"/>
      <c r="W1178" s="5"/>
      <c r="X1178" s="5"/>
      <c r="Y1178" s="5"/>
      <c r="AC1178" s="11"/>
    </row>
    <row r="1179" ht="12.75">
      <c r="H1179"/>
    </row>
    <row r="1180" spans="1:25" ht="12.75">
      <c r="A1180" t="s">
        <v>5209</v>
      </c>
      <c r="B1180" t="s">
        <v>3375</v>
      </c>
      <c r="C1180" s="8">
        <v>28831</v>
      </c>
      <c r="D1180" s="9" t="s">
        <v>2253</v>
      </c>
      <c r="E1180" s="9" t="s">
        <v>53</v>
      </c>
      <c r="F1180" s="9" t="s">
        <v>2123</v>
      </c>
      <c r="G1180" s="9" t="s">
        <v>3813</v>
      </c>
      <c r="H1180" t="s">
        <v>2699</v>
      </c>
      <c r="I1180" s="9" t="s">
        <v>2123</v>
      </c>
      <c r="J1180" s="9" t="s">
        <v>5191</v>
      </c>
      <c r="K1180" t="s">
        <v>2699</v>
      </c>
      <c r="L1180" s="9" t="s">
        <v>2123</v>
      </c>
      <c r="M1180" s="9" t="s">
        <v>3711</v>
      </c>
      <c r="N1180" t="s">
        <v>573</v>
      </c>
      <c r="O1180" s="9" t="s">
        <v>549</v>
      </c>
      <c r="P1180" s="9" t="s">
        <v>2547</v>
      </c>
      <c r="Q1180" t="s">
        <v>4690</v>
      </c>
      <c r="R1180" s="9" t="s">
        <v>549</v>
      </c>
      <c r="S1180" s="9" t="s">
        <v>3713</v>
      </c>
      <c r="T1180" t="s">
        <v>2699</v>
      </c>
      <c r="U1180" s="8" t="s">
        <v>549</v>
      </c>
      <c r="V1180" s="9" t="s">
        <v>5207</v>
      </c>
      <c r="W1180" s="6" t="s">
        <v>2699</v>
      </c>
      <c r="X1180" t="s">
        <v>549</v>
      </c>
      <c r="Y1180" s="5" t="s">
        <v>5184</v>
      </c>
    </row>
    <row r="1181" spans="1:28" ht="12.75">
      <c r="A1181" t="s">
        <v>4187</v>
      </c>
      <c r="B1181" t="s">
        <v>1707</v>
      </c>
      <c r="C1181" s="8">
        <v>28847</v>
      </c>
      <c r="D1181" s="9" t="s">
        <v>2188</v>
      </c>
      <c r="E1181" s="9" t="s">
        <v>4662</v>
      </c>
      <c r="F1181" s="9" t="s">
        <v>2544</v>
      </c>
      <c r="G1181" s="9" t="s">
        <v>3811</v>
      </c>
      <c r="H1181" t="s">
        <v>4187</v>
      </c>
      <c r="I1181" s="9" t="s">
        <v>2544</v>
      </c>
      <c r="J1181" s="9" t="s">
        <v>3811</v>
      </c>
      <c r="K1181" t="s">
        <v>4187</v>
      </c>
      <c r="L1181" s="9" t="s">
        <v>2544</v>
      </c>
      <c r="M1181" s="9" t="s">
        <v>3813</v>
      </c>
      <c r="N1181" t="s">
        <v>4187</v>
      </c>
      <c r="O1181" s="9" t="s">
        <v>2544</v>
      </c>
      <c r="P1181" s="9" t="s">
        <v>4426</v>
      </c>
      <c r="Q1181" t="s">
        <v>4919</v>
      </c>
      <c r="R1181" s="9" t="s">
        <v>2544</v>
      </c>
      <c r="S1181" s="9" t="s">
        <v>2836</v>
      </c>
      <c r="T1181" t="s">
        <v>4919</v>
      </c>
      <c r="U1181" s="8" t="s">
        <v>2544</v>
      </c>
      <c r="V1181" s="9" t="s">
        <v>2283</v>
      </c>
      <c r="W1181" s="6" t="s">
        <v>573</v>
      </c>
      <c r="X1181" t="s">
        <v>2544</v>
      </c>
      <c r="Y1181" s="5" t="s">
        <v>2545</v>
      </c>
      <c r="Z1181" s="6"/>
      <c r="AB1181" s="12"/>
    </row>
    <row r="1182" spans="1:25" ht="12.75">
      <c r="A1182" t="s">
        <v>1908</v>
      </c>
      <c r="B1182" t="s">
        <v>3376</v>
      </c>
      <c r="C1182" s="8">
        <v>29461</v>
      </c>
      <c r="D1182" s="9" t="s">
        <v>1912</v>
      </c>
      <c r="E1182" s="9" t="s">
        <v>3765</v>
      </c>
      <c r="F1182" s="9" t="s">
        <v>295</v>
      </c>
      <c r="G1182" s="9" t="s">
        <v>5197</v>
      </c>
      <c r="H1182" t="s">
        <v>1906</v>
      </c>
      <c r="I1182" s="9" t="s">
        <v>295</v>
      </c>
      <c r="J1182" s="9" t="s">
        <v>5202</v>
      </c>
      <c r="K1182" t="s">
        <v>1908</v>
      </c>
      <c r="L1182" s="9" t="s">
        <v>935</v>
      </c>
      <c r="M1182" s="9" t="s">
        <v>122</v>
      </c>
      <c r="N1182" t="s">
        <v>1908</v>
      </c>
      <c r="O1182" s="9" t="s">
        <v>935</v>
      </c>
      <c r="P1182" s="9" t="s">
        <v>5197</v>
      </c>
      <c r="Q1182" t="s">
        <v>1908</v>
      </c>
      <c r="R1182" s="9" t="s">
        <v>935</v>
      </c>
      <c r="S1182" s="5" t="s">
        <v>2547</v>
      </c>
      <c r="T1182" t="s">
        <v>1908</v>
      </c>
      <c r="U1182" t="s">
        <v>935</v>
      </c>
      <c r="V1182" s="5" t="s">
        <v>3188</v>
      </c>
      <c r="W1182" s="5"/>
      <c r="X1182" s="5"/>
      <c r="Y1182" s="5"/>
    </row>
    <row r="1183" spans="1:29" ht="12.75">
      <c r="A1183" t="s">
        <v>5209</v>
      </c>
      <c r="B1183" t="s">
        <v>2053</v>
      </c>
      <c r="C1183" s="8">
        <v>30471</v>
      </c>
      <c r="D1183" s="9" t="s">
        <v>93</v>
      </c>
      <c r="E1183" s="9" t="s">
        <v>4867</v>
      </c>
      <c r="F1183" s="9" t="s">
        <v>3548</v>
      </c>
      <c r="G1183" s="9" t="s">
        <v>2545</v>
      </c>
      <c r="H1183" t="s">
        <v>573</v>
      </c>
      <c r="I1183" s="9" t="s">
        <v>3548</v>
      </c>
      <c r="J1183" s="9" t="s">
        <v>2545</v>
      </c>
      <c r="L1183" s="9"/>
      <c r="M1183" s="9"/>
      <c r="O1183" s="9"/>
      <c r="P1183" s="9"/>
      <c r="R1183" s="9"/>
      <c r="V1183" s="5"/>
      <c r="W1183" s="5"/>
      <c r="X1183" s="5"/>
      <c r="Y1183" s="5"/>
      <c r="AC1183" s="11"/>
    </row>
    <row r="1184" spans="1:29" ht="12.75">
      <c r="A1184" t="s">
        <v>573</v>
      </c>
      <c r="B1184" t="s">
        <v>3944</v>
      </c>
      <c r="C1184" s="8">
        <v>31181</v>
      </c>
      <c r="D1184" s="9" t="s">
        <v>4602</v>
      </c>
      <c r="E1184" s="9" t="s">
        <v>3396</v>
      </c>
      <c r="F1184" s="9" t="s">
        <v>4172</v>
      </c>
      <c r="G1184" s="9" t="s">
        <v>2545</v>
      </c>
      <c r="H1184"/>
      <c r="I1184" s="9"/>
      <c r="J1184" s="9"/>
      <c r="L1184" s="9"/>
      <c r="M1184" s="9"/>
      <c r="O1184" s="9"/>
      <c r="P1184" s="9"/>
      <c r="R1184" s="9"/>
      <c r="V1184" s="5"/>
      <c r="W1184" s="5"/>
      <c r="X1184" s="5"/>
      <c r="Y1184" s="5"/>
      <c r="AC1184" s="11"/>
    </row>
    <row r="1185" spans="1:29" ht="12.75">
      <c r="A1185" t="s">
        <v>573</v>
      </c>
      <c r="B1185" t="s">
        <v>3172</v>
      </c>
      <c r="C1185" s="8">
        <v>30976</v>
      </c>
      <c r="D1185" s="9" t="s">
        <v>1285</v>
      </c>
      <c r="E1185" s="9" t="s">
        <v>4868</v>
      </c>
      <c r="F1185" s="9" t="s">
        <v>374</v>
      </c>
      <c r="G1185" s="9" t="s">
        <v>2545</v>
      </c>
      <c r="H1185" t="s">
        <v>573</v>
      </c>
      <c r="I1185" s="9" t="s">
        <v>374</v>
      </c>
      <c r="J1185" s="9" t="s">
        <v>2545</v>
      </c>
      <c r="L1185" s="9"/>
      <c r="M1185" s="9"/>
      <c r="O1185" s="9"/>
      <c r="P1185" s="9"/>
      <c r="R1185" s="9"/>
      <c r="V1185" s="5"/>
      <c r="W1185" s="5"/>
      <c r="X1185" s="5"/>
      <c r="Y1185" s="5"/>
      <c r="AC1185" s="11"/>
    </row>
    <row r="1186" spans="2:29" ht="12.75">
      <c r="B1186" t="s">
        <v>389</v>
      </c>
      <c r="C1186" s="8">
        <v>28871</v>
      </c>
      <c r="D1186" s="9" t="s">
        <v>3262</v>
      </c>
      <c r="E1186" s="9" t="s">
        <v>2708</v>
      </c>
      <c r="F1186" s="9"/>
      <c r="G1186" s="9"/>
      <c r="H1186" t="s">
        <v>1908</v>
      </c>
      <c r="I1186" s="9" t="s">
        <v>295</v>
      </c>
      <c r="J1186" s="9" t="s">
        <v>5207</v>
      </c>
      <c r="K1186" t="s">
        <v>5209</v>
      </c>
      <c r="L1186" s="9" t="s">
        <v>295</v>
      </c>
      <c r="M1186" s="9" t="s">
        <v>4121</v>
      </c>
      <c r="N1186" t="s">
        <v>4187</v>
      </c>
      <c r="O1186" s="9" t="s">
        <v>295</v>
      </c>
      <c r="P1186" s="9" t="s">
        <v>4122</v>
      </c>
      <c r="Q1186" t="s">
        <v>573</v>
      </c>
      <c r="R1186" s="9" t="s">
        <v>295</v>
      </c>
      <c r="S1186" s="9" t="s">
        <v>2547</v>
      </c>
      <c r="T1186" t="s">
        <v>573</v>
      </c>
      <c r="U1186" s="8" t="s">
        <v>295</v>
      </c>
      <c r="V1186" s="9" t="s">
        <v>2545</v>
      </c>
      <c r="W1186" s="6" t="s">
        <v>573</v>
      </c>
      <c r="X1186" t="s">
        <v>295</v>
      </c>
      <c r="Y1186" s="5" t="s">
        <v>2545</v>
      </c>
      <c r="AC1186" s="11"/>
    </row>
    <row r="1187" spans="4:28" ht="12.75">
      <c r="D1187"/>
      <c r="E1187"/>
      <c r="F1187"/>
      <c r="G1187"/>
      <c r="H1187"/>
      <c r="I1187"/>
      <c r="J1187"/>
      <c r="L1187"/>
      <c r="M1187"/>
      <c r="O1187"/>
      <c r="P1187"/>
      <c r="R1187"/>
      <c r="AA1187"/>
      <c r="AB1187"/>
    </row>
    <row r="1188" spans="1:29" ht="12.75">
      <c r="A1188" t="s">
        <v>375</v>
      </c>
      <c r="B1188" t="s">
        <v>5050</v>
      </c>
      <c r="C1188" s="8">
        <v>31366</v>
      </c>
      <c r="D1188" s="9" t="s">
        <v>4603</v>
      </c>
      <c r="E1188" s="9" t="s">
        <v>4606</v>
      </c>
      <c r="F1188" s="9" t="s">
        <v>4940</v>
      </c>
      <c r="G1188" s="9" t="s">
        <v>3134</v>
      </c>
      <c r="H1188"/>
      <c r="I1188" s="9"/>
      <c r="J1188" s="9"/>
      <c r="L1188" s="9"/>
      <c r="M1188" s="9"/>
      <c r="O1188" s="9"/>
      <c r="P1188" s="9"/>
      <c r="R1188" s="9"/>
      <c r="V1188" s="5"/>
      <c r="W1188" s="5"/>
      <c r="X1188" s="5"/>
      <c r="Y1188" s="5"/>
      <c r="AC1188" s="11"/>
    </row>
    <row r="1189" spans="1:25" ht="12.75">
      <c r="A1189" t="s">
        <v>3133</v>
      </c>
      <c r="B1189" t="s">
        <v>2252</v>
      </c>
      <c r="C1189" s="8">
        <v>28713</v>
      </c>
      <c r="D1189" s="9" t="s">
        <v>2253</v>
      </c>
      <c r="E1189" s="9" t="s">
        <v>4601</v>
      </c>
      <c r="F1189" s="9" t="s">
        <v>5183</v>
      </c>
      <c r="G1189" s="9" t="s">
        <v>3134</v>
      </c>
      <c r="H1189" t="s">
        <v>367</v>
      </c>
      <c r="I1189" s="9" t="s">
        <v>5183</v>
      </c>
      <c r="J1189" s="9" t="s">
        <v>368</v>
      </c>
      <c r="K1189" t="s">
        <v>3133</v>
      </c>
      <c r="L1189" s="9" t="s">
        <v>5183</v>
      </c>
      <c r="M1189" s="9" t="s">
        <v>368</v>
      </c>
      <c r="N1189" t="s">
        <v>367</v>
      </c>
      <c r="O1189" s="9" t="s">
        <v>377</v>
      </c>
      <c r="P1189" s="9" t="s">
        <v>368</v>
      </c>
      <c r="Q1189" t="s">
        <v>367</v>
      </c>
      <c r="R1189" s="9" t="s">
        <v>377</v>
      </c>
      <c r="S1189" s="9" t="s">
        <v>368</v>
      </c>
      <c r="U1189" s="8"/>
      <c r="V1189" s="9"/>
      <c r="W1189" s="6" t="s">
        <v>367</v>
      </c>
      <c r="X1189" t="s">
        <v>377</v>
      </c>
      <c r="Y1189" s="5" t="s">
        <v>368</v>
      </c>
    </row>
    <row r="1190" spans="1:29" ht="12.75">
      <c r="A1190" t="s">
        <v>3133</v>
      </c>
      <c r="B1190" t="s">
        <v>1881</v>
      </c>
      <c r="C1190" s="8">
        <v>29123</v>
      </c>
      <c r="D1190" s="9" t="s">
        <v>1912</v>
      </c>
      <c r="E1190" s="9" t="s">
        <v>5171</v>
      </c>
      <c r="F1190" s="9" t="s">
        <v>3548</v>
      </c>
      <c r="G1190" s="9" t="s">
        <v>3134</v>
      </c>
      <c r="H1190" t="s">
        <v>367</v>
      </c>
      <c r="I1190" s="9" t="s">
        <v>3548</v>
      </c>
      <c r="J1190" s="9" t="s">
        <v>368</v>
      </c>
      <c r="K1190" t="s">
        <v>1328</v>
      </c>
      <c r="L1190" s="9"/>
      <c r="M1190" s="9"/>
      <c r="N1190" t="s">
        <v>1275</v>
      </c>
      <c r="O1190" s="9" t="s">
        <v>2546</v>
      </c>
      <c r="P1190" s="9" t="s">
        <v>3511</v>
      </c>
      <c r="R1190" s="9"/>
      <c r="V1190" s="5"/>
      <c r="W1190" s="5"/>
      <c r="X1190" s="5"/>
      <c r="Y1190" s="5"/>
      <c r="AC1190" s="11"/>
    </row>
    <row r="1191" spans="1:28" ht="12.75">
      <c r="A1191" t="s">
        <v>367</v>
      </c>
      <c r="B1191" t="s">
        <v>600</v>
      </c>
      <c r="C1191" s="8">
        <v>28481</v>
      </c>
      <c r="D1191" s="9" t="s">
        <v>2776</v>
      </c>
      <c r="E1191" s="9" t="s">
        <v>4665</v>
      </c>
      <c r="F1191" s="9" t="s">
        <v>1</v>
      </c>
      <c r="G1191" s="9" t="s">
        <v>368</v>
      </c>
      <c r="H1191" t="s">
        <v>367</v>
      </c>
      <c r="I1191" s="9" t="s">
        <v>1</v>
      </c>
      <c r="J1191" s="9" t="s">
        <v>368</v>
      </c>
      <c r="K1191" t="s">
        <v>367</v>
      </c>
      <c r="L1191" s="9" t="s">
        <v>1</v>
      </c>
      <c r="M1191" s="9" t="s">
        <v>368</v>
      </c>
      <c r="N1191" t="s">
        <v>3133</v>
      </c>
      <c r="O1191" s="9" t="s">
        <v>1</v>
      </c>
      <c r="P1191" s="9" t="s">
        <v>3134</v>
      </c>
      <c r="Q1191" t="s">
        <v>3133</v>
      </c>
      <c r="R1191" s="9" t="s">
        <v>1</v>
      </c>
      <c r="S1191" s="9" t="s">
        <v>3134</v>
      </c>
      <c r="T1191" t="s">
        <v>3133</v>
      </c>
      <c r="U1191" s="8" t="s">
        <v>4511</v>
      </c>
      <c r="V1191" s="9" t="s">
        <v>3134</v>
      </c>
      <c r="W1191" s="6" t="s">
        <v>3133</v>
      </c>
      <c r="X1191" t="s">
        <v>4511</v>
      </c>
      <c r="Y1191" s="5" t="s">
        <v>3134</v>
      </c>
      <c r="Z1191" s="6" t="s">
        <v>367</v>
      </c>
      <c r="AA1191" s="6" t="s">
        <v>4511</v>
      </c>
      <c r="AB1191" s="12" t="s">
        <v>368</v>
      </c>
    </row>
    <row r="1192" spans="1:28" ht="12.75">
      <c r="A1192" t="s">
        <v>370</v>
      </c>
      <c r="B1192" t="s">
        <v>602</v>
      </c>
      <c r="C1192" s="8">
        <v>29047</v>
      </c>
      <c r="D1192" s="9" t="s">
        <v>2730</v>
      </c>
      <c r="E1192" s="9" t="s">
        <v>4835</v>
      </c>
      <c r="F1192" s="9" t="s">
        <v>3717</v>
      </c>
      <c r="G1192" s="9" t="s">
        <v>368</v>
      </c>
      <c r="H1192" t="s">
        <v>367</v>
      </c>
      <c r="I1192" s="9" t="s">
        <v>4940</v>
      </c>
      <c r="J1192" s="9" t="s">
        <v>368</v>
      </c>
      <c r="K1192" t="s">
        <v>370</v>
      </c>
      <c r="L1192" s="9" t="s">
        <v>2706</v>
      </c>
      <c r="M1192" s="9" t="s">
        <v>368</v>
      </c>
      <c r="N1192" t="s">
        <v>375</v>
      </c>
      <c r="O1192" s="9" t="s">
        <v>4172</v>
      </c>
      <c r="P1192" s="9" t="s">
        <v>3134</v>
      </c>
      <c r="Q1192" t="s">
        <v>367</v>
      </c>
      <c r="R1192" s="9" t="s">
        <v>4172</v>
      </c>
      <c r="S1192" s="9" t="s">
        <v>368</v>
      </c>
      <c r="T1192" t="s">
        <v>367</v>
      </c>
      <c r="U1192" s="8" t="s">
        <v>4147</v>
      </c>
      <c r="V1192" s="9" t="s">
        <v>368</v>
      </c>
      <c r="W1192" s="14" t="s">
        <v>2443</v>
      </c>
      <c r="X1192" t="s">
        <v>4147</v>
      </c>
      <c r="Y1192" s="5" t="s">
        <v>3134</v>
      </c>
      <c r="Z1192" s="6"/>
      <c r="AB1192" s="12"/>
    </row>
    <row r="1193" spans="1:29" ht="12.75">
      <c r="A1193" t="s">
        <v>367</v>
      </c>
      <c r="B1193" t="s">
        <v>4035</v>
      </c>
      <c r="C1193" s="8">
        <v>31314</v>
      </c>
      <c r="D1193" s="9" t="s">
        <v>1285</v>
      </c>
      <c r="E1193" s="9" t="s">
        <v>2635</v>
      </c>
      <c r="F1193" s="9" t="s">
        <v>4041</v>
      </c>
      <c r="G1193" s="9" t="s">
        <v>368</v>
      </c>
      <c r="H1193" t="s">
        <v>3133</v>
      </c>
      <c r="I1193" s="9" t="s">
        <v>4041</v>
      </c>
      <c r="J1193" s="9" t="s">
        <v>3134</v>
      </c>
      <c r="L1193" s="9"/>
      <c r="M1193" s="9"/>
      <c r="O1193" s="9"/>
      <c r="P1193" s="9"/>
      <c r="R1193" s="9"/>
      <c r="V1193" s="5"/>
      <c r="W1193" s="5"/>
      <c r="X1193" s="5"/>
      <c r="Y1193" s="5"/>
      <c r="AC1193" s="11"/>
    </row>
    <row r="1194" spans="1:29" ht="12.75">
      <c r="A1194" t="s">
        <v>367</v>
      </c>
      <c r="B1194" t="s">
        <v>2745</v>
      </c>
      <c r="C1194" s="8">
        <v>30284</v>
      </c>
      <c r="D1194" s="9" t="s">
        <v>1531</v>
      </c>
      <c r="E1194" s="9" t="s">
        <v>882</v>
      </c>
      <c r="F1194" s="9" t="s">
        <v>3717</v>
      </c>
      <c r="G1194" s="9" t="s">
        <v>368</v>
      </c>
      <c r="H1194" t="s">
        <v>367</v>
      </c>
      <c r="I1194" s="9" t="s">
        <v>3717</v>
      </c>
      <c r="J1194" s="9" t="s">
        <v>368</v>
      </c>
      <c r="K1194" t="s">
        <v>367</v>
      </c>
      <c r="L1194" s="9" t="s">
        <v>3717</v>
      </c>
      <c r="M1194" s="9" t="s">
        <v>368</v>
      </c>
      <c r="N1194" t="s">
        <v>367</v>
      </c>
      <c r="O1194" s="9" t="s">
        <v>3717</v>
      </c>
      <c r="P1194" s="9" t="s">
        <v>368</v>
      </c>
      <c r="R1194" s="9"/>
      <c r="V1194" s="5"/>
      <c r="W1194" s="5"/>
      <c r="X1194" s="5"/>
      <c r="Y1194" s="5"/>
      <c r="AC1194" s="11"/>
    </row>
    <row r="1195" spans="1:29" ht="12.75">
      <c r="A1195" t="s">
        <v>367</v>
      </c>
      <c r="B1195" t="s">
        <v>3107</v>
      </c>
      <c r="C1195" s="8">
        <v>29659</v>
      </c>
      <c r="D1195" s="9" t="s">
        <v>1532</v>
      </c>
      <c r="E1195" s="9" t="s">
        <v>3325</v>
      </c>
      <c r="F1195" s="9" t="s">
        <v>2697</v>
      </c>
      <c r="G1195" s="9" t="s">
        <v>368</v>
      </c>
      <c r="H1195" t="s">
        <v>375</v>
      </c>
      <c r="I1195" s="9" t="s">
        <v>2697</v>
      </c>
      <c r="J1195" s="9" t="s">
        <v>368</v>
      </c>
      <c r="L1195" s="9"/>
      <c r="M1195" s="9"/>
      <c r="O1195" s="9"/>
      <c r="P1195" s="9"/>
      <c r="R1195" s="9"/>
      <c r="V1195" s="5"/>
      <c r="W1195" s="5"/>
      <c r="X1195" s="5"/>
      <c r="Y1195" s="5"/>
      <c r="AC1195" s="11"/>
    </row>
    <row r="1196" spans="2:28" ht="12.75">
      <c r="B1196" t="s">
        <v>1228</v>
      </c>
      <c r="C1196" s="8">
        <v>30259</v>
      </c>
      <c r="D1196" s="9" t="s">
        <v>96</v>
      </c>
      <c r="E1196" s="9" t="s">
        <v>883</v>
      </c>
      <c r="F1196" s="9"/>
      <c r="G1196" s="9"/>
      <c r="H1196" t="s">
        <v>370</v>
      </c>
      <c r="I1196" s="9" t="s">
        <v>5177</v>
      </c>
      <c r="J1196" s="9" t="s">
        <v>3134</v>
      </c>
      <c r="K1196" t="s">
        <v>367</v>
      </c>
      <c r="L1196" s="9" t="s">
        <v>5177</v>
      </c>
      <c r="M1196" s="9" t="s">
        <v>368</v>
      </c>
      <c r="O1196" s="9"/>
      <c r="P1196" s="9"/>
      <c r="R1196" s="9"/>
      <c r="S1196" s="9"/>
      <c r="U1196" s="8"/>
      <c r="V1196" s="9"/>
      <c r="W1196" s="6"/>
      <c r="Y1196" s="5"/>
      <c r="Z1196" s="6"/>
      <c r="AB1196" s="12"/>
    </row>
    <row r="1198" spans="1:29" ht="12.75">
      <c r="A1198" t="s">
        <v>4816</v>
      </c>
      <c r="B1198" t="s">
        <v>1654</v>
      </c>
      <c r="C1198" s="8">
        <v>29920</v>
      </c>
      <c r="D1198" s="9" t="s">
        <v>1532</v>
      </c>
      <c r="E1198" s="9" t="s">
        <v>2636</v>
      </c>
      <c r="F1198" s="9" t="s">
        <v>3717</v>
      </c>
      <c r="G1198" s="9" t="s">
        <v>4280</v>
      </c>
      <c r="H1198" t="s">
        <v>654</v>
      </c>
      <c r="I1198" s="9" t="s">
        <v>3717</v>
      </c>
      <c r="J1198" s="9" t="s">
        <v>4156</v>
      </c>
      <c r="L1198" s="9"/>
      <c r="M1198" s="9"/>
      <c r="O1198" s="9"/>
      <c r="P1198" s="9"/>
      <c r="R1198" s="9"/>
      <c r="V1198" s="5"/>
      <c r="W1198" s="5"/>
      <c r="X1198" s="5"/>
      <c r="Y1198" s="5"/>
      <c r="AC1198" s="11"/>
    </row>
    <row r="1199" spans="1:25" ht="12.75">
      <c r="A1199" t="s">
        <v>380</v>
      </c>
      <c r="B1199" t="s">
        <v>3089</v>
      </c>
      <c r="C1199" s="8">
        <v>28894</v>
      </c>
      <c r="D1199" s="9" t="s">
        <v>548</v>
      </c>
      <c r="E1199" s="9" t="s">
        <v>795</v>
      </c>
      <c r="F1199" s="9" t="s">
        <v>4166</v>
      </c>
      <c r="G1199" s="9" t="s">
        <v>3897</v>
      </c>
      <c r="H1199" t="s">
        <v>2535</v>
      </c>
      <c r="I1199" s="9" t="s">
        <v>4166</v>
      </c>
      <c r="J1199" s="9" t="s">
        <v>3468</v>
      </c>
      <c r="K1199" t="s">
        <v>2967</v>
      </c>
      <c r="L1199" s="9" t="s">
        <v>4166</v>
      </c>
      <c r="M1199" s="9" t="s">
        <v>30</v>
      </c>
      <c r="O1199" s="9"/>
      <c r="P1199" s="9"/>
      <c r="Q1199" t="s">
        <v>2535</v>
      </c>
      <c r="R1199" s="9" t="s">
        <v>2706</v>
      </c>
      <c r="S1199" s="9" t="s">
        <v>3837</v>
      </c>
      <c r="T1199" t="s">
        <v>2967</v>
      </c>
      <c r="U1199" s="8" t="s">
        <v>2706</v>
      </c>
      <c r="V1199" s="9" t="s">
        <v>3838</v>
      </c>
      <c r="W1199" t="s">
        <v>2777</v>
      </c>
      <c r="X1199" t="s">
        <v>2706</v>
      </c>
      <c r="Y1199" s="5" t="s">
        <v>2271</v>
      </c>
    </row>
    <row r="1200" spans="1:29" ht="12.75">
      <c r="A1200" t="s">
        <v>4816</v>
      </c>
      <c r="B1200" t="s">
        <v>798</v>
      </c>
      <c r="C1200" s="8" t="s">
        <v>797</v>
      </c>
      <c r="D1200" s="9"/>
      <c r="E1200" s="9" t="s">
        <v>794</v>
      </c>
      <c r="F1200" s="9" t="s">
        <v>4147</v>
      </c>
      <c r="G1200" s="9" t="s">
        <v>796</v>
      </c>
      <c r="H1200"/>
      <c r="I1200" s="9"/>
      <c r="J1200" s="9"/>
      <c r="L1200" s="9"/>
      <c r="M1200" s="9"/>
      <c r="O1200" s="9"/>
      <c r="P1200" s="9"/>
      <c r="R1200" s="9"/>
      <c r="V1200" s="5"/>
      <c r="W1200" s="5"/>
      <c r="X1200" s="5"/>
      <c r="Y1200" s="5"/>
      <c r="AC1200" s="11"/>
    </row>
    <row r="1201" spans="1:28" ht="12.75">
      <c r="A1201" t="s">
        <v>1715</v>
      </c>
      <c r="B1201" t="s">
        <v>4995</v>
      </c>
      <c r="C1201" s="8">
        <v>25736</v>
      </c>
      <c r="D1201" s="9"/>
      <c r="E1201" s="9" t="s">
        <v>94</v>
      </c>
      <c r="F1201" s="9" t="s">
        <v>377</v>
      </c>
      <c r="G1201" s="9" t="s">
        <v>2676</v>
      </c>
      <c r="H1201" t="s">
        <v>1715</v>
      </c>
      <c r="I1201" s="9" t="s">
        <v>377</v>
      </c>
      <c r="J1201" s="9" t="s">
        <v>5</v>
      </c>
      <c r="K1201" t="s">
        <v>1715</v>
      </c>
      <c r="L1201" s="9" t="s">
        <v>377</v>
      </c>
      <c r="M1201" s="9" t="s">
        <v>4994</v>
      </c>
      <c r="N1201" t="s">
        <v>1715</v>
      </c>
      <c r="O1201" s="9" t="s">
        <v>377</v>
      </c>
      <c r="P1201" s="9" t="s">
        <v>4993</v>
      </c>
      <c r="Q1201" t="s">
        <v>1715</v>
      </c>
      <c r="R1201" s="9" t="s">
        <v>377</v>
      </c>
      <c r="S1201" s="9" t="s">
        <v>4992</v>
      </c>
      <c r="T1201" t="s">
        <v>1715</v>
      </c>
      <c r="U1201" s="8" t="s">
        <v>377</v>
      </c>
      <c r="V1201" s="9" t="s">
        <v>2792</v>
      </c>
      <c r="W1201" s="6" t="s">
        <v>1715</v>
      </c>
      <c r="X1201" t="s">
        <v>377</v>
      </c>
      <c r="Y1201" s="5" t="s">
        <v>4234</v>
      </c>
      <c r="Z1201" t="s">
        <v>1715</v>
      </c>
      <c r="AA1201" s="6" t="s">
        <v>377</v>
      </c>
      <c r="AB1201" s="6" t="s">
        <v>4295</v>
      </c>
    </row>
    <row r="1202" spans="1:29" ht="12.75">
      <c r="A1202" t="s">
        <v>3311</v>
      </c>
      <c r="B1202" t="s">
        <v>2725</v>
      </c>
      <c r="C1202" s="8">
        <v>30145</v>
      </c>
      <c r="D1202" s="9" t="s">
        <v>1532</v>
      </c>
      <c r="E1202" s="9" t="s">
        <v>1530</v>
      </c>
      <c r="F1202" s="9" t="s">
        <v>3083</v>
      </c>
      <c r="G1202" s="9" t="s">
        <v>3705</v>
      </c>
      <c r="H1202" t="s">
        <v>3311</v>
      </c>
      <c r="I1202" s="9" t="s">
        <v>3083</v>
      </c>
      <c r="J1202" s="9" t="s">
        <v>3914</v>
      </c>
      <c r="K1202" t="s">
        <v>3311</v>
      </c>
      <c r="L1202" s="9" t="s">
        <v>3083</v>
      </c>
      <c r="M1202" s="9" t="s">
        <v>4174</v>
      </c>
      <c r="N1202" t="s">
        <v>3311</v>
      </c>
      <c r="O1202" s="9" t="s">
        <v>3083</v>
      </c>
      <c r="P1202" s="9" t="s">
        <v>2726</v>
      </c>
      <c r="R1202" s="9"/>
      <c r="V1202" s="5"/>
      <c r="W1202" s="5"/>
      <c r="X1202" s="5"/>
      <c r="Y1202" s="5"/>
      <c r="AC1202" s="11"/>
    </row>
    <row r="1204" spans="8:20" ht="12.75">
      <c r="H1204" t="s">
        <v>392</v>
      </c>
      <c r="K1204" t="s">
        <v>4269</v>
      </c>
      <c r="N1204" t="s">
        <v>3130</v>
      </c>
      <c r="Q1204" t="s">
        <v>4301</v>
      </c>
      <c r="T1204" t="s">
        <v>5047</v>
      </c>
    </row>
    <row r="1207" ht="12.75">
      <c r="V1207" s="5"/>
    </row>
    <row r="1208" spans="1:22" ht="18">
      <c r="A1208" s="7" t="s">
        <v>4735</v>
      </c>
      <c r="K1208" s="7"/>
      <c r="V1208" s="5"/>
    </row>
    <row r="1209" spans="1:22" ht="12.75">
      <c r="A1209" t="s">
        <v>1438</v>
      </c>
      <c r="V1209" s="5"/>
    </row>
    <row r="1210" spans="1:22" ht="12.75">
      <c r="A1210" t="s">
        <v>630</v>
      </c>
      <c r="V1210" s="5"/>
    </row>
    <row r="1211" spans="1:29" ht="12.75">
      <c r="A1211" t="s">
        <v>3002</v>
      </c>
      <c r="B1211" t="s">
        <v>4893</v>
      </c>
      <c r="C1211" s="8">
        <v>30652</v>
      </c>
      <c r="D1211" s="9" t="s">
        <v>3960</v>
      </c>
      <c r="E1211" s="9" t="s">
        <v>1529</v>
      </c>
      <c r="F1211" s="9" t="s">
        <v>2706</v>
      </c>
      <c r="G1211" s="9" t="s">
        <v>3696</v>
      </c>
      <c r="H1211" t="s">
        <v>3002</v>
      </c>
      <c r="I1211" s="9" t="s">
        <v>2706</v>
      </c>
      <c r="J1211" s="9" t="s">
        <v>84</v>
      </c>
      <c r="K1211" t="s">
        <v>3002</v>
      </c>
      <c r="L1211" s="9" t="s">
        <v>2706</v>
      </c>
      <c r="M1211" s="9" t="s">
        <v>3332</v>
      </c>
      <c r="N1211" t="s">
        <v>3002</v>
      </c>
      <c r="O1211" s="9" t="s">
        <v>2706</v>
      </c>
      <c r="P1211" s="9" t="s">
        <v>4894</v>
      </c>
      <c r="R1211" s="9"/>
      <c r="V1211" s="5"/>
      <c r="W1211" s="5"/>
      <c r="X1211" s="5"/>
      <c r="Y1211" s="5"/>
      <c r="AC1211" s="11"/>
    </row>
    <row r="1212" spans="1:28" ht="12.75">
      <c r="A1212" t="s">
        <v>3002</v>
      </c>
      <c r="B1212" t="s">
        <v>1558</v>
      </c>
      <c r="C1212" s="8">
        <v>25758</v>
      </c>
      <c r="D1212" s="9"/>
      <c r="E1212" s="9" t="s">
        <v>794</v>
      </c>
      <c r="F1212" s="9" t="s">
        <v>2546</v>
      </c>
      <c r="G1212" s="9" t="s">
        <v>2557</v>
      </c>
      <c r="H1212" t="s">
        <v>3002</v>
      </c>
      <c r="I1212" s="9" t="s">
        <v>5183</v>
      </c>
      <c r="J1212" s="9" t="s">
        <v>2259</v>
      </c>
      <c r="K1212" t="s">
        <v>3002</v>
      </c>
      <c r="L1212" s="9" t="s">
        <v>539</v>
      </c>
      <c r="M1212" s="9" t="s">
        <v>589</v>
      </c>
      <c r="N1212" t="s">
        <v>3002</v>
      </c>
      <c r="O1212" s="9" t="s">
        <v>539</v>
      </c>
      <c r="P1212" s="9" t="s">
        <v>459</v>
      </c>
      <c r="Q1212" t="s">
        <v>3002</v>
      </c>
      <c r="R1212" s="9" t="s">
        <v>539</v>
      </c>
      <c r="S1212" s="9" t="s">
        <v>1559</v>
      </c>
      <c r="T1212" t="s">
        <v>3002</v>
      </c>
      <c r="U1212" s="8" t="s">
        <v>539</v>
      </c>
      <c r="V1212" s="9" t="s">
        <v>1560</v>
      </c>
      <c r="W1212" t="s">
        <v>3002</v>
      </c>
      <c r="X1212" t="s">
        <v>539</v>
      </c>
      <c r="Y1212" s="5" t="s">
        <v>2165</v>
      </c>
      <c r="Z1212" t="s">
        <v>3002</v>
      </c>
      <c r="AA1212" s="6" t="s">
        <v>539</v>
      </c>
      <c r="AB1212" s="6" t="s">
        <v>2166</v>
      </c>
    </row>
    <row r="1213" ht="12.75">
      <c r="H1213"/>
    </row>
    <row r="1214" spans="1:28" ht="12.75">
      <c r="A1214" t="s">
        <v>2535</v>
      </c>
      <c r="B1214" t="s">
        <v>5036</v>
      </c>
      <c r="C1214" s="8">
        <v>28266</v>
      </c>
      <c r="D1214" s="9" t="s">
        <v>5037</v>
      </c>
      <c r="E1214" s="9" t="s">
        <v>2126</v>
      </c>
      <c r="F1214" s="9" t="s">
        <v>5183</v>
      </c>
      <c r="G1214" s="9" t="s">
        <v>525</v>
      </c>
      <c r="H1214" t="s">
        <v>1328</v>
      </c>
      <c r="I1214" s="9"/>
      <c r="J1214" s="9"/>
      <c r="K1214" t="s">
        <v>1328</v>
      </c>
      <c r="L1214" s="9"/>
      <c r="M1214" s="9"/>
      <c r="N1214" t="s">
        <v>2535</v>
      </c>
      <c r="O1214" s="9" t="s">
        <v>5183</v>
      </c>
      <c r="P1214" s="9" t="s">
        <v>4830</v>
      </c>
      <c r="R1214" s="9"/>
      <c r="S1214" s="9"/>
      <c r="T1214" t="s">
        <v>2535</v>
      </c>
      <c r="U1214" s="8" t="s">
        <v>5183</v>
      </c>
      <c r="V1214" s="9" t="s">
        <v>5038</v>
      </c>
      <c r="W1214" t="s">
        <v>2535</v>
      </c>
      <c r="X1214" t="s">
        <v>5183</v>
      </c>
      <c r="Y1214" s="5" t="s">
        <v>5039</v>
      </c>
      <c r="Z1214" t="s">
        <v>2535</v>
      </c>
      <c r="AA1214" s="6" t="s">
        <v>374</v>
      </c>
      <c r="AB1214" s="6" t="s">
        <v>5040</v>
      </c>
    </row>
    <row r="1215" spans="1:28" ht="12.75">
      <c r="A1215" t="s">
        <v>2535</v>
      </c>
      <c r="B1215" t="s">
        <v>4877</v>
      </c>
      <c r="C1215" s="8">
        <v>29536</v>
      </c>
      <c r="D1215" s="9" t="s">
        <v>67</v>
      </c>
      <c r="E1215" s="9" t="s">
        <v>5190</v>
      </c>
      <c r="F1215" s="9" t="s">
        <v>4166</v>
      </c>
      <c r="G1215" s="9" t="s">
        <v>224</v>
      </c>
      <c r="H1215" t="s">
        <v>2535</v>
      </c>
      <c r="I1215" s="9" t="s">
        <v>4166</v>
      </c>
      <c r="J1215" s="9" t="s">
        <v>1103</v>
      </c>
      <c r="K1215" t="s">
        <v>2535</v>
      </c>
      <c r="L1215" s="9" t="s">
        <v>4166</v>
      </c>
      <c r="M1215" s="9" t="s">
        <v>4492</v>
      </c>
      <c r="N1215" t="s">
        <v>2535</v>
      </c>
      <c r="O1215" s="9" t="s">
        <v>4166</v>
      </c>
      <c r="P1215" s="9" t="s">
        <v>4133</v>
      </c>
      <c r="Q1215" t="s">
        <v>2535</v>
      </c>
      <c r="R1215" s="9" t="s">
        <v>4166</v>
      </c>
      <c r="S1215" s="9" t="s">
        <v>4878</v>
      </c>
      <c r="U1215" s="8"/>
      <c r="V1215" s="9"/>
      <c r="W1215" s="6"/>
      <c r="Y1215" s="5"/>
      <c r="Z1215" s="6"/>
      <c r="AB1215" s="12"/>
    </row>
    <row r="1216" spans="1:29" ht="12.75">
      <c r="A1216" t="s">
        <v>1209</v>
      </c>
      <c r="B1216" t="s">
        <v>4527</v>
      </c>
      <c r="C1216" s="8">
        <v>30487</v>
      </c>
      <c r="D1216" s="9" t="s">
        <v>1528</v>
      </c>
      <c r="E1216" s="9" t="s">
        <v>3203</v>
      </c>
      <c r="F1216" s="9" t="s">
        <v>549</v>
      </c>
      <c r="G1216" s="9" t="s">
        <v>2214</v>
      </c>
      <c r="H1216" t="s">
        <v>1209</v>
      </c>
      <c r="I1216" s="9" t="s">
        <v>549</v>
      </c>
      <c r="J1216" s="9" t="s">
        <v>1210</v>
      </c>
      <c r="K1216" t="s">
        <v>1328</v>
      </c>
      <c r="L1216" s="9"/>
      <c r="M1216" s="9"/>
      <c r="N1216" t="s">
        <v>3509</v>
      </c>
      <c r="O1216" s="9" t="s">
        <v>549</v>
      </c>
      <c r="P1216" s="9" t="s">
        <v>1146</v>
      </c>
      <c r="R1216" s="9"/>
      <c r="V1216" s="5"/>
      <c r="W1216" s="5"/>
      <c r="X1216" s="5"/>
      <c r="Y1216" s="5"/>
      <c r="AC1216" s="11"/>
    </row>
    <row r="1217" spans="1:28" ht="12.75" customHeight="1">
      <c r="A1217" t="s">
        <v>294</v>
      </c>
      <c r="B1217" t="s">
        <v>4655</v>
      </c>
      <c r="C1217" s="8">
        <v>27596</v>
      </c>
      <c r="D1217" s="9" t="s">
        <v>4783</v>
      </c>
      <c r="E1217" s="9" t="s">
        <v>3769</v>
      </c>
      <c r="F1217" s="9" t="s">
        <v>5177</v>
      </c>
      <c r="G1217" s="9" t="s">
        <v>3380</v>
      </c>
      <c r="H1217" t="s">
        <v>294</v>
      </c>
      <c r="I1217" s="9" t="s">
        <v>5177</v>
      </c>
      <c r="J1217" s="9" t="s">
        <v>2466</v>
      </c>
      <c r="K1217" t="s">
        <v>294</v>
      </c>
      <c r="L1217" s="9" t="s">
        <v>5177</v>
      </c>
      <c r="M1217" s="9" t="s">
        <v>557</v>
      </c>
      <c r="N1217" t="s">
        <v>2790</v>
      </c>
      <c r="O1217" s="9" t="s">
        <v>5177</v>
      </c>
      <c r="P1217" s="9" t="s">
        <v>3195</v>
      </c>
      <c r="Q1217" t="s">
        <v>4095</v>
      </c>
      <c r="R1217" s="9" t="s">
        <v>5177</v>
      </c>
      <c r="S1217" s="5" t="s">
        <v>4656</v>
      </c>
      <c r="T1217" s="6"/>
      <c r="V1217" s="5"/>
      <c r="W1217" s="5"/>
      <c r="X1217" s="5"/>
      <c r="Y1217" s="5"/>
      <c r="Z1217" t="s">
        <v>4259</v>
      </c>
      <c r="AA1217" s="6" t="s">
        <v>2544</v>
      </c>
      <c r="AB1217" s="12" t="s">
        <v>3535</v>
      </c>
    </row>
    <row r="1218" spans="1:29" ht="12.75">
      <c r="A1218" t="s">
        <v>294</v>
      </c>
      <c r="B1218" t="s">
        <v>2604</v>
      </c>
      <c r="C1218" s="8">
        <v>31239</v>
      </c>
      <c r="D1218" s="9" t="s">
        <v>4602</v>
      </c>
      <c r="E1218" s="9" t="s">
        <v>3395</v>
      </c>
      <c r="F1218" s="9" t="s">
        <v>539</v>
      </c>
      <c r="G1218" s="9" t="s">
        <v>1666</v>
      </c>
      <c r="H1218"/>
      <c r="I1218" s="9"/>
      <c r="J1218" s="9"/>
      <c r="L1218" s="9"/>
      <c r="M1218" s="9"/>
      <c r="O1218" s="9"/>
      <c r="P1218" s="9"/>
      <c r="R1218" s="9"/>
      <c r="V1218" s="5"/>
      <c r="W1218" s="5"/>
      <c r="X1218" s="5"/>
      <c r="Y1218" s="5"/>
      <c r="AC1218" s="11"/>
    </row>
    <row r="1219" spans="1:29" ht="12.75">
      <c r="A1219" t="s">
        <v>296</v>
      </c>
      <c r="B1219" t="s">
        <v>1025</v>
      </c>
      <c r="C1219" s="8">
        <v>31031</v>
      </c>
      <c r="D1219" s="9" t="s">
        <v>2638</v>
      </c>
      <c r="E1219" s="9" t="s">
        <v>2636</v>
      </c>
      <c r="F1219" s="9" t="s">
        <v>539</v>
      </c>
      <c r="G1219" s="9" t="s">
        <v>1665</v>
      </c>
      <c r="H1219" t="s">
        <v>2535</v>
      </c>
      <c r="I1219" s="9" t="s">
        <v>539</v>
      </c>
      <c r="J1219" s="9" t="s">
        <v>3803</v>
      </c>
      <c r="L1219" s="9"/>
      <c r="M1219" s="9"/>
      <c r="O1219" s="9"/>
      <c r="P1219" s="9"/>
      <c r="R1219" s="9"/>
      <c r="V1219" s="5"/>
      <c r="W1219" s="5"/>
      <c r="X1219" s="5"/>
      <c r="Y1219" s="5"/>
      <c r="AC1219" s="11"/>
    </row>
    <row r="1221" spans="1:28" ht="12.75">
      <c r="A1221" t="s">
        <v>71</v>
      </c>
      <c r="B1221" t="s">
        <v>867</v>
      </c>
      <c r="C1221" s="8">
        <v>27046</v>
      </c>
      <c r="D1221" s="9"/>
      <c r="E1221" s="9" t="s">
        <v>1388</v>
      </c>
      <c r="F1221" s="9" t="s">
        <v>5194</v>
      </c>
      <c r="G1221" s="9" t="s">
        <v>804</v>
      </c>
      <c r="H1221" t="s">
        <v>2704</v>
      </c>
      <c r="I1221" s="9" t="s">
        <v>5194</v>
      </c>
      <c r="J1221" s="9" t="s">
        <v>3790</v>
      </c>
      <c r="K1221" t="s">
        <v>71</v>
      </c>
      <c r="L1221" s="9" t="s">
        <v>5194</v>
      </c>
      <c r="M1221" s="9" t="s">
        <v>4205</v>
      </c>
      <c r="N1221" t="s">
        <v>71</v>
      </c>
      <c r="O1221" s="9" t="s">
        <v>5194</v>
      </c>
      <c r="P1221" s="9" t="s">
        <v>4212</v>
      </c>
      <c r="Q1221" t="s">
        <v>4162</v>
      </c>
      <c r="R1221" s="9" t="s">
        <v>2538</v>
      </c>
      <c r="S1221" s="9" t="s">
        <v>2031</v>
      </c>
      <c r="T1221" t="s">
        <v>2704</v>
      </c>
      <c r="U1221" s="8" t="s">
        <v>2538</v>
      </c>
      <c r="V1221" s="9" t="s">
        <v>2032</v>
      </c>
      <c r="W1221" s="6" t="s">
        <v>2686</v>
      </c>
      <c r="X1221" t="s">
        <v>2538</v>
      </c>
      <c r="Y1221" s="5" t="s">
        <v>5084</v>
      </c>
      <c r="Z1221" t="s">
        <v>5085</v>
      </c>
      <c r="AA1221" s="6" t="s">
        <v>2538</v>
      </c>
      <c r="AB1221" s="6" t="s">
        <v>2867</v>
      </c>
    </row>
    <row r="1222" spans="1:28" ht="12.75">
      <c r="A1222" t="s">
        <v>3576</v>
      </c>
      <c r="B1222" t="s">
        <v>1625</v>
      </c>
      <c r="C1222" s="8">
        <v>30744</v>
      </c>
      <c r="D1222" s="9" t="s">
        <v>1624</v>
      </c>
      <c r="E1222" s="9" t="s">
        <v>1626</v>
      </c>
      <c r="F1222" s="9" t="s">
        <v>4166</v>
      </c>
      <c r="G1222" s="9" t="s">
        <v>3895</v>
      </c>
      <c r="H1222" t="s">
        <v>2704</v>
      </c>
      <c r="I1222" s="9" t="s">
        <v>4166</v>
      </c>
      <c r="J1222" s="9" t="s">
        <v>4256</v>
      </c>
      <c r="K1222" t="s">
        <v>328</v>
      </c>
      <c r="L1222" s="9" t="s">
        <v>4166</v>
      </c>
      <c r="M1222" s="9" t="s">
        <v>2014</v>
      </c>
      <c r="O1222" s="9"/>
      <c r="P1222" s="9"/>
      <c r="R1222" s="9"/>
      <c r="S1222" s="9"/>
      <c r="U1222" s="8"/>
      <c r="V1222" s="9"/>
      <c r="W1222" s="6"/>
      <c r="Y1222" s="5"/>
      <c r="Z1222" s="6"/>
      <c r="AB1222" s="12"/>
    </row>
    <row r="1223" spans="1:25" ht="12.75">
      <c r="A1223" t="s">
        <v>2124</v>
      </c>
      <c r="B1223" t="s">
        <v>2868</v>
      </c>
      <c r="C1223" s="8">
        <v>29084</v>
      </c>
      <c r="D1223" s="9" t="s">
        <v>3192</v>
      </c>
      <c r="E1223" s="9" t="s">
        <v>3030</v>
      </c>
      <c r="F1223" s="9" t="s">
        <v>5177</v>
      </c>
      <c r="G1223" s="9" t="s">
        <v>4330</v>
      </c>
      <c r="H1223" t="s">
        <v>3576</v>
      </c>
      <c r="I1223" s="9" t="s">
        <v>5177</v>
      </c>
      <c r="J1223" s="9" t="s">
        <v>2583</v>
      </c>
      <c r="K1223" t="s">
        <v>3576</v>
      </c>
      <c r="L1223" s="9" t="s">
        <v>5177</v>
      </c>
      <c r="M1223" s="9" t="s">
        <v>3554</v>
      </c>
      <c r="N1223" t="s">
        <v>3576</v>
      </c>
      <c r="O1223" s="9" t="s">
        <v>4166</v>
      </c>
      <c r="P1223" s="9" t="s">
        <v>4270</v>
      </c>
      <c r="Q1223" t="s">
        <v>654</v>
      </c>
      <c r="R1223" s="9" t="s">
        <v>4166</v>
      </c>
      <c r="S1223" s="9" t="s">
        <v>2869</v>
      </c>
      <c r="T1223" t="s">
        <v>654</v>
      </c>
      <c r="U1223" s="8" t="s">
        <v>4166</v>
      </c>
      <c r="V1223" s="9" t="s">
        <v>2870</v>
      </c>
      <c r="W1223" s="6" t="s">
        <v>654</v>
      </c>
      <c r="X1223" t="s">
        <v>4166</v>
      </c>
      <c r="Y1223" s="5" t="s">
        <v>5063</v>
      </c>
    </row>
    <row r="1224" spans="1:29" ht="12.75">
      <c r="A1224" t="s">
        <v>3674</v>
      </c>
      <c r="B1224" t="s">
        <v>3147</v>
      </c>
      <c r="C1224" s="8">
        <v>30953</v>
      </c>
      <c r="D1224" s="9" t="s">
        <v>4617</v>
      </c>
      <c r="E1224" s="9" t="s">
        <v>4605</v>
      </c>
      <c r="F1224" s="9" t="s">
        <v>374</v>
      </c>
      <c r="G1224" s="9" t="s">
        <v>1430</v>
      </c>
      <c r="H1224"/>
      <c r="I1224" s="9"/>
      <c r="J1224" s="9"/>
      <c r="L1224" s="9"/>
      <c r="M1224" s="9"/>
      <c r="O1224" s="9"/>
      <c r="P1224" s="9"/>
      <c r="R1224" s="9"/>
      <c r="V1224" s="5"/>
      <c r="W1224" s="5"/>
      <c r="X1224" s="5"/>
      <c r="Y1224" s="5"/>
      <c r="AC1224" s="11"/>
    </row>
    <row r="1225" spans="1:28" ht="12.75">
      <c r="A1225" t="s">
        <v>3674</v>
      </c>
      <c r="B1225" t="s">
        <v>452</v>
      </c>
      <c r="C1225" s="8">
        <v>27934</v>
      </c>
      <c r="D1225" s="9" t="s">
        <v>453</v>
      </c>
      <c r="E1225" s="9" t="s">
        <v>1168</v>
      </c>
      <c r="F1225" s="9" t="s">
        <v>3717</v>
      </c>
      <c r="G1225" s="9" t="s">
        <v>4285</v>
      </c>
      <c r="H1225" t="s">
        <v>71</v>
      </c>
      <c r="I1225" s="9" t="s">
        <v>3717</v>
      </c>
      <c r="J1225" s="9" t="s">
        <v>2180</v>
      </c>
      <c r="K1225" t="s">
        <v>3674</v>
      </c>
      <c r="L1225" s="9" t="s">
        <v>2226</v>
      </c>
      <c r="M1225" s="9" t="s">
        <v>877</v>
      </c>
      <c r="N1225" t="s">
        <v>3674</v>
      </c>
      <c r="O1225" s="9" t="s">
        <v>2226</v>
      </c>
      <c r="P1225" s="9" t="s">
        <v>4335</v>
      </c>
      <c r="Q1225" t="s">
        <v>3674</v>
      </c>
      <c r="R1225" s="9" t="s">
        <v>2226</v>
      </c>
      <c r="S1225" s="9" t="s">
        <v>454</v>
      </c>
      <c r="T1225" t="s">
        <v>3674</v>
      </c>
      <c r="U1225" s="8" t="s">
        <v>2226</v>
      </c>
      <c r="V1225" s="9" t="s">
        <v>455</v>
      </c>
      <c r="W1225" s="6" t="s">
        <v>71</v>
      </c>
      <c r="X1225" t="s">
        <v>5194</v>
      </c>
      <c r="Y1225" s="5" t="s">
        <v>456</v>
      </c>
      <c r="Z1225" t="s">
        <v>3674</v>
      </c>
      <c r="AA1225" s="6" t="s">
        <v>5194</v>
      </c>
      <c r="AB1225" s="12" t="s">
        <v>700</v>
      </c>
    </row>
    <row r="1226" spans="1:29" ht="12.75">
      <c r="A1226" t="s">
        <v>3674</v>
      </c>
      <c r="B1226" t="s">
        <v>2593</v>
      </c>
      <c r="C1226" s="8">
        <v>31405</v>
      </c>
      <c r="D1226" s="9" t="s">
        <v>4606</v>
      </c>
      <c r="E1226" s="9" t="s">
        <v>3395</v>
      </c>
      <c r="F1226" s="9" t="s">
        <v>2697</v>
      </c>
      <c r="G1226" s="9" t="s">
        <v>820</v>
      </c>
      <c r="H1226"/>
      <c r="I1226" s="9"/>
      <c r="J1226" s="9"/>
      <c r="L1226" s="9"/>
      <c r="M1226" s="9"/>
      <c r="O1226" s="9"/>
      <c r="P1226" s="9"/>
      <c r="R1226" s="9"/>
      <c r="V1226" s="5"/>
      <c r="W1226" s="5"/>
      <c r="X1226" s="5"/>
      <c r="Y1226" s="5"/>
      <c r="AC1226" s="11"/>
    </row>
    <row r="1227" spans="1:28" ht="12.75">
      <c r="A1227" t="s">
        <v>1919</v>
      </c>
      <c r="B1227" t="s">
        <v>1629</v>
      </c>
      <c r="C1227" s="8">
        <v>30502</v>
      </c>
      <c r="D1227" s="9" t="s">
        <v>93</v>
      </c>
      <c r="E1227" s="9" t="s">
        <v>2654</v>
      </c>
      <c r="F1227" s="9" t="s">
        <v>935</v>
      </c>
      <c r="G1227" s="9" t="s">
        <v>3872</v>
      </c>
      <c r="H1227"/>
      <c r="I1227" s="9"/>
      <c r="J1227" s="9"/>
      <c r="K1227" t="s">
        <v>5159</v>
      </c>
      <c r="L1227" s="9" t="s">
        <v>935</v>
      </c>
      <c r="M1227" s="9" t="s">
        <v>1628</v>
      </c>
      <c r="O1227" s="9"/>
      <c r="P1227" s="9"/>
      <c r="R1227" s="9"/>
      <c r="S1227" s="9"/>
      <c r="U1227" s="8"/>
      <c r="V1227" s="9"/>
      <c r="W1227" s="6"/>
      <c r="Y1227" s="5"/>
      <c r="Z1227" s="6"/>
      <c r="AB1227" s="12"/>
    </row>
    <row r="1228" spans="1:28" ht="12.75">
      <c r="A1228" t="s">
        <v>1919</v>
      </c>
      <c r="B1228" t="s">
        <v>5068</v>
      </c>
      <c r="C1228" s="8">
        <v>28178</v>
      </c>
      <c r="D1228" s="9" t="s">
        <v>3047</v>
      </c>
      <c r="E1228" s="9" t="s">
        <v>1332</v>
      </c>
      <c r="F1228" s="9" t="s">
        <v>4147</v>
      </c>
      <c r="G1228" s="9" t="s">
        <v>831</v>
      </c>
      <c r="H1228" t="s">
        <v>1919</v>
      </c>
      <c r="I1228" s="9" t="s">
        <v>4147</v>
      </c>
      <c r="J1228" s="9" t="s">
        <v>4250</v>
      </c>
      <c r="K1228" t="s">
        <v>1919</v>
      </c>
      <c r="L1228" s="9" t="s">
        <v>4147</v>
      </c>
      <c r="M1228" s="9" t="s">
        <v>4628</v>
      </c>
      <c r="N1228" t="s">
        <v>1919</v>
      </c>
      <c r="O1228" s="9" t="s">
        <v>4147</v>
      </c>
      <c r="P1228" s="9" t="s">
        <v>4579</v>
      </c>
      <c r="Q1228" t="s">
        <v>1919</v>
      </c>
      <c r="R1228" s="9" t="s">
        <v>4147</v>
      </c>
      <c r="S1228" s="9" t="s">
        <v>5069</v>
      </c>
      <c r="T1228" t="s">
        <v>1919</v>
      </c>
      <c r="U1228" s="8" t="s">
        <v>4147</v>
      </c>
      <c r="V1228" s="9" t="s">
        <v>5070</v>
      </c>
      <c r="W1228" s="6" t="s">
        <v>1919</v>
      </c>
      <c r="X1228" t="s">
        <v>3083</v>
      </c>
      <c r="Y1228" s="5" t="s">
        <v>5071</v>
      </c>
      <c r="Z1228" t="s">
        <v>1919</v>
      </c>
      <c r="AA1228" s="6" t="s">
        <v>3083</v>
      </c>
      <c r="AB1228" s="12" t="s">
        <v>5072</v>
      </c>
    </row>
    <row r="1229" spans="1:29" ht="12.75">
      <c r="A1229" t="s">
        <v>1919</v>
      </c>
      <c r="B1229" t="s">
        <v>4022</v>
      </c>
      <c r="C1229" s="8">
        <v>30366</v>
      </c>
      <c r="D1229" s="9" t="s">
        <v>95</v>
      </c>
      <c r="E1229" s="9" t="s">
        <v>2638</v>
      </c>
      <c r="F1229" s="9" t="s">
        <v>4940</v>
      </c>
      <c r="G1229" s="9" t="s">
        <v>2092</v>
      </c>
      <c r="H1229" t="s">
        <v>1919</v>
      </c>
      <c r="I1229" s="9" t="s">
        <v>4940</v>
      </c>
      <c r="J1229" s="9" t="s">
        <v>2620</v>
      </c>
      <c r="L1229" s="9"/>
      <c r="M1229" s="9"/>
      <c r="O1229" s="9"/>
      <c r="P1229" s="9"/>
      <c r="R1229" s="9"/>
      <c r="V1229" s="5"/>
      <c r="W1229" s="5"/>
      <c r="X1229" s="5"/>
      <c r="Y1229" s="5"/>
      <c r="AC1229" s="11"/>
    </row>
    <row r="1230" spans="1:29" ht="12.75">
      <c r="A1230" t="s">
        <v>1919</v>
      </c>
      <c r="B1230" t="s">
        <v>3274</v>
      </c>
      <c r="C1230" s="8">
        <v>29354</v>
      </c>
      <c r="D1230" s="9" t="s">
        <v>1950</v>
      </c>
      <c r="E1230" s="9" t="s">
        <v>2543</v>
      </c>
      <c r="F1230" s="9" t="s">
        <v>4819</v>
      </c>
      <c r="G1230" s="9" t="s">
        <v>5216</v>
      </c>
      <c r="H1230" t="s">
        <v>1919</v>
      </c>
      <c r="I1230" s="9" t="s">
        <v>4819</v>
      </c>
      <c r="J1230" s="9" t="s">
        <v>3984</v>
      </c>
      <c r="K1230" t="s">
        <v>1919</v>
      </c>
      <c r="L1230" s="9" t="s">
        <v>4819</v>
      </c>
      <c r="M1230" s="9" t="s">
        <v>1358</v>
      </c>
      <c r="N1230" t="s">
        <v>1919</v>
      </c>
      <c r="O1230" s="9" t="s">
        <v>4819</v>
      </c>
      <c r="P1230" s="9" t="s">
        <v>2027</v>
      </c>
      <c r="Q1230" t="s">
        <v>1919</v>
      </c>
      <c r="R1230" s="9" t="s">
        <v>4819</v>
      </c>
      <c r="S1230" s="5" t="s">
        <v>1128</v>
      </c>
      <c r="T1230" t="s">
        <v>1919</v>
      </c>
      <c r="U1230" t="s">
        <v>4819</v>
      </c>
      <c r="V1230" s="5" t="s">
        <v>1129</v>
      </c>
      <c r="W1230" s="5"/>
      <c r="X1230" s="5"/>
      <c r="Y1230" s="5"/>
      <c r="AC1230" s="11"/>
    </row>
    <row r="1231" spans="1:29" ht="12.75">
      <c r="A1231" t="s">
        <v>5159</v>
      </c>
      <c r="B1231" t="s">
        <v>4062</v>
      </c>
      <c r="C1231" s="8">
        <v>31373</v>
      </c>
      <c r="D1231" s="9" t="s">
        <v>4615</v>
      </c>
      <c r="E1231" s="9" t="s">
        <v>3394</v>
      </c>
      <c r="F1231" s="9" t="s">
        <v>2226</v>
      </c>
      <c r="G1231" s="9" t="s">
        <v>1998</v>
      </c>
      <c r="H1231"/>
      <c r="I1231" s="9"/>
      <c r="J1231" s="9"/>
      <c r="L1231" s="9"/>
      <c r="M1231" s="9"/>
      <c r="O1231" s="9"/>
      <c r="P1231" s="9"/>
      <c r="R1231" s="9"/>
      <c r="V1231" s="5"/>
      <c r="W1231" s="5"/>
      <c r="X1231" s="5"/>
      <c r="Y1231" s="5"/>
      <c r="AC1231" s="11"/>
    </row>
    <row r="1233" spans="1:29" ht="12.75">
      <c r="A1233" t="s">
        <v>5135</v>
      </c>
      <c r="B1233" t="s">
        <v>692</v>
      </c>
      <c r="C1233" s="8">
        <v>30020</v>
      </c>
      <c r="D1233" s="9" t="s">
        <v>2980</v>
      </c>
      <c r="E1233" s="9" t="s">
        <v>1529</v>
      </c>
      <c r="F1233" s="9" t="s">
        <v>935</v>
      </c>
      <c r="G1233" s="9" t="s">
        <v>2836</v>
      </c>
      <c r="H1233" t="s">
        <v>5135</v>
      </c>
      <c r="I1233" s="9" t="s">
        <v>935</v>
      </c>
      <c r="J1233" s="9" t="s">
        <v>5179</v>
      </c>
      <c r="K1233" t="s">
        <v>5135</v>
      </c>
      <c r="L1233" s="9" t="s">
        <v>935</v>
      </c>
      <c r="M1233" s="9" t="s">
        <v>5179</v>
      </c>
      <c r="N1233" t="s">
        <v>5135</v>
      </c>
      <c r="O1233" s="9" t="s">
        <v>935</v>
      </c>
      <c r="P1233" s="9" t="s">
        <v>3711</v>
      </c>
      <c r="R1233" s="9"/>
      <c r="V1233" s="5"/>
      <c r="W1233" s="5"/>
      <c r="X1233" s="5"/>
      <c r="Y1233" s="5"/>
      <c r="AC1233" s="11"/>
    </row>
    <row r="1234" spans="1:28" ht="12.75">
      <c r="A1234" t="s">
        <v>3712</v>
      </c>
      <c r="B1234" t="s">
        <v>1897</v>
      </c>
      <c r="C1234" s="8">
        <v>28042</v>
      </c>
      <c r="D1234" s="9" t="s">
        <v>4939</v>
      </c>
      <c r="E1234" s="9" t="s">
        <v>709</v>
      </c>
      <c r="F1234" s="9" t="s">
        <v>935</v>
      </c>
      <c r="G1234" s="9" t="s">
        <v>3807</v>
      </c>
      <c r="H1234" t="s">
        <v>3712</v>
      </c>
      <c r="I1234" s="9" t="s">
        <v>935</v>
      </c>
      <c r="J1234" s="9" t="s">
        <v>5184</v>
      </c>
      <c r="K1234" t="s">
        <v>3712</v>
      </c>
      <c r="L1234" s="9" t="s">
        <v>935</v>
      </c>
      <c r="M1234" s="9" t="s">
        <v>541</v>
      </c>
      <c r="N1234" t="s">
        <v>3712</v>
      </c>
      <c r="O1234" s="9" t="s">
        <v>935</v>
      </c>
      <c r="P1234" s="9" t="s">
        <v>5202</v>
      </c>
      <c r="Q1234" t="s">
        <v>3712</v>
      </c>
      <c r="R1234" s="9" t="s">
        <v>935</v>
      </c>
      <c r="S1234" s="9" t="s">
        <v>3718</v>
      </c>
      <c r="U1234" s="8"/>
      <c r="V1234" s="9"/>
      <c r="W1234" s="6"/>
      <c r="Y1234" s="5"/>
      <c r="Z1234" s="6"/>
      <c r="AB1234" s="12"/>
    </row>
    <row r="1235" spans="1:29" ht="12.75">
      <c r="A1235" t="s">
        <v>2274</v>
      </c>
      <c r="B1235" t="s">
        <v>4063</v>
      </c>
      <c r="C1235" s="8">
        <v>30964</v>
      </c>
      <c r="D1235" s="9" t="s">
        <v>4610</v>
      </c>
      <c r="E1235" s="9" t="s">
        <v>4603</v>
      </c>
      <c r="F1235" s="9" t="s">
        <v>2226</v>
      </c>
      <c r="G1235" s="9" t="s">
        <v>543</v>
      </c>
      <c r="H1235"/>
      <c r="I1235" s="9"/>
      <c r="J1235" s="9"/>
      <c r="L1235" s="9"/>
      <c r="M1235" s="9"/>
      <c r="O1235" s="9"/>
      <c r="P1235" s="9"/>
      <c r="R1235" s="9"/>
      <c r="V1235" s="5"/>
      <c r="W1235" s="5"/>
      <c r="X1235" s="5"/>
      <c r="Y1235" s="5"/>
      <c r="AC1235" s="11"/>
    </row>
    <row r="1236" spans="1:29" ht="12.75">
      <c r="A1236" t="s">
        <v>542</v>
      </c>
      <c r="B1236" t="s">
        <v>3471</v>
      </c>
      <c r="C1236" s="8">
        <v>30761</v>
      </c>
      <c r="D1236" s="9" t="s">
        <v>2638</v>
      </c>
      <c r="E1236" s="9" t="s">
        <v>3324</v>
      </c>
      <c r="F1236" s="9" t="s">
        <v>1480</v>
      </c>
      <c r="G1236" s="9" t="s">
        <v>5197</v>
      </c>
      <c r="H1236" t="s">
        <v>2274</v>
      </c>
      <c r="I1236" s="9" t="s">
        <v>1480</v>
      </c>
      <c r="J1236" s="9" t="s">
        <v>5197</v>
      </c>
      <c r="L1236" s="9"/>
      <c r="M1236" s="9"/>
      <c r="O1236" s="9"/>
      <c r="P1236" s="9"/>
      <c r="R1236" s="9"/>
      <c r="V1236" s="5"/>
      <c r="W1236" s="5"/>
      <c r="X1236" s="5"/>
      <c r="Y1236" s="5"/>
      <c r="AC1236" s="11"/>
    </row>
    <row r="1237" spans="1:28" ht="12.75">
      <c r="A1237" t="s">
        <v>3714</v>
      </c>
      <c r="B1237" t="s">
        <v>3218</v>
      </c>
      <c r="C1237" s="8">
        <v>30415</v>
      </c>
      <c r="D1237" s="9" t="s">
        <v>94</v>
      </c>
      <c r="E1237" s="9" t="s">
        <v>94</v>
      </c>
      <c r="F1237" s="9" t="s">
        <v>4166</v>
      </c>
      <c r="G1237" s="9" t="s">
        <v>2545</v>
      </c>
      <c r="H1237" t="s">
        <v>3714</v>
      </c>
      <c r="I1237" s="9" t="s">
        <v>4166</v>
      </c>
      <c r="J1237" s="9" t="s">
        <v>543</v>
      </c>
      <c r="K1237" t="s">
        <v>3184</v>
      </c>
      <c r="L1237" s="9" t="s">
        <v>4166</v>
      </c>
      <c r="M1237" s="9" t="s">
        <v>3811</v>
      </c>
      <c r="O1237" s="9"/>
      <c r="P1237" s="9"/>
      <c r="R1237" s="9"/>
      <c r="S1237" s="9"/>
      <c r="U1237" s="8"/>
      <c r="V1237" s="9"/>
      <c r="W1237" s="6"/>
      <c r="Y1237" s="5"/>
      <c r="Z1237" s="6"/>
      <c r="AB1237" s="12"/>
    </row>
    <row r="1238" spans="1:29" ht="12.75">
      <c r="A1238" t="s">
        <v>3184</v>
      </c>
      <c r="B1238" t="s">
        <v>4596</v>
      </c>
      <c r="C1238" s="8">
        <v>31317</v>
      </c>
      <c r="D1238" s="9" t="s">
        <v>4601</v>
      </c>
      <c r="E1238" s="9" t="s">
        <v>3394</v>
      </c>
      <c r="F1238" s="9" t="s">
        <v>2706</v>
      </c>
      <c r="G1238" s="9" t="s">
        <v>2545</v>
      </c>
      <c r="H1238"/>
      <c r="I1238" s="9"/>
      <c r="J1238" s="9"/>
      <c r="L1238" s="9"/>
      <c r="M1238" s="9"/>
      <c r="O1238" s="9"/>
      <c r="P1238" s="9"/>
      <c r="R1238" s="9"/>
      <c r="V1238" s="5"/>
      <c r="W1238" s="5"/>
      <c r="X1238" s="5"/>
      <c r="Y1238" s="5"/>
      <c r="AC1238" s="11"/>
    </row>
    <row r="1239" spans="1:29" ht="12.75">
      <c r="A1239" t="s">
        <v>3185</v>
      </c>
      <c r="B1239" t="s">
        <v>3690</v>
      </c>
      <c r="C1239" s="8">
        <v>30083</v>
      </c>
      <c r="D1239" s="9" t="s">
        <v>1528</v>
      </c>
      <c r="E1239" s="9" t="s">
        <v>5171</v>
      </c>
      <c r="F1239" s="9" t="s">
        <v>2697</v>
      </c>
      <c r="G1239" s="9" t="s">
        <v>2545</v>
      </c>
      <c r="H1239" t="s">
        <v>2274</v>
      </c>
      <c r="I1239" s="9" t="s">
        <v>2697</v>
      </c>
      <c r="J1239" s="9" t="s">
        <v>2545</v>
      </c>
      <c r="K1239" t="s">
        <v>3301</v>
      </c>
      <c r="L1239" s="9" t="s">
        <v>2697</v>
      </c>
      <c r="M1239" s="9" t="s">
        <v>3188</v>
      </c>
      <c r="N1239" t="s">
        <v>2274</v>
      </c>
      <c r="O1239" s="9" t="s">
        <v>2697</v>
      </c>
      <c r="P1239" s="9" t="s">
        <v>2545</v>
      </c>
      <c r="R1239" s="9"/>
      <c r="V1239" s="5"/>
      <c r="W1239" s="5"/>
      <c r="X1239" s="5"/>
      <c r="Y1239" s="5"/>
      <c r="AC1239" s="11"/>
    </row>
    <row r="1240" spans="1:28" ht="12.75">
      <c r="A1240" t="s">
        <v>3810</v>
      </c>
      <c r="B1240" t="s">
        <v>1630</v>
      </c>
      <c r="C1240" s="8">
        <v>30075</v>
      </c>
      <c r="D1240" s="9" t="s">
        <v>94</v>
      </c>
      <c r="E1240" s="9" t="s">
        <v>902</v>
      </c>
      <c r="F1240" s="9" t="s">
        <v>2544</v>
      </c>
      <c r="G1240" s="9" t="s">
        <v>2545</v>
      </c>
      <c r="H1240"/>
      <c r="I1240" s="9"/>
      <c r="J1240" s="9"/>
      <c r="K1240" t="s">
        <v>3810</v>
      </c>
      <c r="L1240" s="9" t="s">
        <v>2544</v>
      </c>
      <c r="M1240" s="9" t="s">
        <v>2545</v>
      </c>
      <c r="O1240" s="9"/>
      <c r="P1240" s="9"/>
      <c r="R1240" s="9"/>
      <c r="S1240" s="9"/>
      <c r="U1240" s="8"/>
      <c r="V1240" s="9"/>
      <c r="W1240" s="6"/>
      <c r="Y1240" s="5"/>
      <c r="Z1240" s="6"/>
      <c r="AB1240" s="12"/>
    </row>
    <row r="1242" spans="1:28" ht="12.75">
      <c r="A1242" t="s">
        <v>5181</v>
      </c>
      <c r="B1242" t="s">
        <v>234</v>
      </c>
      <c r="C1242" s="8">
        <v>27859</v>
      </c>
      <c r="D1242" s="9" t="s">
        <v>453</v>
      </c>
      <c r="E1242" s="9" t="s">
        <v>4668</v>
      </c>
      <c r="F1242" s="9" t="s">
        <v>4166</v>
      </c>
      <c r="G1242" s="9" t="s">
        <v>4426</v>
      </c>
      <c r="H1242" t="s">
        <v>5181</v>
      </c>
      <c r="I1242" s="9" t="s">
        <v>4166</v>
      </c>
      <c r="J1242" s="9" t="s">
        <v>572</v>
      </c>
      <c r="K1242" t="s">
        <v>5181</v>
      </c>
      <c r="L1242" s="9" t="s">
        <v>4166</v>
      </c>
      <c r="M1242" s="9" t="s">
        <v>2279</v>
      </c>
      <c r="N1242" t="s">
        <v>5181</v>
      </c>
      <c r="O1242" s="9" t="s">
        <v>4166</v>
      </c>
      <c r="P1242" s="9" t="s">
        <v>2836</v>
      </c>
      <c r="Q1242" t="s">
        <v>5181</v>
      </c>
      <c r="R1242" s="9" t="s">
        <v>4166</v>
      </c>
      <c r="S1242" s="9" t="s">
        <v>571</v>
      </c>
      <c r="T1242" t="s">
        <v>5181</v>
      </c>
      <c r="U1242" s="8" t="s">
        <v>4166</v>
      </c>
      <c r="V1242" s="9" t="s">
        <v>3189</v>
      </c>
      <c r="W1242" s="6" t="s">
        <v>5181</v>
      </c>
      <c r="X1242" t="s">
        <v>4166</v>
      </c>
      <c r="Y1242" s="5" t="s">
        <v>541</v>
      </c>
      <c r="Z1242" s="6" t="s">
        <v>5181</v>
      </c>
      <c r="AA1242" s="6" t="s">
        <v>4166</v>
      </c>
      <c r="AB1242" s="12" t="s">
        <v>5191</v>
      </c>
    </row>
    <row r="1243" spans="1:28" ht="12.75">
      <c r="A1243" t="s">
        <v>5196</v>
      </c>
      <c r="B1243" t="s">
        <v>3293</v>
      </c>
      <c r="C1243" s="8">
        <v>28371</v>
      </c>
      <c r="D1243" s="9" t="s">
        <v>3294</v>
      </c>
      <c r="E1243" s="9" t="s">
        <v>3856</v>
      </c>
      <c r="F1243" s="9" t="s">
        <v>4166</v>
      </c>
      <c r="G1243" s="9" t="s">
        <v>2489</v>
      </c>
      <c r="H1243" t="s">
        <v>5196</v>
      </c>
      <c r="I1243" s="9" t="s">
        <v>4166</v>
      </c>
      <c r="J1243" s="9" t="s">
        <v>2489</v>
      </c>
      <c r="K1243" t="s">
        <v>5196</v>
      </c>
      <c r="L1243" s="9" t="s">
        <v>4166</v>
      </c>
      <c r="M1243" s="9" t="s">
        <v>3295</v>
      </c>
      <c r="N1243" t="s">
        <v>5196</v>
      </c>
      <c r="O1243" s="9" t="s">
        <v>4166</v>
      </c>
      <c r="P1243" s="9" t="s">
        <v>3295</v>
      </c>
      <c r="R1243" s="9"/>
      <c r="S1243" s="9"/>
      <c r="T1243" t="s">
        <v>5196</v>
      </c>
      <c r="U1243" s="8" t="s">
        <v>4166</v>
      </c>
      <c r="V1243" s="9" t="s">
        <v>157</v>
      </c>
      <c r="W1243" s="6" t="s">
        <v>5196</v>
      </c>
      <c r="X1243" t="s">
        <v>4166</v>
      </c>
      <c r="Y1243" s="5" t="s">
        <v>2835</v>
      </c>
      <c r="Z1243" s="6" t="s">
        <v>5196</v>
      </c>
      <c r="AA1243" s="6" t="s">
        <v>4166</v>
      </c>
      <c r="AB1243" s="12" t="s">
        <v>4167</v>
      </c>
    </row>
    <row r="1244" spans="1:28" ht="12.75">
      <c r="A1244" t="s">
        <v>3936</v>
      </c>
      <c r="B1244" t="s">
        <v>4177</v>
      </c>
      <c r="C1244" s="8">
        <v>29817</v>
      </c>
      <c r="D1244" s="9" t="s">
        <v>18</v>
      </c>
      <c r="E1244" s="9" t="s">
        <v>901</v>
      </c>
      <c r="F1244" s="9" t="s">
        <v>2544</v>
      </c>
      <c r="G1244" s="9" t="s">
        <v>3627</v>
      </c>
      <c r="H1244" t="s">
        <v>5105</v>
      </c>
      <c r="I1244" s="9" t="s">
        <v>2544</v>
      </c>
      <c r="J1244" s="9" t="s">
        <v>4475</v>
      </c>
      <c r="K1244" t="s">
        <v>5203</v>
      </c>
      <c r="L1244" s="9" t="s">
        <v>4147</v>
      </c>
      <c r="M1244" s="9" t="s">
        <v>2545</v>
      </c>
      <c r="N1244" t="s">
        <v>5203</v>
      </c>
      <c r="O1244" s="9" t="s">
        <v>4147</v>
      </c>
      <c r="P1244" s="9" t="s">
        <v>2545</v>
      </c>
      <c r="Q1244" t="s">
        <v>5203</v>
      </c>
      <c r="R1244" s="9" t="s">
        <v>4147</v>
      </c>
      <c r="S1244" s="9" t="s">
        <v>2545</v>
      </c>
      <c r="U1244" s="8"/>
      <c r="V1244" s="9"/>
      <c r="W1244" s="6"/>
      <c r="Y1244" s="5"/>
      <c r="Z1244" s="6"/>
      <c r="AB1244" s="12"/>
    </row>
    <row r="1245" spans="1:29" ht="12.75">
      <c r="A1245" t="s">
        <v>5181</v>
      </c>
      <c r="B1245" t="s">
        <v>3464</v>
      </c>
      <c r="C1245" s="8">
        <v>29179</v>
      </c>
      <c r="D1245" s="9" t="s">
        <v>3465</v>
      </c>
      <c r="E1245" s="9" t="s">
        <v>1950</v>
      </c>
      <c r="F1245" s="9" t="s">
        <v>4940</v>
      </c>
      <c r="G1245" s="9" t="s">
        <v>3711</v>
      </c>
      <c r="H1245" t="s">
        <v>5206</v>
      </c>
      <c r="I1245" s="9" t="s">
        <v>3548</v>
      </c>
      <c r="J1245" s="9" t="s">
        <v>2545</v>
      </c>
      <c r="K1245" t="s">
        <v>5181</v>
      </c>
      <c r="L1245" s="9" t="s">
        <v>3548</v>
      </c>
      <c r="M1245" s="9" t="s">
        <v>3811</v>
      </c>
      <c r="N1245" t="s">
        <v>1913</v>
      </c>
      <c r="O1245" s="9" t="s">
        <v>3548</v>
      </c>
      <c r="P1245" s="9" t="s">
        <v>2547</v>
      </c>
      <c r="Q1245" t="s">
        <v>318</v>
      </c>
      <c r="R1245" s="9" t="s">
        <v>3548</v>
      </c>
      <c r="S1245" s="5" t="s">
        <v>3495</v>
      </c>
      <c r="T1245" t="s">
        <v>5198</v>
      </c>
      <c r="U1245" t="s">
        <v>3548</v>
      </c>
      <c r="V1245" s="5" t="s">
        <v>2539</v>
      </c>
      <c r="W1245" s="5"/>
      <c r="X1245" s="5"/>
      <c r="Y1245" s="5"/>
      <c r="AC1245" s="11"/>
    </row>
    <row r="1246" spans="1:28" ht="12.75">
      <c r="A1246" t="s">
        <v>5198</v>
      </c>
      <c r="B1246" t="s">
        <v>1627</v>
      </c>
      <c r="C1246" s="8">
        <v>30700</v>
      </c>
      <c r="D1246" s="9" t="s">
        <v>94</v>
      </c>
      <c r="E1246" s="9" t="s">
        <v>92</v>
      </c>
      <c r="F1246" s="9" t="s">
        <v>3717</v>
      </c>
      <c r="G1246" s="9" t="s">
        <v>5207</v>
      </c>
      <c r="H1246" t="s">
        <v>5198</v>
      </c>
      <c r="I1246" s="9" t="s">
        <v>3717</v>
      </c>
      <c r="J1246" s="9" t="s">
        <v>1655</v>
      </c>
      <c r="K1246" t="s">
        <v>5200</v>
      </c>
      <c r="L1246" s="9" t="s">
        <v>3717</v>
      </c>
      <c r="M1246" s="9" t="s">
        <v>3526</v>
      </c>
      <c r="O1246" s="9"/>
      <c r="P1246" s="9"/>
      <c r="R1246" s="9"/>
      <c r="S1246" s="9"/>
      <c r="U1246" s="8"/>
      <c r="V1246" s="9"/>
      <c r="W1246" s="6"/>
      <c r="Y1246" s="5"/>
      <c r="Z1246" s="6"/>
      <c r="AB1246" s="12"/>
    </row>
    <row r="1247" spans="1:25" ht="12.75">
      <c r="A1247" t="s">
        <v>5203</v>
      </c>
      <c r="B1247" t="s">
        <v>3539</v>
      </c>
      <c r="C1247" s="8">
        <v>29345</v>
      </c>
      <c r="D1247" s="9" t="s">
        <v>3900</v>
      </c>
      <c r="E1247" s="9" t="s">
        <v>4610</v>
      </c>
      <c r="F1247" s="9" t="s">
        <v>1905</v>
      </c>
      <c r="G1247" s="9" t="s">
        <v>3188</v>
      </c>
      <c r="H1247" t="s">
        <v>5203</v>
      </c>
      <c r="I1247" s="9" t="s">
        <v>1905</v>
      </c>
      <c r="J1247" s="9" t="s">
        <v>3188</v>
      </c>
      <c r="K1247" t="s">
        <v>5203</v>
      </c>
      <c r="L1247" s="9" t="s">
        <v>539</v>
      </c>
      <c r="M1247" s="9" t="s">
        <v>2545</v>
      </c>
      <c r="N1247" t="s">
        <v>5203</v>
      </c>
      <c r="O1247" s="9" t="s">
        <v>539</v>
      </c>
      <c r="P1247" s="9" t="s">
        <v>2545</v>
      </c>
      <c r="Q1247" t="s">
        <v>3816</v>
      </c>
      <c r="R1247" s="9" t="s">
        <v>539</v>
      </c>
      <c r="S1247" s="9" t="s">
        <v>543</v>
      </c>
      <c r="T1247" t="s">
        <v>5178</v>
      </c>
      <c r="U1247" s="8" t="s">
        <v>539</v>
      </c>
      <c r="V1247" s="9" t="s">
        <v>543</v>
      </c>
      <c r="W1247" s="14" t="s">
        <v>5203</v>
      </c>
      <c r="X1247" t="s">
        <v>539</v>
      </c>
      <c r="Y1247" s="5" t="s">
        <v>2545</v>
      </c>
    </row>
    <row r="1248" spans="1:29" ht="12.75">
      <c r="A1248" t="s">
        <v>5206</v>
      </c>
      <c r="B1248" t="s">
        <v>396</v>
      </c>
      <c r="C1248" s="8">
        <v>29463</v>
      </c>
      <c r="D1248" s="9" t="s">
        <v>18</v>
      </c>
      <c r="E1248" s="9" t="s">
        <v>3767</v>
      </c>
      <c r="F1248" s="9" t="s">
        <v>549</v>
      </c>
      <c r="G1248" s="9" t="s">
        <v>5197</v>
      </c>
      <c r="H1248" t="s">
        <v>5200</v>
      </c>
      <c r="I1248" s="9" t="s">
        <v>549</v>
      </c>
      <c r="J1248" s="9" t="s">
        <v>5197</v>
      </c>
      <c r="K1248" t="s">
        <v>5200</v>
      </c>
      <c r="L1248" s="9" t="s">
        <v>549</v>
      </c>
      <c r="M1248" s="9" t="s">
        <v>2539</v>
      </c>
      <c r="N1248" t="s">
        <v>5200</v>
      </c>
      <c r="O1248" s="9" t="s">
        <v>549</v>
      </c>
      <c r="P1248" s="9" t="s">
        <v>5208</v>
      </c>
      <c r="Q1248" t="s">
        <v>5198</v>
      </c>
      <c r="R1248" s="9" t="s">
        <v>549</v>
      </c>
      <c r="S1248" s="5" t="s">
        <v>4784</v>
      </c>
      <c r="T1248" t="s">
        <v>5203</v>
      </c>
      <c r="U1248" t="s">
        <v>549</v>
      </c>
      <c r="V1248" s="5" t="s">
        <v>2545</v>
      </c>
      <c r="W1248" s="5"/>
      <c r="X1248" s="5"/>
      <c r="Y1248" s="5"/>
      <c r="AC1248" s="11"/>
    </row>
    <row r="1249" spans="1:28" ht="12.75">
      <c r="A1249" t="s">
        <v>5200</v>
      </c>
      <c r="B1249" t="s">
        <v>4505</v>
      </c>
      <c r="C1249" s="8">
        <v>30462</v>
      </c>
      <c r="D1249" s="9" t="s">
        <v>95</v>
      </c>
      <c r="E1249" s="9" t="s">
        <v>793</v>
      </c>
      <c r="F1249" s="9" t="s">
        <v>4041</v>
      </c>
      <c r="G1249" s="9" t="s">
        <v>5208</v>
      </c>
      <c r="H1249" t="s">
        <v>5198</v>
      </c>
      <c r="I1249" s="9" t="s">
        <v>4041</v>
      </c>
      <c r="J1249" s="9" t="s">
        <v>2539</v>
      </c>
      <c r="K1249" t="s">
        <v>5200</v>
      </c>
      <c r="L1249" s="9" t="s">
        <v>4041</v>
      </c>
      <c r="M1249" s="9" t="s">
        <v>2797</v>
      </c>
      <c r="O1249" s="9"/>
      <c r="P1249" s="9"/>
      <c r="R1249" s="9"/>
      <c r="S1249" s="9"/>
      <c r="U1249" s="8"/>
      <c r="V1249" s="9"/>
      <c r="W1249" s="6"/>
      <c r="Y1249" s="5"/>
      <c r="Z1249" s="6"/>
      <c r="AB1249" s="12"/>
    </row>
    <row r="1250" spans="1:28" ht="12.75">
      <c r="A1250" t="s">
        <v>5196</v>
      </c>
      <c r="B1250" t="s">
        <v>1134</v>
      </c>
      <c r="C1250" s="8">
        <v>29927</v>
      </c>
      <c r="D1250" s="9" t="s">
        <v>709</v>
      </c>
      <c r="E1250" s="9" t="s">
        <v>3765</v>
      </c>
      <c r="F1250" s="9" t="s">
        <v>524</v>
      </c>
      <c r="G1250" s="9" t="s">
        <v>5208</v>
      </c>
      <c r="H1250" t="s">
        <v>5196</v>
      </c>
      <c r="I1250" s="9" t="s">
        <v>524</v>
      </c>
      <c r="J1250" s="9" t="s">
        <v>5197</v>
      </c>
      <c r="K1250" t="s">
        <v>5178</v>
      </c>
      <c r="L1250" s="9" t="s">
        <v>4041</v>
      </c>
      <c r="M1250" s="9" t="s">
        <v>3813</v>
      </c>
      <c r="N1250" t="s">
        <v>5203</v>
      </c>
      <c r="O1250" s="9" t="s">
        <v>4041</v>
      </c>
      <c r="P1250" s="9" t="s">
        <v>5207</v>
      </c>
      <c r="Q1250" t="s">
        <v>5203</v>
      </c>
      <c r="R1250" s="9" t="s">
        <v>4041</v>
      </c>
      <c r="S1250" s="9" t="s">
        <v>5197</v>
      </c>
      <c r="U1250" s="8"/>
      <c r="V1250" s="9"/>
      <c r="W1250" s="6"/>
      <c r="Y1250" s="5"/>
      <c r="Z1250" s="6"/>
      <c r="AB1250" s="12"/>
    </row>
    <row r="1251" spans="1:29" ht="12.75">
      <c r="A1251" t="s">
        <v>5203</v>
      </c>
      <c r="B1251" t="s">
        <v>530</v>
      </c>
      <c r="C1251" s="8">
        <v>30726</v>
      </c>
      <c r="D1251" s="9" t="s">
        <v>2229</v>
      </c>
      <c r="E1251" s="9" t="s">
        <v>3325</v>
      </c>
      <c r="F1251" s="9" t="s">
        <v>2706</v>
      </c>
      <c r="G1251" s="9" t="s">
        <v>2545</v>
      </c>
      <c r="H1251" t="s">
        <v>5203</v>
      </c>
      <c r="I1251" s="9" t="s">
        <v>2706</v>
      </c>
      <c r="J1251" s="9" t="s">
        <v>2545</v>
      </c>
      <c r="L1251" s="9"/>
      <c r="M1251" s="9"/>
      <c r="O1251" s="9"/>
      <c r="P1251" s="9"/>
      <c r="R1251" s="9"/>
      <c r="V1251" s="5"/>
      <c r="W1251" s="5"/>
      <c r="X1251" s="5"/>
      <c r="Y1251" s="5"/>
      <c r="AC1251" s="11"/>
    </row>
    <row r="1252" spans="1:28" ht="12.75">
      <c r="A1252" t="s">
        <v>1328</v>
      </c>
      <c r="B1252" t="s">
        <v>4140</v>
      </c>
      <c r="C1252" s="8">
        <v>28124</v>
      </c>
      <c r="D1252" s="9" t="s">
        <v>3835</v>
      </c>
      <c r="E1252" s="9" t="s">
        <v>3858</v>
      </c>
      <c r="F1252" s="9"/>
      <c r="G1252" s="9"/>
      <c r="H1252" t="s">
        <v>5181</v>
      </c>
      <c r="I1252" s="9" t="s">
        <v>4172</v>
      </c>
      <c r="J1252" s="9" t="s">
        <v>623</v>
      </c>
      <c r="K1252" t="s">
        <v>5181</v>
      </c>
      <c r="L1252" s="9" t="s">
        <v>3083</v>
      </c>
      <c r="M1252" s="9" t="s">
        <v>5191</v>
      </c>
      <c r="N1252" t="s">
        <v>5181</v>
      </c>
      <c r="O1252" s="9" t="s">
        <v>3083</v>
      </c>
      <c r="P1252" s="9" t="s">
        <v>2698</v>
      </c>
      <c r="Q1252" t="s">
        <v>5181</v>
      </c>
      <c r="R1252" s="9" t="s">
        <v>3083</v>
      </c>
      <c r="S1252" s="9" t="s">
        <v>581</v>
      </c>
      <c r="T1252" t="s">
        <v>5181</v>
      </c>
      <c r="U1252" s="8" t="s">
        <v>3083</v>
      </c>
      <c r="V1252" s="9" t="s">
        <v>5184</v>
      </c>
      <c r="W1252" s="6" t="s">
        <v>5181</v>
      </c>
      <c r="X1252" t="s">
        <v>3083</v>
      </c>
      <c r="Y1252" s="5" t="s">
        <v>5020</v>
      </c>
      <c r="Z1252" s="6" t="s">
        <v>5181</v>
      </c>
      <c r="AA1252" s="6" t="s">
        <v>3083</v>
      </c>
      <c r="AB1252" s="12" t="s">
        <v>4235</v>
      </c>
    </row>
    <row r="1253" ht="12.75">
      <c r="H1253"/>
    </row>
    <row r="1254" spans="1:29" ht="12.75">
      <c r="A1254" t="s">
        <v>1910</v>
      </c>
      <c r="B1254" t="s">
        <v>3463</v>
      </c>
      <c r="C1254" s="8">
        <v>29384</v>
      </c>
      <c r="D1254" s="9" t="s">
        <v>548</v>
      </c>
      <c r="E1254" s="9" t="s">
        <v>2355</v>
      </c>
      <c r="F1254" s="9" t="s">
        <v>4166</v>
      </c>
      <c r="G1254" s="9" t="s">
        <v>3813</v>
      </c>
      <c r="H1254" t="s">
        <v>1910</v>
      </c>
      <c r="I1254" s="9" t="s">
        <v>4166</v>
      </c>
      <c r="J1254" s="9" t="s">
        <v>4415</v>
      </c>
      <c r="K1254" t="s">
        <v>1910</v>
      </c>
      <c r="L1254" s="9" t="s">
        <v>4166</v>
      </c>
      <c r="M1254" s="9" t="s">
        <v>4415</v>
      </c>
      <c r="N1254" t="s">
        <v>1910</v>
      </c>
      <c r="O1254" s="9" t="s">
        <v>4166</v>
      </c>
      <c r="P1254" s="9" t="s">
        <v>3711</v>
      </c>
      <c r="Q1254" t="s">
        <v>1910</v>
      </c>
      <c r="R1254" s="9" t="s">
        <v>4166</v>
      </c>
      <c r="S1254" s="5" t="s">
        <v>5191</v>
      </c>
      <c r="T1254" t="s">
        <v>5031</v>
      </c>
      <c r="U1254" t="s">
        <v>4166</v>
      </c>
      <c r="V1254" s="5" t="s">
        <v>2545</v>
      </c>
      <c r="W1254" s="6" t="s">
        <v>5031</v>
      </c>
      <c r="X1254" t="s">
        <v>4166</v>
      </c>
      <c r="Y1254" s="5" t="s">
        <v>2545</v>
      </c>
      <c r="AC1254" s="11"/>
    </row>
    <row r="1255" spans="1:28" ht="12.75">
      <c r="A1255" t="s">
        <v>4919</v>
      </c>
      <c r="B1255" t="s">
        <v>4152</v>
      </c>
      <c r="C1255" s="8">
        <v>28635</v>
      </c>
      <c r="D1255" s="9" t="s">
        <v>4153</v>
      </c>
      <c r="E1255" s="9" t="s">
        <v>3854</v>
      </c>
      <c r="F1255" s="9" t="s">
        <v>4041</v>
      </c>
      <c r="G1255" s="9" t="s">
        <v>3807</v>
      </c>
      <c r="H1255" t="s">
        <v>4919</v>
      </c>
      <c r="I1255" s="9" t="s">
        <v>4041</v>
      </c>
      <c r="J1255" s="9" t="s">
        <v>4112</v>
      </c>
      <c r="K1255" t="s">
        <v>4919</v>
      </c>
      <c r="L1255" s="9" t="s">
        <v>4041</v>
      </c>
      <c r="M1255" s="9" t="s">
        <v>3295</v>
      </c>
      <c r="N1255" t="s">
        <v>4919</v>
      </c>
      <c r="O1255" s="9" t="s">
        <v>4041</v>
      </c>
      <c r="P1255" s="9" t="s">
        <v>4154</v>
      </c>
      <c r="Q1255" t="s">
        <v>4919</v>
      </c>
      <c r="R1255" s="9" t="s">
        <v>4041</v>
      </c>
      <c r="S1255" s="9" t="s">
        <v>5020</v>
      </c>
      <c r="T1255" t="s">
        <v>4919</v>
      </c>
      <c r="U1255" s="8" t="s">
        <v>4041</v>
      </c>
      <c r="V1255" s="9" t="s">
        <v>5083</v>
      </c>
      <c r="W1255" s="6" t="s">
        <v>4919</v>
      </c>
      <c r="X1255" t="s">
        <v>4041</v>
      </c>
      <c r="Y1255" s="5" t="s">
        <v>701</v>
      </c>
      <c r="Z1255" s="6" t="s">
        <v>4919</v>
      </c>
      <c r="AA1255" s="6" t="s">
        <v>4041</v>
      </c>
      <c r="AB1255" s="12" t="s">
        <v>4112</v>
      </c>
    </row>
    <row r="1256" spans="1:25" ht="12.75">
      <c r="A1256" t="s">
        <v>4690</v>
      </c>
      <c r="B1256" t="s">
        <v>394</v>
      </c>
      <c r="C1256" s="8">
        <v>29013</v>
      </c>
      <c r="D1256" s="9" t="s">
        <v>395</v>
      </c>
      <c r="E1256" s="9" t="s">
        <v>1168</v>
      </c>
      <c r="F1256" s="9" t="s">
        <v>1</v>
      </c>
      <c r="G1256" s="9" t="s">
        <v>4122</v>
      </c>
      <c r="H1256" t="s">
        <v>4690</v>
      </c>
      <c r="I1256" s="9" t="s">
        <v>1</v>
      </c>
      <c r="J1256" s="9" t="s">
        <v>3718</v>
      </c>
      <c r="K1256" t="s">
        <v>318</v>
      </c>
      <c r="L1256" s="9" t="s">
        <v>1</v>
      </c>
      <c r="M1256" s="9" t="s">
        <v>128</v>
      </c>
      <c r="N1256" t="s">
        <v>5200</v>
      </c>
      <c r="O1256" s="9" t="s">
        <v>1</v>
      </c>
      <c r="P1256" s="9" t="s">
        <v>5191</v>
      </c>
      <c r="Q1256" t="s">
        <v>5200</v>
      </c>
      <c r="R1256" s="9" t="s">
        <v>1</v>
      </c>
      <c r="S1256" s="9" t="s">
        <v>3814</v>
      </c>
      <c r="T1256" t="s">
        <v>5198</v>
      </c>
      <c r="U1256" s="8" t="s">
        <v>1</v>
      </c>
      <c r="V1256" s="9" t="s">
        <v>543</v>
      </c>
      <c r="W1256" s="6" t="s">
        <v>5200</v>
      </c>
      <c r="X1256" t="s">
        <v>1</v>
      </c>
      <c r="Y1256" s="5" t="s">
        <v>5208</v>
      </c>
    </row>
    <row r="1257" spans="1:28" ht="12.75">
      <c r="A1257" t="s">
        <v>573</v>
      </c>
      <c r="B1257" t="s">
        <v>4155</v>
      </c>
      <c r="C1257" s="8">
        <v>28135</v>
      </c>
      <c r="D1257" s="9" t="s">
        <v>4142</v>
      </c>
      <c r="E1257" s="9" t="s">
        <v>1168</v>
      </c>
      <c r="F1257" s="9" t="s">
        <v>4511</v>
      </c>
      <c r="G1257" s="9" t="s">
        <v>543</v>
      </c>
      <c r="H1257" t="s">
        <v>4690</v>
      </c>
      <c r="I1257" s="9" t="s">
        <v>4166</v>
      </c>
      <c r="J1257" s="9" t="s">
        <v>3718</v>
      </c>
      <c r="K1257" t="s">
        <v>4690</v>
      </c>
      <c r="L1257" s="9" t="s">
        <v>4166</v>
      </c>
      <c r="M1257" s="9" t="s">
        <v>2283</v>
      </c>
      <c r="N1257" t="s">
        <v>4690</v>
      </c>
      <c r="O1257" s="9" t="s">
        <v>4166</v>
      </c>
      <c r="P1257" s="9" t="s">
        <v>491</v>
      </c>
      <c r="Q1257" t="s">
        <v>4690</v>
      </c>
      <c r="R1257" s="9" t="s">
        <v>4166</v>
      </c>
      <c r="S1257" s="9" t="s">
        <v>2284</v>
      </c>
      <c r="T1257" t="s">
        <v>1908</v>
      </c>
      <c r="U1257" s="8" t="s">
        <v>4166</v>
      </c>
      <c r="V1257" s="9" t="s">
        <v>3713</v>
      </c>
      <c r="W1257" s="6" t="s">
        <v>1908</v>
      </c>
      <c r="X1257" t="s">
        <v>4166</v>
      </c>
      <c r="Y1257" s="5" t="s">
        <v>4122</v>
      </c>
      <c r="Z1257" s="6" t="s">
        <v>1908</v>
      </c>
      <c r="AA1257" s="6" t="s">
        <v>4166</v>
      </c>
      <c r="AB1257" s="12" t="s">
        <v>2545</v>
      </c>
    </row>
    <row r="1258" spans="1:29" ht="12.75">
      <c r="A1258" t="s">
        <v>573</v>
      </c>
      <c r="B1258" t="s">
        <v>3648</v>
      </c>
      <c r="C1258" s="8">
        <v>30973</v>
      </c>
      <c r="D1258" s="9" t="s">
        <v>4605</v>
      </c>
      <c r="E1258" s="9" t="s">
        <v>4606</v>
      </c>
      <c r="F1258" s="9" t="s">
        <v>3193</v>
      </c>
      <c r="G1258" s="9" t="s">
        <v>2545</v>
      </c>
      <c r="H1258"/>
      <c r="I1258" s="9"/>
      <c r="J1258" s="9"/>
      <c r="L1258" s="9"/>
      <c r="M1258" s="9"/>
      <c r="O1258" s="9"/>
      <c r="P1258" s="9"/>
      <c r="R1258" s="9"/>
      <c r="V1258" s="5"/>
      <c r="W1258" s="5"/>
      <c r="X1258" s="5"/>
      <c r="Y1258" s="5"/>
      <c r="AC1258" s="11"/>
    </row>
    <row r="1259" spans="1:29" ht="12.75">
      <c r="A1259" t="s">
        <v>1908</v>
      </c>
      <c r="B1259" t="s">
        <v>4962</v>
      </c>
      <c r="C1259" s="8">
        <v>31370</v>
      </c>
      <c r="D1259" s="9" t="s">
        <v>4602</v>
      </c>
      <c r="E1259" s="9"/>
      <c r="F1259" s="9" t="s">
        <v>4166</v>
      </c>
      <c r="G1259" s="9" t="s">
        <v>2545</v>
      </c>
      <c r="H1259"/>
      <c r="I1259" s="9"/>
      <c r="J1259" s="9"/>
      <c r="L1259" s="9"/>
      <c r="M1259" s="9"/>
      <c r="O1259" s="9"/>
      <c r="P1259" s="9"/>
      <c r="R1259" s="9"/>
      <c r="V1259" s="5"/>
      <c r="W1259" s="5"/>
      <c r="X1259" s="5"/>
      <c r="Y1259" s="5"/>
      <c r="AC1259" s="11"/>
    </row>
    <row r="1260" spans="1:29" ht="12.75">
      <c r="A1260" t="s">
        <v>5031</v>
      </c>
      <c r="B1260" t="s">
        <v>4075</v>
      </c>
      <c r="C1260" s="8">
        <v>31291</v>
      </c>
      <c r="D1260" s="9" t="s">
        <v>4602</v>
      </c>
      <c r="E1260" s="9"/>
      <c r="F1260" s="9" t="s">
        <v>935</v>
      </c>
      <c r="G1260" s="9" t="s">
        <v>2545</v>
      </c>
      <c r="H1260"/>
      <c r="I1260" s="9"/>
      <c r="J1260" s="9"/>
      <c r="L1260" s="9"/>
      <c r="M1260" s="9"/>
      <c r="O1260" s="9"/>
      <c r="P1260" s="9"/>
      <c r="R1260" s="9"/>
      <c r="V1260" s="5"/>
      <c r="W1260" s="5"/>
      <c r="X1260" s="5"/>
      <c r="Y1260" s="5"/>
      <c r="AC1260" s="11"/>
    </row>
    <row r="1261" spans="3:28" ht="12.75">
      <c r="C1261" s="8"/>
      <c r="D1261" s="9"/>
      <c r="E1261" s="9"/>
      <c r="F1261" s="9"/>
      <c r="G1261" s="9"/>
      <c r="H1261"/>
      <c r="I1261" s="9"/>
      <c r="J1261" s="9"/>
      <c r="L1261" s="9"/>
      <c r="M1261" s="9"/>
      <c r="O1261" s="9"/>
      <c r="P1261" s="9"/>
      <c r="R1261" s="9"/>
      <c r="S1261" s="9"/>
      <c r="U1261" s="8"/>
      <c r="V1261" s="9"/>
      <c r="W1261" s="6"/>
      <c r="Y1261" s="5"/>
      <c r="Z1261" s="6"/>
      <c r="AB1261" s="12"/>
    </row>
    <row r="1262" spans="1:29" ht="12.75">
      <c r="A1262" t="s">
        <v>4780</v>
      </c>
      <c r="B1262" t="s">
        <v>2611</v>
      </c>
      <c r="C1262" s="8">
        <v>31551</v>
      </c>
      <c r="D1262" s="9" t="s">
        <v>4601</v>
      </c>
      <c r="E1262" s="9" t="s">
        <v>4603</v>
      </c>
      <c r="F1262" s="9" t="s">
        <v>539</v>
      </c>
      <c r="G1262" s="9" t="s">
        <v>3134</v>
      </c>
      <c r="H1262"/>
      <c r="I1262" s="9"/>
      <c r="J1262" s="9"/>
      <c r="L1262" s="9"/>
      <c r="M1262" s="9"/>
      <c r="O1262" s="9"/>
      <c r="P1262" s="9"/>
      <c r="R1262" s="9"/>
      <c r="V1262" s="5"/>
      <c r="W1262" s="5"/>
      <c r="X1262" s="5"/>
      <c r="Y1262" s="5"/>
      <c r="AC1262" s="11"/>
    </row>
    <row r="1263" spans="1:29" ht="12.75">
      <c r="A1263" t="s">
        <v>370</v>
      </c>
      <c r="B1263" t="s">
        <v>3168</v>
      </c>
      <c r="C1263" s="8">
        <v>30695</v>
      </c>
      <c r="D1263" s="9" t="s">
        <v>2626</v>
      </c>
      <c r="E1263" s="9" t="s">
        <v>2634</v>
      </c>
      <c r="F1263" s="9" t="s">
        <v>935</v>
      </c>
      <c r="G1263" s="9" t="s">
        <v>3134</v>
      </c>
      <c r="H1263" t="s">
        <v>367</v>
      </c>
      <c r="I1263" s="9" t="s">
        <v>935</v>
      </c>
      <c r="J1263" s="9" t="s">
        <v>368</v>
      </c>
      <c r="L1263" s="9"/>
      <c r="M1263" s="9"/>
      <c r="O1263" s="9"/>
      <c r="P1263" s="9"/>
      <c r="R1263" s="9"/>
      <c r="V1263" s="5"/>
      <c r="W1263" s="5"/>
      <c r="X1263" s="5"/>
      <c r="Y1263" s="5"/>
      <c r="AC1263" s="11"/>
    </row>
    <row r="1264" spans="1:29" ht="12.75">
      <c r="A1264" t="s">
        <v>3133</v>
      </c>
      <c r="B1264" t="s">
        <v>1486</v>
      </c>
      <c r="C1264" s="8">
        <v>31509</v>
      </c>
      <c r="D1264" s="9" t="s">
        <v>4604</v>
      </c>
      <c r="E1264" s="9" t="s">
        <v>3417</v>
      </c>
      <c r="F1264" s="9" t="s">
        <v>4511</v>
      </c>
      <c r="G1264" s="9" t="s">
        <v>3134</v>
      </c>
      <c r="H1264"/>
      <c r="I1264" s="9"/>
      <c r="J1264" s="9"/>
      <c r="L1264" s="9"/>
      <c r="M1264" s="9"/>
      <c r="O1264" s="9"/>
      <c r="P1264" s="9"/>
      <c r="R1264" s="9"/>
      <c r="V1264" s="5"/>
      <c r="W1264" s="5"/>
      <c r="X1264" s="5"/>
      <c r="Y1264" s="5"/>
      <c r="AC1264" s="11"/>
    </row>
    <row r="1265" spans="1:29" ht="12.75">
      <c r="A1265" t="s">
        <v>367</v>
      </c>
      <c r="B1265" t="s">
        <v>778</v>
      </c>
      <c r="C1265" s="8">
        <v>30516</v>
      </c>
      <c r="D1265" s="9" t="s">
        <v>2113</v>
      </c>
      <c r="E1265" s="9" t="s">
        <v>2638</v>
      </c>
      <c r="F1265" s="9" t="s">
        <v>3083</v>
      </c>
      <c r="G1265" s="9" t="s">
        <v>368</v>
      </c>
      <c r="H1265" t="s">
        <v>367</v>
      </c>
      <c r="I1265" s="9" t="s">
        <v>3083</v>
      </c>
      <c r="J1265" s="9" t="s">
        <v>368</v>
      </c>
      <c r="L1265" s="9"/>
      <c r="M1265" s="9"/>
      <c r="O1265" s="9"/>
      <c r="P1265" s="9"/>
      <c r="R1265" s="9"/>
      <c r="V1265" s="5"/>
      <c r="W1265" s="5"/>
      <c r="X1265" s="5"/>
      <c r="Y1265" s="5"/>
      <c r="AC1265" s="11"/>
    </row>
    <row r="1266" spans="1:28" ht="12.75">
      <c r="A1266" t="s">
        <v>367</v>
      </c>
      <c r="B1266" t="s">
        <v>1347</v>
      </c>
      <c r="C1266" s="8">
        <v>30371</v>
      </c>
      <c r="D1266" s="9" t="s">
        <v>95</v>
      </c>
      <c r="E1266" s="9" t="s">
        <v>793</v>
      </c>
      <c r="F1266" s="9" t="s">
        <v>2706</v>
      </c>
      <c r="G1266" s="9" t="s">
        <v>368</v>
      </c>
      <c r="H1266" t="s">
        <v>367</v>
      </c>
      <c r="I1266" s="9" t="s">
        <v>2706</v>
      </c>
      <c r="J1266" s="9" t="s">
        <v>368</v>
      </c>
      <c r="K1266" t="s">
        <v>367</v>
      </c>
      <c r="L1266" s="9" t="s">
        <v>2706</v>
      </c>
      <c r="M1266" s="9" t="s">
        <v>368</v>
      </c>
      <c r="O1266" s="9"/>
      <c r="P1266" s="9"/>
      <c r="R1266" s="9"/>
      <c r="S1266" s="9"/>
      <c r="U1266" s="8"/>
      <c r="V1266" s="9"/>
      <c r="W1266" s="6"/>
      <c r="Y1266" s="5"/>
      <c r="Z1266" s="6"/>
      <c r="AB1266" s="12"/>
    </row>
    <row r="1267" spans="1:28" ht="12.75">
      <c r="A1267" t="s">
        <v>367</v>
      </c>
      <c r="B1267" t="s">
        <v>1435</v>
      </c>
      <c r="C1267" s="8">
        <v>28962</v>
      </c>
      <c r="D1267" s="9" t="s">
        <v>3457</v>
      </c>
      <c r="E1267" s="9" t="s">
        <v>1384</v>
      </c>
      <c r="F1267" s="9" t="s">
        <v>5177</v>
      </c>
      <c r="G1267" s="9" t="s">
        <v>368</v>
      </c>
      <c r="H1267" t="s">
        <v>3133</v>
      </c>
      <c r="I1267" s="9" t="s">
        <v>5177</v>
      </c>
      <c r="J1267" s="9" t="s">
        <v>3134</v>
      </c>
      <c r="K1267" t="s">
        <v>367</v>
      </c>
      <c r="L1267" s="9" t="s">
        <v>2123</v>
      </c>
      <c r="M1267" s="9" t="s">
        <v>368</v>
      </c>
      <c r="N1267" t="s">
        <v>1276</v>
      </c>
      <c r="O1267" s="9" t="s">
        <v>2123</v>
      </c>
      <c r="P1267" s="9" t="s">
        <v>3134</v>
      </c>
      <c r="Q1267" t="s">
        <v>3133</v>
      </c>
      <c r="R1267" s="9" t="s">
        <v>5177</v>
      </c>
      <c r="S1267" s="9" t="s">
        <v>550</v>
      </c>
      <c r="T1267" t="s">
        <v>3133</v>
      </c>
      <c r="U1267" s="8" t="s">
        <v>5177</v>
      </c>
      <c r="V1267" s="9" t="s">
        <v>550</v>
      </c>
      <c r="W1267" s="6" t="s">
        <v>3133</v>
      </c>
      <c r="X1267" t="s">
        <v>5177</v>
      </c>
      <c r="Y1267" s="5" t="s">
        <v>3134</v>
      </c>
      <c r="Z1267" s="6" t="s">
        <v>3133</v>
      </c>
      <c r="AA1267" s="6" t="s">
        <v>5177</v>
      </c>
      <c r="AB1267" s="12" t="s">
        <v>550</v>
      </c>
    </row>
    <row r="1268" spans="1:29" ht="12.75">
      <c r="A1268" t="s">
        <v>367</v>
      </c>
      <c r="B1268" t="s">
        <v>2588</v>
      </c>
      <c r="C1268" s="8">
        <v>31189</v>
      </c>
      <c r="D1268" s="9" t="s">
        <v>4603</v>
      </c>
      <c r="E1268" s="9" t="s">
        <v>4601</v>
      </c>
      <c r="F1268" s="9" t="s">
        <v>5194</v>
      </c>
      <c r="G1268" s="9" t="s">
        <v>368</v>
      </c>
      <c r="H1268"/>
      <c r="I1268" s="9"/>
      <c r="J1268" s="9"/>
      <c r="L1268" s="9"/>
      <c r="M1268" s="9"/>
      <c r="O1268" s="9"/>
      <c r="P1268" s="9"/>
      <c r="R1268" s="9"/>
      <c r="V1268" s="5"/>
      <c r="W1268" s="5"/>
      <c r="X1268" s="5"/>
      <c r="Y1268" s="5"/>
      <c r="AC1268" s="11"/>
    </row>
    <row r="1269" spans="1:28" ht="12.75">
      <c r="A1269" t="s">
        <v>1328</v>
      </c>
      <c r="B1269" t="s">
        <v>1434</v>
      </c>
      <c r="C1269" s="8">
        <v>29846</v>
      </c>
      <c r="D1269" s="9" t="s">
        <v>709</v>
      </c>
      <c r="E1269" s="9" t="s">
        <v>3757</v>
      </c>
      <c r="F1269" s="9"/>
      <c r="G1269" s="9"/>
      <c r="H1269" t="s">
        <v>367</v>
      </c>
      <c r="I1269" s="9" t="s">
        <v>3193</v>
      </c>
      <c r="J1269" s="9" t="s">
        <v>368</v>
      </c>
      <c r="K1269" t="s">
        <v>370</v>
      </c>
      <c r="L1269" s="9" t="s">
        <v>4172</v>
      </c>
      <c r="M1269" s="9" t="s">
        <v>368</v>
      </c>
      <c r="N1269" t="s">
        <v>370</v>
      </c>
      <c r="O1269" s="9" t="s">
        <v>4172</v>
      </c>
      <c r="P1269" s="9" t="s">
        <v>550</v>
      </c>
      <c r="Q1269" t="s">
        <v>370</v>
      </c>
      <c r="R1269" s="9" t="s">
        <v>4172</v>
      </c>
      <c r="S1269" s="9" t="s">
        <v>550</v>
      </c>
      <c r="U1269" s="8"/>
      <c r="V1269" s="9"/>
      <c r="W1269" s="6"/>
      <c r="Y1269" s="5"/>
      <c r="Z1269" s="6"/>
      <c r="AB1269" s="12"/>
    </row>
    <row r="1270" spans="1:28" ht="12.75">
      <c r="A1270" t="s">
        <v>1328</v>
      </c>
      <c r="B1270" t="s">
        <v>3007</v>
      </c>
      <c r="C1270" s="8">
        <v>27876</v>
      </c>
      <c r="D1270" s="9" t="s">
        <v>3094</v>
      </c>
      <c r="E1270" s="9" t="s">
        <v>3856</v>
      </c>
      <c r="F1270" s="9"/>
      <c r="G1270" s="9"/>
      <c r="H1270" t="s">
        <v>4780</v>
      </c>
      <c r="I1270" s="9" t="s">
        <v>374</v>
      </c>
      <c r="J1270" s="9" t="s">
        <v>550</v>
      </c>
      <c r="K1270" t="s">
        <v>4780</v>
      </c>
      <c r="L1270" s="9" t="s">
        <v>374</v>
      </c>
      <c r="M1270" s="9" t="s">
        <v>550</v>
      </c>
      <c r="N1270" t="s">
        <v>4780</v>
      </c>
      <c r="O1270" s="9" t="s">
        <v>374</v>
      </c>
      <c r="P1270" s="9" t="s">
        <v>550</v>
      </c>
      <c r="Q1270" t="s">
        <v>4780</v>
      </c>
      <c r="R1270" s="9" t="s">
        <v>374</v>
      </c>
      <c r="S1270" s="9" t="s">
        <v>550</v>
      </c>
      <c r="T1270" t="s">
        <v>4780</v>
      </c>
      <c r="U1270" s="8" t="s">
        <v>2706</v>
      </c>
      <c r="V1270" s="9" t="s">
        <v>550</v>
      </c>
      <c r="W1270" s="6" t="s">
        <v>4780</v>
      </c>
      <c r="X1270" t="s">
        <v>2706</v>
      </c>
      <c r="Y1270" s="5" t="s">
        <v>1922</v>
      </c>
      <c r="Z1270" s="6" t="s">
        <v>4780</v>
      </c>
      <c r="AA1270" s="6" t="s">
        <v>2706</v>
      </c>
      <c r="AB1270" s="12" t="s">
        <v>550</v>
      </c>
    </row>
    <row r="1271" spans="3:29" ht="12.75">
      <c r="C1271" s="8"/>
      <c r="D1271" s="9"/>
      <c r="E1271" s="9"/>
      <c r="F1271" s="9"/>
      <c r="G1271" s="9"/>
      <c r="H1271"/>
      <c r="I1271" s="9"/>
      <c r="J1271" s="9"/>
      <c r="L1271" s="9"/>
      <c r="M1271" s="9"/>
      <c r="O1271" s="9"/>
      <c r="P1271" s="9"/>
      <c r="R1271" s="9"/>
      <c r="V1271" s="5"/>
      <c r="W1271" s="5"/>
      <c r="X1271" s="5"/>
      <c r="Y1271" s="5"/>
      <c r="AC1271" s="11"/>
    </row>
    <row r="1272" spans="1:25" ht="12.75" customHeight="1">
      <c r="A1272" t="s">
        <v>1715</v>
      </c>
      <c r="B1272" t="s">
        <v>4261</v>
      </c>
      <c r="C1272" s="8">
        <v>30036</v>
      </c>
      <c r="D1272" s="9" t="s">
        <v>5190</v>
      </c>
      <c r="E1272" s="9" t="s">
        <v>372</v>
      </c>
      <c r="F1272" s="9" t="s">
        <v>549</v>
      </c>
      <c r="G1272" s="9" t="s">
        <v>183</v>
      </c>
      <c r="H1272" t="s">
        <v>1715</v>
      </c>
      <c r="I1272" s="9" t="s">
        <v>549</v>
      </c>
      <c r="J1272" s="9" t="s">
        <v>1211</v>
      </c>
      <c r="K1272" t="s">
        <v>1715</v>
      </c>
      <c r="L1272" s="9" t="s">
        <v>549</v>
      </c>
      <c r="M1272" s="9" t="s">
        <v>4451</v>
      </c>
      <c r="N1272" t="s">
        <v>1715</v>
      </c>
      <c r="O1272" s="9" t="s">
        <v>549</v>
      </c>
      <c r="P1272" s="9" t="s">
        <v>2484</v>
      </c>
      <c r="Q1272" t="s">
        <v>1715</v>
      </c>
      <c r="R1272" s="9" t="s">
        <v>549</v>
      </c>
      <c r="S1272" s="9" t="s">
        <v>4262</v>
      </c>
      <c r="U1272" s="15"/>
      <c r="W1272" s="6"/>
      <c r="Y1272" s="5"/>
    </row>
    <row r="1273" spans="1:29" ht="12.75">
      <c r="A1273" t="s">
        <v>3311</v>
      </c>
      <c r="B1273" t="s">
        <v>3318</v>
      </c>
      <c r="C1273" s="8">
        <v>29466</v>
      </c>
      <c r="D1273" s="9" t="s">
        <v>67</v>
      </c>
      <c r="E1273" s="9" t="s">
        <v>3303</v>
      </c>
      <c r="F1273" s="9" t="s">
        <v>4147</v>
      </c>
      <c r="G1273" s="9" t="s">
        <v>826</v>
      </c>
      <c r="H1273" t="s">
        <v>3311</v>
      </c>
      <c r="I1273" s="9" t="s">
        <v>4147</v>
      </c>
      <c r="J1273" s="9" t="s">
        <v>3533</v>
      </c>
      <c r="K1273" t="s">
        <v>3311</v>
      </c>
      <c r="L1273" s="9" t="s">
        <v>4147</v>
      </c>
      <c r="M1273" s="9" t="s">
        <v>2328</v>
      </c>
      <c r="N1273" t="s">
        <v>3311</v>
      </c>
      <c r="O1273" s="9" t="s">
        <v>4147</v>
      </c>
      <c r="P1273" s="9" t="s">
        <v>5161</v>
      </c>
      <c r="Q1273" t="s">
        <v>3311</v>
      </c>
      <c r="R1273" s="9" t="s">
        <v>4147</v>
      </c>
      <c r="S1273" s="5" t="s">
        <v>3319</v>
      </c>
      <c r="V1273" s="5"/>
      <c r="W1273" s="6"/>
      <c r="Y1273" s="5"/>
      <c r="AA1273" s="16"/>
      <c r="AB1273" s="16"/>
      <c r="AC1273" s="11"/>
    </row>
    <row r="1274" spans="3:29" ht="12.75">
      <c r="C1274" s="8"/>
      <c r="D1274" s="9"/>
      <c r="E1274" s="9"/>
      <c r="F1274" s="9"/>
      <c r="G1274" s="9"/>
      <c r="H1274" s="9"/>
      <c r="I1274" s="9"/>
      <c r="J1274" s="9"/>
      <c r="L1274" s="9"/>
      <c r="M1274" s="9"/>
      <c r="O1274" s="9"/>
      <c r="P1274" s="9"/>
      <c r="R1274" s="9"/>
      <c r="V1274" s="5"/>
      <c r="W1274" s="6"/>
      <c r="Y1274" s="5"/>
      <c r="AA1274" s="16"/>
      <c r="AB1274" s="16"/>
      <c r="AC1274" s="11"/>
    </row>
    <row r="1275" spans="8:20" ht="12.75">
      <c r="H1275" t="s">
        <v>5013</v>
      </c>
      <c r="K1275" t="s">
        <v>1829</v>
      </c>
      <c r="N1275" t="s">
        <v>5119</v>
      </c>
      <c r="Q1275" t="s">
        <v>3320</v>
      </c>
      <c r="T1275" t="s">
        <v>2127</v>
      </c>
    </row>
    <row r="1277" ht="12.75">
      <c r="V1277" s="5"/>
    </row>
    <row r="1278" ht="12.75">
      <c r="V1278" s="5"/>
    </row>
    <row r="1279" spans="1:22" ht="18">
      <c r="A1279" s="7" t="s">
        <v>1589</v>
      </c>
      <c r="K1279" s="7"/>
      <c r="V1279" s="5"/>
    </row>
    <row r="1280" spans="1:22" ht="12.75">
      <c r="A1280" t="s">
        <v>3</v>
      </c>
      <c r="V1280" s="5"/>
    </row>
    <row r="1281" ht="12.75">
      <c r="A1281" t="s">
        <v>636</v>
      </c>
    </row>
    <row r="1282" spans="1:29" ht="12.75">
      <c r="A1282" t="s">
        <v>3002</v>
      </c>
      <c r="B1282" t="s">
        <v>868</v>
      </c>
      <c r="C1282" s="8">
        <v>29762</v>
      </c>
      <c r="D1282" s="9" t="s">
        <v>5190</v>
      </c>
      <c r="E1282" s="9" t="s">
        <v>2992</v>
      </c>
      <c r="F1282" s="9" t="s">
        <v>3193</v>
      </c>
      <c r="G1282" s="9" t="s">
        <v>3697</v>
      </c>
      <c r="H1282" t="s">
        <v>3002</v>
      </c>
      <c r="I1282" s="9" t="s">
        <v>3193</v>
      </c>
      <c r="J1282" s="9" t="s">
        <v>4453</v>
      </c>
      <c r="K1282" t="s">
        <v>3002</v>
      </c>
      <c r="L1282" s="9" t="s">
        <v>3083</v>
      </c>
      <c r="M1282" s="9" t="s">
        <v>1380</v>
      </c>
      <c r="N1282" t="s">
        <v>3002</v>
      </c>
      <c r="O1282" s="9" t="s">
        <v>3083</v>
      </c>
      <c r="P1282" s="9" t="s">
        <v>5242</v>
      </c>
      <c r="Q1282" t="s">
        <v>3002</v>
      </c>
      <c r="R1282" s="9" t="s">
        <v>3083</v>
      </c>
      <c r="S1282" s="5" t="s">
        <v>869</v>
      </c>
      <c r="V1282" s="5"/>
      <c r="W1282" s="5"/>
      <c r="X1282" s="5"/>
      <c r="Y1282" s="5"/>
      <c r="AC1282" s="11"/>
    </row>
    <row r="1283" spans="1:28" ht="12.75">
      <c r="A1283" t="s">
        <v>3002</v>
      </c>
      <c r="B1283" t="s">
        <v>21</v>
      </c>
      <c r="C1283" s="8">
        <v>28153</v>
      </c>
      <c r="D1283" s="9" t="s">
        <v>22</v>
      </c>
      <c r="E1283" s="9" t="s">
        <v>2440</v>
      </c>
      <c r="F1283" s="9" t="s">
        <v>377</v>
      </c>
      <c r="G1283" s="9" t="s">
        <v>856</v>
      </c>
      <c r="H1283" t="s">
        <v>3002</v>
      </c>
      <c r="I1283" s="9" t="s">
        <v>3548</v>
      </c>
      <c r="J1283" s="9" t="s">
        <v>4454</v>
      </c>
      <c r="K1283" t="s">
        <v>3002</v>
      </c>
      <c r="L1283" s="9" t="s">
        <v>5183</v>
      </c>
      <c r="M1283" s="9" t="s">
        <v>247</v>
      </c>
      <c r="N1283" t="s">
        <v>3002</v>
      </c>
      <c r="O1283" s="9" t="s">
        <v>2123</v>
      </c>
      <c r="P1283" s="9" t="s">
        <v>4561</v>
      </c>
      <c r="Q1283" t="s">
        <v>3002</v>
      </c>
      <c r="R1283" s="9" t="s">
        <v>2123</v>
      </c>
      <c r="S1283" s="9" t="s">
        <v>23</v>
      </c>
      <c r="T1283" t="s">
        <v>3002</v>
      </c>
      <c r="U1283" s="8" t="s">
        <v>2123</v>
      </c>
      <c r="V1283" s="9" t="s">
        <v>24</v>
      </c>
      <c r="W1283" t="s">
        <v>3002</v>
      </c>
      <c r="X1283" t="s">
        <v>2123</v>
      </c>
      <c r="Y1283" s="5" t="s">
        <v>25</v>
      </c>
      <c r="Z1283" t="s">
        <v>3002</v>
      </c>
      <c r="AA1283" s="6" t="s">
        <v>2123</v>
      </c>
      <c r="AB1283" s="6" t="s">
        <v>26</v>
      </c>
    </row>
    <row r="1284" spans="1:29" ht="12.75">
      <c r="A1284" t="s">
        <v>3002</v>
      </c>
      <c r="B1284" t="s">
        <v>1743</v>
      </c>
      <c r="C1284" s="8">
        <v>30353</v>
      </c>
      <c r="D1284" s="9" t="s">
        <v>93</v>
      </c>
      <c r="E1284" s="9" t="s">
        <v>2634</v>
      </c>
      <c r="F1284" s="9" t="s">
        <v>539</v>
      </c>
      <c r="G1284" s="9" t="s">
        <v>3098</v>
      </c>
      <c r="H1284" t="s">
        <v>3002</v>
      </c>
      <c r="I1284" s="9" t="s">
        <v>539</v>
      </c>
      <c r="J1284" s="9" t="s">
        <v>4456</v>
      </c>
      <c r="L1284" s="9"/>
      <c r="M1284" s="9"/>
      <c r="O1284" s="9"/>
      <c r="P1284" s="9"/>
      <c r="R1284" s="9"/>
      <c r="V1284" s="5"/>
      <c r="W1284" s="5"/>
      <c r="X1284" s="5"/>
      <c r="Y1284" s="5"/>
      <c r="AC1284" s="11"/>
    </row>
    <row r="1286" spans="1:29" ht="12.75">
      <c r="A1286" t="s">
        <v>2535</v>
      </c>
      <c r="B1286" t="s">
        <v>4547</v>
      </c>
      <c r="C1286" s="8">
        <v>31763</v>
      </c>
      <c r="D1286" s="9" t="s">
        <v>4603</v>
      </c>
      <c r="E1286" s="9" t="s">
        <v>3418</v>
      </c>
      <c r="F1286" s="9" t="s">
        <v>377</v>
      </c>
      <c r="G1286" s="9" t="s">
        <v>2527</v>
      </c>
      <c r="H1286"/>
      <c r="I1286" s="9"/>
      <c r="J1286" s="9"/>
      <c r="L1286" s="9"/>
      <c r="M1286" s="9"/>
      <c r="O1286" s="9"/>
      <c r="P1286" s="9"/>
      <c r="R1286" s="9"/>
      <c r="V1286" s="5"/>
      <c r="W1286" s="5"/>
      <c r="X1286" s="5"/>
      <c r="Y1286" s="5"/>
      <c r="AC1286" s="11"/>
    </row>
    <row r="1287" spans="1:29" ht="12.75">
      <c r="A1287" t="s">
        <v>2535</v>
      </c>
      <c r="B1287" t="s">
        <v>2162</v>
      </c>
      <c r="C1287" s="8">
        <v>30477</v>
      </c>
      <c r="D1287" s="9" t="s">
        <v>1528</v>
      </c>
      <c r="E1287" s="9" t="s">
        <v>5170</v>
      </c>
      <c r="F1287" s="9" t="s">
        <v>524</v>
      </c>
      <c r="G1287" s="9" t="s">
        <v>2041</v>
      </c>
      <c r="H1287" t="s">
        <v>2535</v>
      </c>
      <c r="I1287" s="9" t="s">
        <v>524</v>
      </c>
      <c r="J1287" s="9" t="s">
        <v>3520</v>
      </c>
      <c r="K1287" t="s">
        <v>296</v>
      </c>
      <c r="L1287" s="9" t="s">
        <v>524</v>
      </c>
      <c r="M1287" s="9" t="s">
        <v>679</v>
      </c>
      <c r="N1287" t="s">
        <v>2535</v>
      </c>
      <c r="O1287" s="9" t="s">
        <v>524</v>
      </c>
      <c r="P1287" s="9" t="s">
        <v>2549</v>
      </c>
      <c r="R1287" s="9"/>
      <c r="V1287" s="5"/>
      <c r="W1287" s="5"/>
      <c r="X1287" s="5"/>
      <c r="Y1287" s="5"/>
      <c r="AC1287" s="11"/>
    </row>
    <row r="1288" spans="1:28" ht="12.75">
      <c r="A1288" t="s">
        <v>2535</v>
      </c>
      <c r="B1288" t="s">
        <v>4430</v>
      </c>
      <c r="C1288" s="8">
        <v>28703</v>
      </c>
      <c r="D1288" s="9" t="s">
        <v>3970</v>
      </c>
      <c r="E1288" s="9" t="s">
        <v>3854</v>
      </c>
      <c r="F1288" s="9" t="s">
        <v>4511</v>
      </c>
      <c r="G1288" s="9" t="s">
        <v>2040</v>
      </c>
      <c r="H1288" t="s">
        <v>2535</v>
      </c>
      <c r="I1288" s="9" t="s">
        <v>4511</v>
      </c>
      <c r="J1288" s="9" t="s">
        <v>4455</v>
      </c>
      <c r="K1288" t="s">
        <v>2535</v>
      </c>
      <c r="L1288" s="9" t="s">
        <v>4511</v>
      </c>
      <c r="M1288" s="9" t="s">
        <v>1832</v>
      </c>
      <c r="N1288" t="s">
        <v>2535</v>
      </c>
      <c r="O1288" s="9" t="s">
        <v>2226</v>
      </c>
      <c r="P1288" s="9" t="s">
        <v>2350</v>
      </c>
      <c r="Q1288" t="s">
        <v>2535</v>
      </c>
      <c r="R1288" s="9" t="s">
        <v>2226</v>
      </c>
      <c r="S1288" s="9" t="s">
        <v>3971</v>
      </c>
      <c r="T1288" t="s">
        <v>2535</v>
      </c>
      <c r="U1288" s="8" t="s">
        <v>2226</v>
      </c>
      <c r="V1288" s="9" t="s">
        <v>3972</v>
      </c>
      <c r="W1288" t="s">
        <v>2535</v>
      </c>
      <c r="X1288" t="s">
        <v>2226</v>
      </c>
      <c r="Y1288" s="5" t="s">
        <v>3973</v>
      </c>
      <c r="Z1288" t="s">
        <v>2535</v>
      </c>
      <c r="AA1288" s="6" t="s">
        <v>2226</v>
      </c>
      <c r="AB1288" s="6" t="s">
        <v>3974</v>
      </c>
    </row>
    <row r="1289" spans="1:29" ht="12.75">
      <c r="A1289" t="s">
        <v>2535</v>
      </c>
      <c r="B1289" t="s">
        <v>1263</v>
      </c>
      <c r="C1289" s="8">
        <v>31400</v>
      </c>
      <c r="D1289" s="9" t="s">
        <v>2636</v>
      </c>
      <c r="E1289" s="9" t="s">
        <v>2638</v>
      </c>
      <c r="F1289" s="9" t="s">
        <v>2546</v>
      </c>
      <c r="G1289" s="9" t="s">
        <v>2529</v>
      </c>
      <c r="H1289" t="s">
        <v>2535</v>
      </c>
      <c r="I1289" s="9" t="s">
        <v>2546</v>
      </c>
      <c r="J1289" s="9" t="s">
        <v>2463</v>
      </c>
      <c r="L1289" s="9"/>
      <c r="M1289" s="9"/>
      <c r="O1289" s="9"/>
      <c r="P1289" s="9"/>
      <c r="R1289" s="9"/>
      <c r="V1289" s="5"/>
      <c r="W1289" s="5"/>
      <c r="X1289" s="5"/>
      <c r="Y1289" s="5"/>
      <c r="AC1289" s="11"/>
    </row>
    <row r="1290" spans="1:29" ht="12.75">
      <c r="A1290" t="s">
        <v>296</v>
      </c>
      <c r="B1290" t="s">
        <v>773</v>
      </c>
      <c r="C1290" s="8">
        <v>30679</v>
      </c>
      <c r="D1290" s="9" t="s">
        <v>1285</v>
      </c>
      <c r="E1290" s="9" t="s">
        <v>4868</v>
      </c>
      <c r="F1290" s="9" t="s">
        <v>3083</v>
      </c>
      <c r="G1290" s="9" t="s">
        <v>3707</v>
      </c>
      <c r="H1290" t="s">
        <v>294</v>
      </c>
      <c r="I1290" s="9" t="s">
        <v>3083</v>
      </c>
      <c r="J1290" s="9" t="s">
        <v>4014</v>
      </c>
      <c r="L1290" s="9"/>
      <c r="M1290" s="9"/>
      <c r="O1290" s="9"/>
      <c r="P1290" s="9"/>
      <c r="R1290" s="9"/>
      <c r="V1290" s="5"/>
      <c r="W1290" s="5"/>
      <c r="X1290" s="5"/>
      <c r="Y1290" s="5"/>
      <c r="AC1290" s="11"/>
    </row>
    <row r="1291" spans="1:29" ht="12.75">
      <c r="A1291" t="s">
        <v>2777</v>
      </c>
      <c r="B1291" t="s">
        <v>4067</v>
      </c>
      <c r="C1291" s="8">
        <v>31281</v>
      </c>
      <c r="D1291" s="9" t="s">
        <v>4602</v>
      </c>
      <c r="E1291" s="9" t="s">
        <v>3394</v>
      </c>
      <c r="F1291" s="9" t="s">
        <v>2226</v>
      </c>
      <c r="G1291" s="9" t="s">
        <v>1989</v>
      </c>
      <c r="H1291"/>
      <c r="I1291" s="9"/>
      <c r="J1291" s="9"/>
      <c r="L1291" s="9"/>
      <c r="M1291" s="9"/>
      <c r="O1291" s="9"/>
      <c r="P1291" s="9"/>
      <c r="R1291" s="9"/>
      <c r="V1291" s="5"/>
      <c r="W1291" s="5"/>
      <c r="X1291" s="5"/>
      <c r="Y1291" s="5"/>
      <c r="AC1291" s="11"/>
    </row>
    <row r="1293" spans="1:29" ht="12.75">
      <c r="A1293" t="s">
        <v>2753</v>
      </c>
      <c r="B1293" t="s">
        <v>1031</v>
      </c>
      <c r="C1293" s="8">
        <v>31149</v>
      </c>
      <c r="D1293" s="9" t="s">
        <v>1292</v>
      </c>
      <c r="E1293" s="9" t="s">
        <v>2634</v>
      </c>
      <c r="F1293" s="9" t="s">
        <v>5183</v>
      </c>
      <c r="G1293" s="9" t="s">
        <v>1674</v>
      </c>
      <c r="H1293" t="s">
        <v>503</v>
      </c>
      <c r="I1293" s="9" t="s">
        <v>5183</v>
      </c>
      <c r="J1293" s="9" t="s">
        <v>504</v>
      </c>
      <c r="L1293" s="9"/>
      <c r="M1293" s="9"/>
      <c r="O1293" s="9"/>
      <c r="P1293" s="9"/>
      <c r="R1293" s="9"/>
      <c r="V1293" s="5"/>
      <c r="W1293" s="5"/>
      <c r="X1293" s="5"/>
      <c r="Y1293" s="5"/>
      <c r="AC1293" s="11"/>
    </row>
    <row r="1294" spans="1:28" ht="12.75">
      <c r="A1294" t="s">
        <v>3674</v>
      </c>
      <c r="B1294" t="s">
        <v>1590</v>
      </c>
      <c r="C1294" s="8">
        <v>28481</v>
      </c>
      <c r="D1294" s="9" t="s">
        <v>5176</v>
      </c>
      <c r="E1294" s="9" t="s">
        <v>1954</v>
      </c>
      <c r="F1294" s="9" t="s">
        <v>1480</v>
      </c>
      <c r="G1294" s="9" t="s">
        <v>2005</v>
      </c>
      <c r="H1294" t="s">
        <v>2124</v>
      </c>
      <c r="I1294" s="9" t="s">
        <v>1480</v>
      </c>
      <c r="J1294" s="9" t="s">
        <v>3664</v>
      </c>
      <c r="K1294" t="s">
        <v>3436</v>
      </c>
      <c r="L1294" s="9" t="s">
        <v>2544</v>
      </c>
      <c r="M1294" s="9" t="s">
        <v>609</v>
      </c>
      <c r="N1294" t="s">
        <v>3436</v>
      </c>
      <c r="O1294" s="9" t="s">
        <v>2544</v>
      </c>
      <c r="P1294" s="9" t="s">
        <v>5114</v>
      </c>
      <c r="Q1294" t="s">
        <v>2124</v>
      </c>
      <c r="R1294" s="9" t="s">
        <v>2544</v>
      </c>
      <c r="S1294" s="9" t="s">
        <v>1591</v>
      </c>
      <c r="T1294" t="s">
        <v>3436</v>
      </c>
      <c r="U1294" s="8" t="s">
        <v>2544</v>
      </c>
      <c r="V1294" s="9" t="s">
        <v>1592</v>
      </c>
      <c r="W1294" s="6" t="s">
        <v>3436</v>
      </c>
      <c r="X1294" t="s">
        <v>2544</v>
      </c>
      <c r="Y1294" s="5" t="s">
        <v>4583</v>
      </c>
      <c r="Z1294" t="s">
        <v>2291</v>
      </c>
      <c r="AA1294" s="6" t="s">
        <v>2544</v>
      </c>
      <c r="AB1294" s="12" t="s">
        <v>4584</v>
      </c>
    </row>
    <row r="1295" spans="1:28" ht="12.75">
      <c r="A1295" t="s">
        <v>71</v>
      </c>
      <c r="B1295" t="s">
        <v>4585</v>
      </c>
      <c r="C1295" s="8">
        <v>28688</v>
      </c>
      <c r="D1295" s="9" t="s">
        <v>2537</v>
      </c>
      <c r="E1295" s="9" t="s">
        <v>3303</v>
      </c>
      <c r="F1295" s="9" t="s">
        <v>4819</v>
      </c>
      <c r="G1295" s="9" t="s">
        <v>5213</v>
      </c>
      <c r="H1295" t="s">
        <v>71</v>
      </c>
      <c r="I1295" s="9" t="s">
        <v>4819</v>
      </c>
      <c r="J1295" s="9" t="s">
        <v>3553</v>
      </c>
      <c r="K1295" t="s">
        <v>3674</v>
      </c>
      <c r="L1295" s="9" t="s">
        <v>2546</v>
      </c>
      <c r="M1295" s="9" t="s">
        <v>1050</v>
      </c>
      <c r="N1295" t="s">
        <v>3674</v>
      </c>
      <c r="O1295" s="9" t="s">
        <v>2546</v>
      </c>
      <c r="P1295" s="9" t="s">
        <v>3373</v>
      </c>
      <c r="Q1295" t="s">
        <v>3674</v>
      </c>
      <c r="R1295" s="9" t="s">
        <v>2546</v>
      </c>
      <c r="S1295" s="9" t="s">
        <v>4586</v>
      </c>
      <c r="U1295" s="8"/>
      <c r="V1295" s="9"/>
      <c r="W1295" s="6"/>
      <c r="Y1295" s="5"/>
      <c r="Z1295" s="6"/>
      <c r="AB1295" s="12"/>
    </row>
    <row r="1296" spans="1:29" ht="12.75">
      <c r="A1296" t="s">
        <v>3674</v>
      </c>
      <c r="B1296" t="s">
        <v>4959</v>
      </c>
      <c r="C1296" s="8">
        <v>31041</v>
      </c>
      <c r="D1296" s="9" t="s">
        <v>4606</v>
      </c>
      <c r="E1296" s="9" t="s">
        <v>4603</v>
      </c>
      <c r="F1296" s="9" t="s">
        <v>4166</v>
      </c>
      <c r="G1296" s="9" t="s">
        <v>1761</v>
      </c>
      <c r="H1296"/>
      <c r="I1296" s="9"/>
      <c r="J1296" s="9"/>
      <c r="L1296" s="9"/>
      <c r="M1296" s="9"/>
      <c r="O1296" s="9"/>
      <c r="P1296" s="9"/>
      <c r="R1296" s="9"/>
      <c r="V1296" s="5"/>
      <c r="W1296" s="5"/>
      <c r="X1296" s="5"/>
      <c r="Y1296" s="5"/>
      <c r="AC1296" s="11"/>
    </row>
    <row r="1297" spans="1:29" ht="12.75">
      <c r="A1297" t="s">
        <v>3674</v>
      </c>
      <c r="B1297" t="s">
        <v>2071</v>
      </c>
      <c r="C1297" s="8">
        <v>30575</v>
      </c>
      <c r="D1297" s="9" t="s">
        <v>2638</v>
      </c>
      <c r="E1297" s="9" t="s">
        <v>4867</v>
      </c>
      <c r="F1297" s="9" t="s">
        <v>549</v>
      </c>
      <c r="G1297" s="9" t="s">
        <v>3383</v>
      </c>
      <c r="H1297" t="s">
        <v>3674</v>
      </c>
      <c r="I1297" s="9" t="s">
        <v>549</v>
      </c>
      <c r="J1297" s="9" t="s">
        <v>1197</v>
      </c>
      <c r="L1297" s="9"/>
      <c r="M1297" s="9"/>
      <c r="O1297" s="9"/>
      <c r="P1297" s="9"/>
      <c r="R1297" s="9"/>
      <c r="V1297" s="5"/>
      <c r="W1297" s="5"/>
      <c r="X1297" s="5"/>
      <c r="Y1297" s="5"/>
      <c r="AC1297" s="11"/>
    </row>
    <row r="1298" spans="1:25" ht="12.75">
      <c r="A1298" t="s">
        <v>1919</v>
      </c>
      <c r="B1298" t="s">
        <v>3907</v>
      </c>
      <c r="C1298" s="8">
        <v>29177</v>
      </c>
      <c r="D1298" s="9" t="s">
        <v>2253</v>
      </c>
      <c r="E1298" s="9" t="s">
        <v>1167</v>
      </c>
      <c r="F1298" s="9" t="s">
        <v>1</v>
      </c>
      <c r="G1298" s="9" t="s">
        <v>3881</v>
      </c>
      <c r="H1298" t="s">
        <v>1919</v>
      </c>
      <c r="I1298" s="9" t="s">
        <v>1</v>
      </c>
      <c r="J1298" s="9" t="s">
        <v>5061</v>
      </c>
      <c r="K1298" t="s">
        <v>1919</v>
      </c>
      <c r="L1298" s="9" t="s">
        <v>1</v>
      </c>
      <c r="M1298" s="9" t="s">
        <v>5261</v>
      </c>
      <c r="N1298" t="s">
        <v>1919</v>
      </c>
      <c r="O1298" s="9" t="s">
        <v>1</v>
      </c>
      <c r="P1298" s="9" t="s">
        <v>925</v>
      </c>
      <c r="Q1298" t="s">
        <v>1919</v>
      </c>
      <c r="R1298" s="9" t="s">
        <v>1</v>
      </c>
      <c r="S1298" s="9" t="s">
        <v>3908</v>
      </c>
      <c r="T1298" t="s">
        <v>1919</v>
      </c>
      <c r="U1298" s="8" t="s">
        <v>1</v>
      </c>
      <c r="V1298" s="9" t="s">
        <v>3909</v>
      </c>
      <c r="W1298" s="6" t="s">
        <v>1919</v>
      </c>
      <c r="X1298" t="s">
        <v>1</v>
      </c>
      <c r="Y1298" s="5" t="s">
        <v>3910</v>
      </c>
    </row>
    <row r="1299" spans="1:29" ht="12.75">
      <c r="A1299" t="s">
        <v>5159</v>
      </c>
      <c r="B1299" t="s">
        <v>3924</v>
      </c>
      <c r="C1299" s="8">
        <v>30582</v>
      </c>
      <c r="D1299" s="9" t="s">
        <v>98</v>
      </c>
      <c r="E1299" s="9" t="s">
        <v>4610</v>
      </c>
      <c r="F1299" s="9" t="s">
        <v>2546</v>
      </c>
      <c r="G1299" s="9" t="s">
        <v>5010</v>
      </c>
      <c r="H1299"/>
      <c r="I1299" s="9"/>
      <c r="J1299" s="9"/>
      <c r="L1299" s="9"/>
      <c r="M1299" s="9"/>
      <c r="O1299" s="9"/>
      <c r="P1299" s="9"/>
      <c r="R1299" s="9"/>
      <c r="V1299" s="5"/>
      <c r="W1299" s="5"/>
      <c r="X1299" s="5"/>
      <c r="Y1299" s="5"/>
      <c r="AC1299" s="11"/>
    </row>
    <row r="1301" spans="1:28" ht="12.75">
      <c r="A1301" t="s">
        <v>542</v>
      </c>
      <c r="B1301" t="s">
        <v>1804</v>
      </c>
      <c r="C1301" s="8">
        <v>30164</v>
      </c>
      <c r="D1301" s="9" t="s">
        <v>2708</v>
      </c>
      <c r="E1301" s="9" t="s">
        <v>2992</v>
      </c>
      <c r="F1301" s="9" t="s">
        <v>2538</v>
      </c>
      <c r="G1301" s="9" t="s">
        <v>1040</v>
      </c>
      <c r="H1301" t="s">
        <v>2274</v>
      </c>
      <c r="I1301" s="9" t="s">
        <v>2538</v>
      </c>
      <c r="J1301" s="9" t="s">
        <v>3814</v>
      </c>
      <c r="K1301" t="s">
        <v>2274</v>
      </c>
      <c r="L1301" s="9" t="s">
        <v>2538</v>
      </c>
      <c r="M1301" s="9" t="s">
        <v>3814</v>
      </c>
      <c r="N1301" t="s">
        <v>2274</v>
      </c>
      <c r="O1301" s="9" t="s">
        <v>2538</v>
      </c>
      <c r="P1301" s="9" t="s">
        <v>2547</v>
      </c>
      <c r="Q1301" t="s">
        <v>2274</v>
      </c>
      <c r="R1301" s="9" t="s">
        <v>2538</v>
      </c>
      <c r="S1301" s="9" t="s">
        <v>3188</v>
      </c>
      <c r="U1301" s="8"/>
      <c r="V1301" s="9"/>
      <c r="W1301" s="6"/>
      <c r="Y1301" s="5"/>
      <c r="Z1301" s="6"/>
      <c r="AB1301" s="12"/>
    </row>
    <row r="1302" spans="1:29" ht="12.75">
      <c r="A1302" t="s">
        <v>3298</v>
      </c>
      <c r="B1302" t="s">
        <v>3643</v>
      </c>
      <c r="C1302" s="8">
        <v>30389</v>
      </c>
      <c r="D1302" s="9" t="s">
        <v>98</v>
      </c>
      <c r="E1302" s="9" t="s">
        <v>4606</v>
      </c>
      <c r="F1302" s="9" t="s">
        <v>3193</v>
      </c>
      <c r="G1302" s="9" t="s">
        <v>1040</v>
      </c>
      <c r="H1302"/>
      <c r="I1302" s="9"/>
      <c r="J1302" s="9"/>
      <c r="L1302" s="9"/>
      <c r="M1302" s="9"/>
      <c r="O1302" s="9"/>
      <c r="P1302" s="9"/>
      <c r="R1302" s="9"/>
      <c r="V1302" s="5"/>
      <c r="W1302" s="5"/>
      <c r="X1302" s="5"/>
      <c r="Y1302" s="5"/>
      <c r="AC1302" s="11"/>
    </row>
    <row r="1303" spans="1:28" ht="12.75">
      <c r="A1303" t="s">
        <v>3714</v>
      </c>
      <c r="B1303" t="s">
        <v>1637</v>
      </c>
      <c r="C1303" s="8">
        <v>30637</v>
      </c>
      <c r="D1303" s="9" t="s">
        <v>93</v>
      </c>
      <c r="E1303" s="9" t="s">
        <v>93</v>
      </c>
      <c r="F1303" s="9" t="s">
        <v>3193</v>
      </c>
      <c r="G1303" s="9" t="s">
        <v>3711</v>
      </c>
      <c r="H1303" t="s">
        <v>3714</v>
      </c>
      <c r="I1303" s="9" t="s">
        <v>3193</v>
      </c>
      <c r="J1303" s="9" t="s">
        <v>3718</v>
      </c>
      <c r="K1303" t="s">
        <v>3184</v>
      </c>
      <c r="L1303" s="9" t="s">
        <v>3193</v>
      </c>
      <c r="M1303" s="9" t="s">
        <v>2545</v>
      </c>
      <c r="O1303" s="9"/>
      <c r="P1303" s="9"/>
      <c r="R1303" s="9"/>
      <c r="S1303" s="9"/>
      <c r="U1303" s="8"/>
      <c r="V1303" s="9"/>
      <c r="W1303" s="6"/>
      <c r="Y1303" s="5"/>
      <c r="Z1303" s="6"/>
      <c r="AB1303" s="12"/>
    </row>
    <row r="1304" spans="1:28" ht="12.75">
      <c r="A1304" t="s">
        <v>3714</v>
      </c>
      <c r="B1304" t="s">
        <v>1636</v>
      </c>
      <c r="C1304" s="8">
        <v>30446</v>
      </c>
      <c r="D1304" s="9" t="s">
        <v>92</v>
      </c>
      <c r="E1304" s="9" t="s">
        <v>93</v>
      </c>
      <c r="F1304" s="9" t="s">
        <v>1905</v>
      </c>
      <c r="G1304" s="9" t="s">
        <v>3713</v>
      </c>
      <c r="H1304" t="s">
        <v>3714</v>
      </c>
      <c r="I1304" s="9" t="s">
        <v>1905</v>
      </c>
      <c r="J1304" s="9" t="s">
        <v>3813</v>
      </c>
      <c r="K1304" t="s">
        <v>3714</v>
      </c>
      <c r="L1304" s="9" t="s">
        <v>1905</v>
      </c>
      <c r="M1304" s="9" t="s">
        <v>543</v>
      </c>
      <c r="O1304" s="9"/>
      <c r="P1304" s="9"/>
      <c r="R1304" s="9"/>
      <c r="S1304" s="9"/>
      <c r="U1304" s="8"/>
      <c r="V1304" s="9"/>
      <c r="W1304" s="6"/>
      <c r="Y1304" s="5"/>
      <c r="Z1304" s="6"/>
      <c r="AB1304" s="12"/>
    </row>
    <row r="1305" spans="1:25" ht="12.75">
      <c r="A1305" t="s">
        <v>3185</v>
      </c>
      <c r="B1305" t="s">
        <v>3913</v>
      </c>
      <c r="C1305" s="8">
        <v>28815</v>
      </c>
      <c r="D1305" s="9" t="s">
        <v>2730</v>
      </c>
      <c r="E1305" s="9" t="s">
        <v>1168</v>
      </c>
      <c r="F1305" s="9" t="s">
        <v>4166</v>
      </c>
      <c r="G1305" s="9" t="s">
        <v>543</v>
      </c>
      <c r="H1305" t="s">
        <v>3185</v>
      </c>
      <c r="I1305" s="9" t="s">
        <v>4940</v>
      </c>
      <c r="J1305" s="9" t="s">
        <v>3713</v>
      </c>
      <c r="K1305" t="s">
        <v>3185</v>
      </c>
      <c r="L1305" s="9" t="s">
        <v>4940</v>
      </c>
      <c r="M1305" s="9" t="s">
        <v>2547</v>
      </c>
      <c r="N1305" t="s">
        <v>3185</v>
      </c>
      <c r="O1305" s="9" t="s">
        <v>2538</v>
      </c>
      <c r="P1305" s="9" t="s">
        <v>541</v>
      </c>
      <c r="Q1305" t="s">
        <v>3185</v>
      </c>
      <c r="R1305" s="9" t="s">
        <v>2538</v>
      </c>
      <c r="S1305" s="9" t="s">
        <v>3713</v>
      </c>
      <c r="T1305" t="s">
        <v>3185</v>
      </c>
      <c r="U1305" s="8" t="s">
        <v>2538</v>
      </c>
      <c r="V1305" s="9" t="s">
        <v>2547</v>
      </c>
      <c r="W1305" s="6" t="s">
        <v>2277</v>
      </c>
      <c r="X1305" t="s">
        <v>2538</v>
      </c>
      <c r="Y1305" s="5" t="s">
        <v>5197</v>
      </c>
    </row>
    <row r="1306" spans="1:25" ht="12.75">
      <c r="A1306" t="s">
        <v>3714</v>
      </c>
      <c r="B1306" t="s">
        <v>1803</v>
      </c>
      <c r="C1306" s="8">
        <v>29101</v>
      </c>
      <c r="D1306" s="9" t="s">
        <v>3192</v>
      </c>
      <c r="E1306" s="9" t="s">
        <v>1168</v>
      </c>
      <c r="F1306" s="9" t="s">
        <v>2697</v>
      </c>
      <c r="G1306" s="9" t="s">
        <v>543</v>
      </c>
      <c r="H1306" t="s">
        <v>3714</v>
      </c>
      <c r="I1306" s="9" t="s">
        <v>2697</v>
      </c>
      <c r="J1306" s="9" t="s">
        <v>543</v>
      </c>
      <c r="K1306" t="s">
        <v>3714</v>
      </c>
      <c r="L1306" s="9" t="s">
        <v>3548</v>
      </c>
      <c r="M1306" s="9" t="s">
        <v>2545</v>
      </c>
      <c r="N1306" t="s">
        <v>1328</v>
      </c>
      <c r="O1306" s="9"/>
      <c r="P1306" s="9"/>
      <c r="Q1306" t="s">
        <v>3184</v>
      </c>
      <c r="R1306" s="9" t="s">
        <v>3548</v>
      </c>
      <c r="S1306" s="9" t="s">
        <v>2547</v>
      </c>
      <c r="T1306" t="s">
        <v>3184</v>
      </c>
      <c r="U1306" s="8" t="s">
        <v>3548</v>
      </c>
      <c r="V1306" s="9" t="s">
        <v>2545</v>
      </c>
      <c r="W1306" s="6" t="s">
        <v>3184</v>
      </c>
      <c r="X1306" t="s">
        <v>3548</v>
      </c>
      <c r="Y1306" s="5" t="s">
        <v>543</v>
      </c>
    </row>
    <row r="1307" spans="1:29" ht="12.75">
      <c r="A1307" t="s">
        <v>3810</v>
      </c>
      <c r="B1307" t="s">
        <v>3169</v>
      </c>
      <c r="C1307" s="8">
        <v>30913</v>
      </c>
      <c r="D1307" s="9" t="s">
        <v>2636</v>
      </c>
      <c r="E1307" s="9" t="s">
        <v>3323</v>
      </c>
      <c r="F1307" s="9" t="s">
        <v>374</v>
      </c>
      <c r="G1307" s="9" t="s">
        <v>2545</v>
      </c>
      <c r="H1307" t="s">
        <v>3810</v>
      </c>
      <c r="I1307" s="9" t="s">
        <v>374</v>
      </c>
      <c r="J1307" s="9" t="s">
        <v>2545</v>
      </c>
      <c r="L1307" s="9"/>
      <c r="M1307" s="9"/>
      <c r="O1307" s="9"/>
      <c r="P1307" s="9"/>
      <c r="R1307" s="9"/>
      <c r="V1307" s="5"/>
      <c r="W1307" s="5"/>
      <c r="X1307" s="5"/>
      <c r="Y1307" s="5"/>
      <c r="AC1307" s="11"/>
    </row>
    <row r="1308" spans="1:29" ht="12.75">
      <c r="A1308" t="s">
        <v>3810</v>
      </c>
      <c r="B1308" t="s">
        <v>1516</v>
      </c>
      <c r="C1308" s="8">
        <v>30862</v>
      </c>
      <c r="D1308" s="9" t="s">
        <v>4603</v>
      </c>
      <c r="E1308" s="9" t="s">
        <v>3395</v>
      </c>
      <c r="F1308" s="9" t="s">
        <v>5194</v>
      </c>
      <c r="G1308" s="9" t="s">
        <v>2545</v>
      </c>
      <c r="H1308"/>
      <c r="I1308" s="9"/>
      <c r="J1308" s="9"/>
      <c r="L1308" s="9"/>
      <c r="M1308" s="9"/>
      <c r="O1308" s="9"/>
      <c r="P1308" s="9"/>
      <c r="R1308" s="9"/>
      <c r="V1308" s="5"/>
      <c r="W1308" s="5"/>
      <c r="X1308" s="5"/>
      <c r="Y1308" s="5"/>
      <c r="AC1308" s="11"/>
    </row>
    <row r="1309" spans="1:29" ht="12.75">
      <c r="A1309" t="s">
        <v>3810</v>
      </c>
      <c r="B1309" t="s">
        <v>3158</v>
      </c>
      <c r="C1309" s="8">
        <v>31114</v>
      </c>
      <c r="D1309" s="9" t="s">
        <v>4605</v>
      </c>
      <c r="E1309" s="9" t="s">
        <v>793</v>
      </c>
      <c r="F1309" s="9" t="s">
        <v>4819</v>
      </c>
      <c r="G1309" s="9" t="s">
        <v>2545</v>
      </c>
      <c r="H1309"/>
      <c r="I1309" s="9"/>
      <c r="J1309" s="9"/>
      <c r="L1309" s="9"/>
      <c r="M1309" s="9"/>
      <c r="O1309" s="9"/>
      <c r="P1309" s="9"/>
      <c r="R1309" s="9"/>
      <c r="V1309" s="5"/>
      <c r="W1309" s="5"/>
      <c r="X1309" s="5"/>
      <c r="Y1309" s="5"/>
      <c r="AC1309" s="11"/>
    </row>
    <row r="1310" spans="1:28" ht="12.75">
      <c r="A1310" t="s">
        <v>1328</v>
      </c>
      <c r="B1310" t="s">
        <v>3912</v>
      </c>
      <c r="C1310" s="8">
        <v>28741</v>
      </c>
      <c r="D1310" s="9" t="s">
        <v>4168</v>
      </c>
      <c r="E1310" s="9" t="s">
        <v>3030</v>
      </c>
      <c r="F1310" s="9"/>
      <c r="G1310" s="9"/>
      <c r="H1310" t="s">
        <v>3712</v>
      </c>
      <c r="I1310" s="9" t="s">
        <v>3083</v>
      </c>
      <c r="J1310" s="9" t="s">
        <v>3713</v>
      </c>
      <c r="K1310" t="s">
        <v>1328</v>
      </c>
      <c r="L1310" s="9"/>
      <c r="M1310" s="9"/>
      <c r="N1310" t="s">
        <v>3712</v>
      </c>
      <c r="O1310" s="9" t="s">
        <v>3083</v>
      </c>
      <c r="P1310" s="9" t="s">
        <v>2279</v>
      </c>
      <c r="Q1310" t="s">
        <v>3712</v>
      </c>
      <c r="R1310" s="9" t="s">
        <v>3083</v>
      </c>
      <c r="S1310" s="9" t="s">
        <v>2836</v>
      </c>
      <c r="T1310" t="s">
        <v>3712</v>
      </c>
      <c r="U1310" s="8" t="s">
        <v>4511</v>
      </c>
      <c r="V1310" s="9" t="s">
        <v>3711</v>
      </c>
      <c r="W1310" s="6" t="s">
        <v>3712</v>
      </c>
      <c r="X1310" t="s">
        <v>3083</v>
      </c>
      <c r="Y1310" s="13" t="s">
        <v>3713</v>
      </c>
      <c r="Z1310" s="6" t="s">
        <v>3712</v>
      </c>
      <c r="AA1310" s="6" t="s">
        <v>3083</v>
      </c>
      <c r="AB1310" s="12" t="s">
        <v>2545</v>
      </c>
    </row>
    <row r="1311" spans="1:29" ht="12.75">
      <c r="A1311" t="s">
        <v>1328</v>
      </c>
      <c r="B1311" t="s">
        <v>3911</v>
      </c>
      <c r="C1311" s="8">
        <v>29414</v>
      </c>
      <c r="D1311" s="9" t="s">
        <v>2537</v>
      </c>
      <c r="E1311" s="9" t="s">
        <v>2537</v>
      </c>
      <c r="F1311" s="9"/>
      <c r="G1311" s="9"/>
      <c r="H1311" t="s">
        <v>5135</v>
      </c>
      <c r="I1311" s="9" t="s">
        <v>1480</v>
      </c>
      <c r="J1311" s="9" t="s">
        <v>3713</v>
      </c>
      <c r="K1311" t="s">
        <v>5135</v>
      </c>
      <c r="L1311" s="9" t="s">
        <v>1480</v>
      </c>
      <c r="M1311" s="9" t="s">
        <v>3711</v>
      </c>
      <c r="N1311" t="s">
        <v>5135</v>
      </c>
      <c r="O1311" s="9" t="s">
        <v>1480</v>
      </c>
      <c r="P1311" s="9" t="s">
        <v>2547</v>
      </c>
      <c r="Q1311" t="s">
        <v>5135</v>
      </c>
      <c r="R1311" s="9" t="s">
        <v>1480</v>
      </c>
      <c r="S1311" s="5" t="s">
        <v>541</v>
      </c>
      <c r="T1311" t="s">
        <v>5135</v>
      </c>
      <c r="U1311" t="s">
        <v>1480</v>
      </c>
      <c r="V1311" s="5" t="s">
        <v>3713</v>
      </c>
      <c r="W1311" s="5"/>
      <c r="X1311" s="5"/>
      <c r="Y1311" s="5"/>
      <c r="AC1311" s="11"/>
    </row>
    <row r="1313" spans="1:29" ht="12.75">
      <c r="A1313" t="s">
        <v>5181</v>
      </c>
      <c r="B1313" t="s">
        <v>439</v>
      </c>
      <c r="C1313" s="8">
        <v>30404</v>
      </c>
      <c r="D1313" s="9" t="s">
        <v>1531</v>
      </c>
      <c r="E1313" s="9" t="s">
        <v>1528</v>
      </c>
      <c r="F1313" s="9" t="s">
        <v>5180</v>
      </c>
      <c r="G1313" s="9" t="s">
        <v>2827</v>
      </c>
      <c r="H1313" t="s">
        <v>5206</v>
      </c>
      <c r="I1313" s="9" t="s">
        <v>5180</v>
      </c>
      <c r="J1313" s="9" t="s">
        <v>2284</v>
      </c>
      <c r="K1313" t="s">
        <v>1328</v>
      </c>
      <c r="L1313" s="9"/>
      <c r="M1313" s="9"/>
      <c r="N1313" t="s">
        <v>5200</v>
      </c>
      <c r="O1313" s="9" t="s">
        <v>5180</v>
      </c>
      <c r="P1313" s="9" t="s">
        <v>3814</v>
      </c>
      <c r="R1313" s="9"/>
      <c r="V1313" s="5"/>
      <c r="W1313" s="5"/>
      <c r="X1313" s="5"/>
      <c r="Y1313" s="5"/>
      <c r="AC1313" s="11"/>
    </row>
    <row r="1314" spans="1:28" ht="12.75">
      <c r="A1314" t="s">
        <v>5178</v>
      </c>
      <c r="B1314" t="s">
        <v>1808</v>
      </c>
      <c r="C1314" s="8">
        <v>29754</v>
      </c>
      <c r="D1314" s="9" t="s">
        <v>1809</v>
      </c>
      <c r="E1314" s="9" t="s">
        <v>1387</v>
      </c>
      <c r="F1314" s="9" t="s">
        <v>2538</v>
      </c>
      <c r="G1314" s="9" t="s">
        <v>570</v>
      </c>
      <c r="H1314" t="s">
        <v>5178</v>
      </c>
      <c r="I1314" s="9" t="s">
        <v>2538</v>
      </c>
      <c r="J1314" s="9" t="s">
        <v>4426</v>
      </c>
      <c r="K1314" t="s">
        <v>5178</v>
      </c>
      <c r="L1314" s="9" t="s">
        <v>2538</v>
      </c>
      <c r="M1314" s="9" t="s">
        <v>3189</v>
      </c>
      <c r="N1314" t="s">
        <v>5178</v>
      </c>
      <c r="O1314" s="9" t="s">
        <v>2538</v>
      </c>
      <c r="P1314" s="9" t="s">
        <v>541</v>
      </c>
      <c r="Q1314" t="s">
        <v>5178</v>
      </c>
      <c r="R1314" s="9" t="s">
        <v>2538</v>
      </c>
      <c r="S1314" s="9" t="s">
        <v>2836</v>
      </c>
      <c r="T1314" t="s">
        <v>5178</v>
      </c>
      <c r="U1314" s="8" t="s">
        <v>2538</v>
      </c>
      <c r="V1314" s="9" t="s">
        <v>3189</v>
      </c>
      <c r="W1314" s="14" t="s">
        <v>5203</v>
      </c>
      <c r="X1314" t="s">
        <v>2538</v>
      </c>
      <c r="Y1314" s="5" t="s">
        <v>3814</v>
      </c>
      <c r="Z1314" s="6"/>
      <c r="AB1314" s="12"/>
    </row>
    <row r="1315" spans="1:29" ht="12.75">
      <c r="A1315" t="s">
        <v>5198</v>
      </c>
      <c r="B1315" t="s">
        <v>4987</v>
      </c>
      <c r="C1315" s="8">
        <v>30265</v>
      </c>
      <c r="D1315" s="9" t="s">
        <v>1528</v>
      </c>
      <c r="E1315" s="9" t="s">
        <v>1529</v>
      </c>
      <c r="F1315" s="9" t="s">
        <v>524</v>
      </c>
      <c r="G1315" s="9" t="s">
        <v>3189</v>
      </c>
      <c r="H1315" t="s">
        <v>5198</v>
      </c>
      <c r="I1315" s="9" t="s">
        <v>524</v>
      </c>
      <c r="J1315" s="9" t="s">
        <v>3189</v>
      </c>
      <c r="K1315" t="s">
        <v>5198</v>
      </c>
      <c r="L1315" s="9" t="s">
        <v>524</v>
      </c>
      <c r="M1315" s="9" t="s">
        <v>3814</v>
      </c>
      <c r="N1315" t="s">
        <v>5200</v>
      </c>
      <c r="O1315" s="9" t="s">
        <v>524</v>
      </c>
      <c r="P1315" s="9" t="s">
        <v>3188</v>
      </c>
      <c r="R1315" s="9"/>
      <c r="V1315" s="5"/>
      <c r="W1315" s="5"/>
      <c r="X1315" s="5"/>
      <c r="Y1315" s="5"/>
      <c r="AC1315" s="11"/>
    </row>
    <row r="1316" spans="1:29" ht="12.75">
      <c r="A1316" t="s">
        <v>5198</v>
      </c>
      <c r="B1316" t="s">
        <v>1811</v>
      </c>
      <c r="C1316" s="8">
        <v>29147</v>
      </c>
      <c r="D1316" s="9" t="s">
        <v>1950</v>
      </c>
      <c r="E1316" s="9" t="s">
        <v>2458</v>
      </c>
      <c r="F1316" s="9" t="s">
        <v>377</v>
      </c>
      <c r="G1316" s="9" t="s">
        <v>2284</v>
      </c>
      <c r="H1316" t="s">
        <v>5198</v>
      </c>
      <c r="I1316" s="9" t="s">
        <v>377</v>
      </c>
      <c r="J1316" s="9" t="s">
        <v>3718</v>
      </c>
      <c r="K1316" t="s">
        <v>5079</v>
      </c>
      <c r="L1316" s="9" t="s">
        <v>1905</v>
      </c>
      <c r="M1316" s="9" t="s">
        <v>5191</v>
      </c>
      <c r="N1316" t="s">
        <v>5206</v>
      </c>
      <c r="O1316" s="9" t="s">
        <v>1905</v>
      </c>
      <c r="P1316" s="9" t="s">
        <v>2547</v>
      </c>
      <c r="Q1316" t="s">
        <v>5206</v>
      </c>
      <c r="R1316" s="9" t="s">
        <v>1905</v>
      </c>
      <c r="S1316" s="5" t="s">
        <v>5199</v>
      </c>
      <c r="T1316" t="s">
        <v>5200</v>
      </c>
      <c r="U1316" t="s">
        <v>1905</v>
      </c>
      <c r="V1316" s="5" t="s">
        <v>2545</v>
      </c>
      <c r="W1316" s="5"/>
      <c r="X1316" s="5"/>
      <c r="Y1316" s="5"/>
      <c r="AC1316" s="11"/>
    </row>
    <row r="1317" spans="1:29" ht="12.75">
      <c r="A1317" t="s">
        <v>5178</v>
      </c>
      <c r="B1317" t="s">
        <v>4321</v>
      </c>
      <c r="C1317" s="8">
        <v>29871</v>
      </c>
      <c r="D1317" s="9" t="s">
        <v>1529</v>
      </c>
      <c r="E1317" s="9" t="s">
        <v>1530</v>
      </c>
      <c r="F1317" s="9" t="s">
        <v>3083</v>
      </c>
      <c r="G1317" s="9" t="s">
        <v>3713</v>
      </c>
      <c r="H1317" t="s">
        <v>5178</v>
      </c>
      <c r="I1317" s="9" t="s">
        <v>3083</v>
      </c>
      <c r="J1317" s="9" t="s">
        <v>543</v>
      </c>
      <c r="K1317" t="s">
        <v>5203</v>
      </c>
      <c r="L1317" s="9" t="s">
        <v>3083</v>
      </c>
      <c r="M1317" s="9" t="s">
        <v>543</v>
      </c>
      <c r="N1317" t="s">
        <v>5206</v>
      </c>
      <c r="O1317" s="9" t="s">
        <v>3083</v>
      </c>
      <c r="P1317" s="9" t="s">
        <v>5197</v>
      </c>
      <c r="R1317" s="9"/>
      <c r="V1317" s="5"/>
      <c r="W1317" s="5"/>
      <c r="X1317" s="5"/>
      <c r="Y1317" s="5"/>
      <c r="AC1317" s="11"/>
    </row>
    <row r="1318" spans="1:29" ht="12.75">
      <c r="A1318" t="s">
        <v>3816</v>
      </c>
      <c r="B1318" t="s">
        <v>2826</v>
      </c>
      <c r="C1318" s="8">
        <v>31938</v>
      </c>
      <c r="D1318" s="9" t="s">
        <v>1293</v>
      </c>
      <c r="E1318" s="9" t="s">
        <v>3256</v>
      </c>
      <c r="F1318" s="9" t="s">
        <v>3193</v>
      </c>
      <c r="G1318" s="9" t="s">
        <v>3814</v>
      </c>
      <c r="H1318" t="s">
        <v>3816</v>
      </c>
      <c r="I1318" s="9" t="s">
        <v>3193</v>
      </c>
      <c r="J1318" s="9" t="s">
        <v>541</v>
      </c>
      <c r="L1318" s="9"/>
      <c r="M1318" s="9"/>
      <c r="O1318" s="9"/>
      <c r="P1318" s="9"/>
      <c r="R1318" s="9"/>
      <c r="V1318" s="5"/>
      <c r="W1318" s="5"/>
      <c r="X1318" s="5"/>
      <c r="Y1318" s="5"/>
      <c r="AC1318" s="11"/>
    </row>
    <row r="1319" spans="1:29" ht="12.75">
      <c r="A1319" t="s">
        <v>5178</v>
      </c>
      <c r="B1319" t="s">
        <v>1657</v>
      </c>
      <c r="C1319" s="8">
        <v>31313</v>
      </c>
      <c r="D1319" s="9" t="s">
        <v>2636</v>
      </c>
      <c r="E1319" s="9" t="s">
        <v>2638</v>
      </c>
      <c r="F1319" s="9" t="s">
        <v>3717</v>
      </c>
      <c r="G1319" s="9" t="s">
        <v>3811</v>
      </c>
      <c r="H1319" t="s">
        <v>5203</v>
      </c>
      <c r="I1319" s="9" t="s">
        <v>3717</v>
      </c>
      <c r="J1319" s="9" t="s">
        <v>2545</v>
      </c>
      <c r="L1319" s="9"/>
      <c r="M1319" s="9"/>
      <c r="O1319" s="9"/>
      <c r="P1319" s="9"/>
      <c r="R1319" s="9"/>
      <c r="V1319" s="5"/>
      <c r="W1319" s="5"/>
      <c r="X1319" s="5"/>
      <c r="Y1319" s="5"/>
      <c r="AC1319" s="11"/>
    </row>
    <row r="1320" spans="1:29" ht="12.75">
      <c r="A1320" t="s">
        <v>5206</v>
      </c>
      <c r="B1320" t="s">
        <v>4951</v>
      </c>
      <c r="C1320" s="8">
        <v>31169</v>
      </c>
      <c r="D1320" s="9" t="s">
        <v>4605</v>
      </c>
      <c r="E1320" s="9" t="s">
        <v>4605</v>
      </c>
      <c r="F1320" s="9" t="s">
        <v>2538</v>
      </c>
      <c r="G1320" s="9" t="s">
        <v>5197</v>
      </c>
      <c r="H1320"/>
      <c r="I1320" s="9"/>
      <c r="J1320" s="9"/>
      <c r="L1320" s="9"/>
      <c r="M1320" s="9"/>
      <c r="O1320" s="9"/>
      <c r="P1320" s="9"/>
      <c r="R1320" s="9"/>
      <c r="V1320" s="5"/>
      <c r="W1320" s="5"/>
      <c r="X1320" s="5"/>
      <c r="Y1320" s="5"/>
      <c r="AC1320" s="11"/>
    </row>
    <row r="1321" spans="1:29" ht="12.75">
      <c r="A1321" t="s">
        <v>5203</v>
      </c>
      <c r="B1321" t="s">
        <v>3943</v>
      </c>
      <c r="C1321" s="8">
        <v>30790</v>
      </c>
      <c r="D1321" s="9" t="s">
        <v>4605</v>
      </c>
      <c r="E1321" s="9" t="s">
        <v>4615</v>
      </c>
      <c r="F1321" s="9" t="s">
        <v>4172</v>
      </c>
      <c r="G1321" s="9" t="s">
        <v>2545</v>
      </c>
      <c r="H1321"/>
      <c r="I1321" s="9"/>
      <c r="J1321" s="9"/>
      <c r="L1321" s="9"/>
      <c r="M1321" s="9"/>
      <c r="O1321" s="9"/>
      <c r="P1321" s="9"/>
      <c r="R1321" s="9"/>
      <c r="V1321" s="5"/>
      <c r="W1321" s="5"/>
      <c r="X1321" s="5"/>
      <c r="Y1321" s="5"/>
      <c r="AC1321" s="11"/>
    </row>
    <row r="1322" spans="1:29" ht="12.75">
      <c r="A1322" t="s">
        <v>5203</v>
      </c>
      <c r="B1322" t="s">
        <v>102</v>
      </c>
      <c r="C1322" s="8">
        <v>30338</v>
      </c>
      <c r="D1322" s="9" t="s">
        <v>1529</v>
      </c>
      <c r="E1322" s="9" t="s">
        <v>1528</v>
      </c>
      <c r="F1322" s="9" t="s">
        <v>377</v>
      </c>
      <c r="G1322" s="9" t="s">
        <v>2545</v>
      </c>
      <c r="H1322" t="s">
        <v>5203</v>
      </c>
      <c r="I1322" s="9" t="s">
        <v>377</v>
      </c>
      <c r="J1322" s="9" t="s">
        <v>2545</v>
      </c>
      <c r="K1322" t="s">
        <v>1328</v>
      </c>
      <c r="L1322" s="9"/>
      <c r="M1322" s="9"/>
      <c r="N1322" t="s">
        <v>5203</v>
      </c>
      <c r="O1322" s="9" t="s">
        <v>377</v>
      </c>
      <c r="P1322" s="9" t="s">
        <v>3188</v>
      </c>
      <c r="R1322" s="9"/>
      <c r="V1322" s="5"/>
      <c r="W1322" s="5"/>
      <c r="X1322" s="5"/>
      <c r="Y1322" s="5"/>
      <c r="AC1322" s="11"/>
    </row>
    <row r="1324" spans="1:29" ht="12.75">
      <c r="A1324" t="s">
        <v>4919</v>
      </c>
      <c r="B1324" t="s">
        <v>1814</v>
      </c>
      <c r="C1324" s="8">
        <v>29733</v>
      </c>
      <c r="D1324" s="9" t="s">
        <v>1815</v>
      </c>
      <c r="E1324" s="9" t="s">
        <v>3851</v>
      </c>
      <c r="F1324" s="9" t="s">
        <v>2706</v>
      </c>
      <c r="G1324" s="9" t="s">
        <v>3807</v>
      </c>
      <c r="H1324" t="s">
        <v>4919</v>
      </c>
      <c r="I1324" s="9" t="s">
        <v>2706</v>
      </c>
      <c r="J1324" s="9" t="s">
        <v>4426</v>
      </c>
      <c r="K1324" t="s">
        <v>4919</v>
      </c>
      <c r="L1324" s="9" t="s">
        <v>2706</v>
      </c>
      <c r="M1324" s="9" t="s">
        <v>541</v>
      </c>
      <c r="N1324" t="s">
        <v>4919</v>
      </c>
      <c r="O1324" s="9" t="s">
        <v>2706</v>
      </c>
      <c r="P1324" s="9" t="s">
        <v>5187</v>
      </c>
      <c r="Q1324" t="s">
        <v>4919</v>
      </c>
      <c r="R1324" s="9" t="s">
        <v>2706</v>
      </c>
      <c r="S1324" s="5" t="s">
        <v>5191</v>
      </c>
      <c r="T1324" t="s">
        <v>4919</v>
      </c>
      <c r="U1324" t="s">
        <v>2706</v>
      </c>
      <c r="V1324" s="5" t="s">
        <v>3813</v>
      </c>
      <c r="W1324" s="5"/>
      <c r="X1324" s="5"/>
      <c r="Y1324" s="5"/>
      <c r="AC1324" s="11"/>
    </row>
    <row r="1325" spans="1:28" ht="12.75">
      <c r="A1325" t="s">
        <v>4690</v>
      </c>
      <c r="B1325" t="s">
        <v>1807</v>
      </c>
      <c r="C1325" s="8">
        <v>27620</v>
      </c>
      <c r="D1325" s="9"/>
      <c r="E1325" s="9" t="s">
        <v>1389</v>
      </c>
      <c r="F1325" s="9" t="s">
        <v>524</v>
      </c>
      <c r="G1325" s="9" t="s">
        <v>4121</v>
      </c>
      <c r="H1325" t="s">
        <v>4690</v>
      </c>
      <c r="I1325" s="9" t="s">
        <v>524</v>
      </c>
      <c r="J1325" s="9" t="s">
        <v>2701</v>
      </c>
      <c r="K1325" t="s">
        <v>4690</v>
      </c>
      <c r="L1325" s="9" t="s">
        <v>524</v>
      </c>
      <c r="M1325" s="9" t="s">
        <v>4122</v>
      </c>
      <c r="N1325" t="s">
        <v>5198</v>
      </c>
      <c r="O1325" s="9" t="s">
        <v>524</v>
      </c>
      <c r="P1325" s="9" t="s">
        <v>2282</v>
      </c>
      <c r="Q1325" t="s">
        <v>5181</v>
      </c>
      <c r="R1325" s="9" t="s">
        <v>524</v>
      </c>
      <c r="S1325" s="9" t="s">
        <v>2283</v>
      </c>
      <c r="T1325" t="s">
        <v>5181</v>
      </c>
      <c r="U1325" s="8" t="s">
        <v>524</v>
      </c>
      <c r="V1325" s="9" t="s">
        <v>4122</v>
      </c>
      <c r="W1325" s="6" t="s">
        <v>5181</v>
      </c>
      <c r="X1325" t="s">
        <v>524</v>
      </c>
      <c r="Y1325" s="5" t="s">
        <v>3718</v>
      </c>
      <c r="Z1325" s="6" t="s">
        <v>5181</v>
      </c>
      <c r="AA1325" s="6" t="s">
        <v>524</v>
      </c>
      <c r="AB1325" s="12" t="s">
        <v>5184</v>
      </c>
    </row>
    <row r="1326" spans="1:28" ht="12.75">
      <c r="A1326" t="s">
        <v>2699</v>
      </c>
      <c r="B1326" t="s">
        <v>1635</v>
      </c>
      <c r="C1326" s="8">
        <v>30511</v>
      </c>
      <c r="D1326" s="9" t="s">
        <v>92</v>
      </c>
      <c r="E1326" s="9" t="s">
        <v>92</v>
      </c>
      <c r="F1326" s="9" t="s">
        <v>3548</v>
      </c>
      <c r="G1326" s="9" t="s">
        <v>3713</v>
      </c>
      <c r="H1326" t="s">
        <v>2699</v>
      </c>
      <c r="I1326" s="9" t="s">
        <v>3548</v>
      </c>
      <c r="J1326" s="9" t="s">
        <v>541</v>
      </c>
      <c r="K1326" t="s">
        <v>5209</v>
      </c>
      <c r="L1326" s="9" t="s">
        <v>3548</v>
      </c>
      <c r="M1326" s="9" t="s">
        <v>3811</v>
      </c>
      <c r="O1326" s="9"/>
      <c r="P1326" s="9"/>
      <c r="R1326" s="9"/>
      <c r="S1326" s="9"/>
      <c r="U1326" s="8"/>
      <c r="V1326" s="9"/>
      <c r="W1326" s="6"/>
      <c r="Y1326" s="5"/>
      <c r="Z1326" s="6"/>
      <c r="AB1326" s="12"/>
    </row>
    <row r="1327" spans="1:29" ht="12.75">
      <c r="A1327" t="s">
        <v>1908</v>
      </c>
      <c r="B1327" t="s">
        <v>2164</v>
      </c>
      <c r="C1327" s="8">
        <v>30704</v>
      </c>
      <c r="D1327" s="9" t="s">
        <v>2628</v>
      </c>
      <c r="E1327" s="9" t="s">
        <v>2635</v>
      </c>
      <c r="F1327" s="9" t="s">
        <v>524</v>
      </c>
      <c r="G1327" s="9" t="s">
        <v>3713</v>
      </c>
      <c r="H1327" t="s">
        <v>1908</v>
      </c>
      <c r="I1327" s="9" t="s">
        <v>524</v>
      </c>
      <c r="J1327" s="9" t="s">
        <v>2539</v>
      </c>
      <c r="L1327" s="9"/>
      <c r="M1327" s="9"/>
      <c r="O1327" s="9"/>
      <c r="P1327" s="9"/>
      <c r="R1327" s="9"/>
      <c r="V1327" s="5"/>
      <c r="W1327" s="5"/>
      <c r="X1327" s="5"/>
      <c r="Y1327" s="5"/>
      <c r="AC1327" s="11"/>
    </row>
    <row r="1328" spans="1:28" ht="12.75">
      <c r="A1328" t="s">
        <v>1906</v>
      </c>
      <c r="B1328" t="s">
        <v>1633</v>
      </c>
      <c r="C1328" s="8">
        <v>30602</v>
      </c>
      <c r="D1328" s="9" t="s">
        <v>1632</v>
      </c>
      <c r="E1328" s="9" t="s">
        <v>1634</v>
      </c>
      <c r="F1328" s="9" t="s">
        <v>2544</v>
      </c>
      <c r="G1328" s="9" t="s">
        <v>3526</v>
      </c>
      <c r="H1328" t="s">
        <v>1906</v>
      </c>
      <c r="I1328" s="9" t="s">
        <v>2544</v>
      </c>
      <c r="J1328" s="9" t="s">
        <v>5199</v>
      </c>
      <c r="K1328" t="s">
        <v>1906</v>
      </c>
      <c r="L1328" s="9" t="s">
        <v>2544</v>
      </c>
      <c r="M1328" s="9" t="s">
        <v>1631</v>
      </c>
      <c r="O1328" s="9"/>
      <c r="P1328" s="9"/>
      <c r="R1328" s="9"/>
      <c r="S1328" s="9"/>
      <c r="U1328" s="8"/>
      <c r="V1328" s="9"/>
      <c r="W1328" s="6"/>
      <c r="Y1328" s="5"/>
      <c r="Z1328" s="6"/>
      <c r="AB1328" s="12"/>
    </row>
    <row r="1329" spans="1:29" ht="12.75">
      <c r="A1329" t="s">
        <v>573</v>
      </c>
      <c r="B1329" t="s">
        <v>3241</v>
      </c>
      <c r="C1329" s="8">
        <v>31232</v>
      </c>
      <c r="D1329" s="9" t="s">
        <v>4605</v>
      </c>
      <c r="E1329" s="9" t="s">
        <v>4615</v>
      </c>
      <c r="F1329" s="9" t="s">
        <v>2538</v>
      </c>
      <c r="G1329" s="9" t="s">
        <v>2545</v>
      </c>
      <c r="H1329"/>
      <c r="I1329" s="9"/>
      <c r="J1329" s="9"/>
      <c r="L1329" s="9"/>
      <c r="M1329" s="9"/>
      <c r="O1329" s="9"/>
      <c r="P1329" s="9"/>
      <c r="R1329" s="9"/>
      <c r="V1329" s="5"/>
      <c r="W1329" s="5"/>
      <c r="X1329" s="5"/>
      <c r="Y1329" s="5"/>
      <c r="AC1329" s="11"/>
    </row>
    <row r="1330" spans="1:29" ht="12.75">
      <c r="A1330" t="s">
        <v>573</v>
      </c>
      <c r="B1330" t="s">
        <v>3655</v>
      </c>
      <c r="C1330" s="8">
        <v>31028</v>
      </c>
      <c r="D1330" s="9" t="s">
        <v>4603</v>
      </c>
      <c r="E1330" s="9" t="s">
        <v>4603</v>
      </c>
      <c r="F1330" s="9" t="s">
        <v>2226</v>
      </c>
      <c r="G1330" s="9" t="s">
        <v>2545</v>
      </c>
      <c r="H1330"/>
      <c r="I1330" s="9"/>
      <c r="J1330" s="9"/>
      <c r="L1330" s="9"/>
      <c r="M1330" s="9"/>
      <c r="O1330" s="9"/>
      <c r="P1330" s="9"/>
      <c r="R1330" s="9"/>
      <c r="V1330" s="5"/>
      <c r="W1330" s="5"/>
      <c r="X1330" s="5"/>
      <c r="Y1330" s="5"/>
      <c r="AC1330" s="11"/>
    </row>
    <row r="1331" spans="3:25" ht="12.75">
      <c r="C1331" s="8"/>
      <c r="D1331" s="9"/>
      <c r="E1331" s="9"/>
      <c r="F1331" s="9"/>
      <c r="G1331" s="9"/>
      <c r="H1331"/>
      <c r="I1331" s="9"/>
      <c r="J1331" s="9"/>
      <c r="L1331" s="9"/>
      <c r="M1331" s="9"/>
      <c r="O1331" s="9"/>
      <c r="P1331" s="9"/>
      <c r="R1331" s="9"/>
      <c r="S1331" s="9"/>
      <c r="U1331" s="8"/>
      <c r="V1331" s="9"/>
      <c r="W1331" s="6"/>
      <c r="Y1331" s="5"/>
    </row>
    <row r="1332" spans="1:29" ht="12.75">
      <c r="A1332" t="s">
        <v>4780</v>
      </c>
      <c r="B1332" t="s">
        <v>1593</v>
      </c>
      <c r="C1332" s="8">
        <v>29592</v>
      </c>
      <c r="D1332" s="9" t="s">
        <v>2543</v>
      </c>
      <c r="E1332" s="9" t="s">
        <v>2543</v>
      </c>
      <c r="F1332" s="9" t="s">
        <v>4819</v>
      </c>
      <c r="G1332" s="9" t="s">
        <v>1922</v>
      </c>
      <c r="H1332" t="s">
        <v>4780</v>
      </c>
      <c r="I1332" s="9" t="s">
        <v>935</v>
      </c>
      <c r="J1332" s="9" t="s">
        <v>1922</v>
      </c>
      <c r="K1332" t="s">
        <v>4780</v>
      </c>
      <c r="L1332" s="9" t="s">
        <v>935</v>
      </c>
      <c r="M1332" s="9" t="s">
        <v>550</v>
      </c>
      <c r="N1332" t="s">
        <v>4780</v>
      </c>
      <c r="O1332" s="9" t="s">
        <v>935</v>
      </c>
      <c r="P1332" s="9" t="s">
        <v>3134</v>
      </c>
      <c r="Q1332" t="s">
        <v>3133</v>
      </c>
      <c r="R1332" s="9" t="s">
        <v>935</v>
      </c>
      <c r="S1332" s="5" t="s">
        <v>3134</v>
      </c>
      <c r="T1332" t="s">
        <v>367</v>
      </c>
      <c r="U1332" t="s">
        <v>935</v>
      </c>
      <c r="V1332" s="5" t="s">
        <v>3134</v>
      </c>
      <c r="W1332" s="5"/>
      <c r="X1332" s="5"/>
      <c r="Y1332" s="5"/>
      <c r="AC1332" s="11"/>
    </row>
    <row r="1333" spans="1:29" ht="12.75">
      <c r="A1333" t="s">
        <v>370</v>
      </c>
      <c r="B1333" t="s">
        <v>442</v>
      </c>
      <c r="C1333" s="8">
        <v>30201</v>
      </c>
      <c r="D1333" s="9" t="s">
        <v>1532</v>
      </c>
      <c r="E1333" s="9" t="s">
        <v>5172</v>
      </c>
      <c r="F1333" s="9" t="s">
        <v>5180</v>
      </c>
      <c r="G1333" s="9" t="s">
        <v>550</v>
      </c>
      <c r="H1333" t="s">
        <v>370</v>
      </c>
      <c r="I1333" s="9" t="s">
        <v>5180</v>
      </c>
      <c r="J1333" s="9" t="s">
        <v>368</v>
      </c>
      <c r="K1333" t="s">
        <v>367</v>
      </c>
      <c r="L1333" s="9" t="s">
        <v>5180</v>
      </c>
      <c r="M1333" s="9" t="s">
        <v>368</v>
      </c>
      <c r="N1333" t="s">
        <v>367</v>
      </c>
      <c r="O1333" s="9" t="s">
        <v>5180</v>
      </c>
      <c r="P1333" s="9" t="s">
        <v>368</v>
      </c>
      <c r="R1333" s="9"/>
      <c r="V1333" s="5"/>
      <c r="W1333" s="5"/>
      <c r="X1333" s="5"/>
      <c r="Y1333" s="5"/>
      <c r="AC1333" s="11"/>
    </row>
    <row r="1334" spans="1:29" ht="12.75">
      <c r="A1334" t="s">
        <v>4780</v>
      </c>
      <c r="B1334" t="s">
        <v>4555</v>
      </c>
      <c r="C1334" s="8">
        <v>29460</v>
      </c>
      <c r="D1334" s="9" t="s">
        <v>1950</v>
      </c>
      <c r="E1334" s="9" t="s">
        <v>1950</v>
      </c>
      <c r="F1334" s="9" t="s">
        <v>1480</v>
      </c>
      <c r="G1334" s="9" t="s">
        <v>550</v>
      </c>
      <c r="H1334" t="s">
        <v>4780</v>
      </c>
      <c r="I1334" s="9" t="s">
        <v>1480</v>
      </c>
      <c r="J1334" s="9" t="s">
        <v>1922</v>
      </c>
      <c r="K1334" t="s">
        <v>4780</v>
      </c>
      <c r="L1334" s="9" t="s">
        <v>1480</v>
      </c>
      <c r="M1334" s="9" t="s">
        <v>1922</v>
      </c>
      <c r="N1334" t="s">
        <v>4780</v>
      </c>
      <c r="O1334" s="9" t="s">
        <v>1480</v>
      </c>
      <c r="P1334" s="9" t="s">
        <v>550</v>
      </c>
      <c r="Q1334" t="s">
        <v>4780</v>
      </c>
      <c r="R1334" s="9" t="s">
        <v>1480</v>
      </c>
      <c r="S1334" s="5" t="s">
        <v>550</v>
      </c>
      <c r="T1334" t="s">
        <v>3133</v>
      </c>
      <c r="U1334" t="s">
        <v>1480</v>
      </c>
      <c r="V1334" s="5" t="s">
        <v>3134</v>
      </c>
      <c r="W1334" s="5"/>
      <c r="X1334" s="5"/>
      <c r="Y1334" s="5"/>
      <c r="AC1334" s="11"/>
    </row>
    <row r="1335" spans="1:29" ht="12.75">
      <c r="A1335" t="s">
        <v>375</v>
      </c>
      <c r="B1335" t="s">
        <v>4702</v>
      </c>
      <c r="C1335" s="8">
        <v>30580</v>
      </c>
      <c r="D1335" s="9" t="s">
        <v>2624</v>
      </c>
      <c r="E1335" s="9" t="s">
        <v>2634</v>
      </c>
      <c r="F1335" s="9" t="s">
        <v>1480</v>
      </c>
      <c r="G1335" s="9" t="s">
        <v>3134</v>
      </c>
      <c r="H1335" t="s">
        <v>375</v>
      </c>
      <c r="I1335" s="9" t="s">
        <v>1480</v>
      </c>
      <c r="J1335" s="9" t="s">
        <v>368</v>
      </c>
      <c r="L1335" s="9"/>
      <c r="M1335" s="9"/>
      <c r="O1335" s="9"/>
      <c r="P1335" s="9"/>
      <c r="R1335" s="9"/>
      <c r="V1335" s="5"/>
      <c r="W1335" s="5"/>
      <c r="X1335" s="5"/>
      <c r="Y1335" s="5"/>
      <c r="AC1335" s="11"/>
    </row>
    <row r="1336" spans="1:29" ht="12.75">
      <c r="A1336" t="s">
        <v>4780</v>
      </c>
      <c r="B1336" t="s">
        <v>2159</v>
      </c>
      <c r="C1336" s="8">
        <v>31252</v>
      </c>
      <c r="D1336" s="9" t="s">
        <v>2634</v>
      </c>
      <c r="E1336" s="9" t="s">
        <v>2634</v>
      </c>
      <c r="F1336" s="9" t="s">
        <v>2544</v>
      </c>
      <c r="G1336" s="9" t="s">
        <v>3134</v>
      </c>
      <c r="H1336" t="s">
        <v>4780</v>
      </c>
      <c r="I1336" s="9" t="s">
        <v>2544</v>
      </c>
      <c r="J1336" s="9" t="s">
        <v>368</v>
      </c>
      <c r="L1336" s="9"/>
      <c r="M1336" s="9"/>
      <c r="O1336" s="9"/>
      <c r="P1336" s="9"/>
      <c r="R1336" s="9"/>
      <c r="V1336" s="5"/>
      <c r="W1336" s="5"/>
      <c r="X1336" s="5"/>
      <c r="Y1336" s="5"/>
      <c r="AC1336" s="11"/>
    </row>
    <row r="1337" spans="1:29" ht="12.75">
      <c r="A1337" t="s">
        <v>1533</v>
      </c>
      <c r="B1337" t="s">
        <v>3141</v>
      </c>
      <c r="C1337" s="8">
        <v>31227</v>
      </c>
      <c r="D1337" s="9" t="s">
        <v>4605</v>
      </c>
      <c r="E1337" s="9" t="s">
        <v>4606</v>
      </c>
      <c r="F1337" s="9" t="s">
        <v>4819</v>
      </c>
      <c r="G1337" s="9" t="s">
        <v>3017</v>
      </c>
      <c r="H1337"/>
      <c r="I1337" s="9"/>
      <c r="J1337" s="9"/>
      <c r="L1337" s="9"/>
      <c r="M1337" s="9"/>
      <c r="O1337" s="9"/>
      <c r="P1337" s="9"/>
      <c r="R1337" s="9"/>
      <c r="V1337" s="5"/>
      <c r="W1337" s="5"/>
      <c r="X1337" s="5"/>
      <c r="Y1337" s="5"/>
      <c r="AC1337" s="11"/>
    </row>
    <row r="1338" spans="1:29" ht="12.75">
      <c r="A1338" t="s">
        <v>367</v>
      </c>
      <c r="B1338" t="s">
        <v>1494</v>
      </c>
      <c r="C1338" s="8">
        <v>31392</v>
      </c>
      <c r="D1338" s="9" t="s">
        <v>4603</v>
      </c>
      <c r="E1338" s="9" t="s">
        <v>4615</v>
      </c>
      <c r="F1338" s="9" t="s">
        <v>3083</v>
      </c>
      <c r="G1338" s="9" t="s">
        <v>368</v>
      </c>
      <c r="H1338"/>
      <c r="I1338" s="9"/>
      <c r="J1338" s="9"/>
      <c r="L1338" s="9"/>
      <c r="M1338" s="9"/>
      <c r="O1338" s="9"/>
      <c r="P1338" s="9"/>
      <c r="R1338" s="9"/>
      <c r="V1338" s="5"/>
      <c r="W1338" s="5"/>
      <c r="X1338" s="5"/>
      <c r="Y1338" s="5"/>
      <c r="AC1338" s="11"/>
    </row>
    <row r="1339" spans="1:28" ht="12.75">
      <c r="A1339" t="s">
        <v>1328</v>
      </c>
      <c r="B1339" t="s">
        <v>1638</v>
      </c>
      <c r="C1339" s="8">
        <v>30579</v>
      </c>
      <c r="D1339" s="9" t="s">
        <v>93</v>
      </c>
      <c r="E1339" s="9" t="s">
        <v>94</v>
      </c>
      <c r="F1339" s="9"/>
      <c r="G1339" s="9"/>
      <c r="H1339" t="s">
        <v>375</v>
      </c>
      <c r="I1339" s="9" t="s">
        <v>4166</v>
      </c>
      <c r="J1339" s="9" t="s">
        <v>368</v>
      </c>
      <c r="K1339" t="s">
        <v>367</v>
      </c>
      <c r="L1339" s="9" t="s">
        <v>4166</v>
      </c>
      <c r="M1339" s="9" t="s">
        <v>3134</v>
      </c>
      <c r="O1339" s="9"/>
      <c r="P1339" s="9"/>
      <c r="R1339" s="9"/>
      <c r="S1339" s="9"/>
      <c r="U1339" s="8"/>
      <c r="V1339" s="9"/>
      <c r="W1339" s="6"/>
      <c r="Y1339" s="5"/>
      <c r="Z1339" s="6"/>
      <c r="AB1339" s="12"/>
    </row>
    <row r="1340" spans="3:25" ht="12.75">
      <c r="C1340" s="8"/>
      <c r="D1340" s="9"/>
      <c r="E1340" s="9"/>
      <c r="F1340" s="9"/>
      <c r="G1340" s="9"/>
      <c r="H1340"/>
      <c r="I1340" s="9"/>
      <c r="J1340" s="9"/>
      <c r="L1340" s="9"/>
      <c r="M1340" s="9"/>
      <c r="O1340" s="9"/>
      <c r="P1340" s="9"/>
      <c r="R1340" s="9"/>
      <c r="S1340" s="9"/>
      <c r="U1340" s="8"/>
      <c r="V1340" s="9"/>
      <c r="W1340" s="6"/>
      <c r="Y1340" s="5"/>
    </row>
    <row r="1341" spans="1:29" ht="12.75">
      <c r="A1341" t="s">
        <v>4816</v>
      </c>
      <c r="B1341" t="s">
        <v>2559</v>
      </c>
      <c r="C1341" s="8">
        <v>31334</v>
      </c>
      <c r="D1341" s="9" t="s">
        <v>4610</v>
      </c>
      <c r="E1341" s="9" t="s">
        <v>4601</v>
      </c>
      <c r="F1341" s="9" t="s">
        <v>4172</v>
      </c>
      <c r="G1341" s="9" t="s">
        <v>352</v>
      </c>
      <c r="H1341"/>
      <c r="I1341" s="9"/>
      <c r="J1341" s="9"/>
      <c r="L1341" s="9"/>
      <c r="M1341" s="9"/>
      <c r="O1341" s="9"/>
      <c r="P1341" s="9"/>
      <c r="R1341" s="9"/>
      <c r="V1341" s="5"/>
      <c r="W1341" s="5"/>
      <c r="X1341" s="5"/>
      <c r="Y1341" s="5"/>
      <c r="AC1341" s="11"/>
    </row>
    <row r="1342" spans="1:29" ht="12.75">
      <c r="A1342" t="s">
        <v>4816</v>
      </c>
      <c r="B1342" t="s">
        <v>799</v>
      </c>
      <c r="C1342" s="8" t="s">
        <v>797</v>
      </c>
      <c r="D1342" s="9"/>
      <c r="E1342" s="9" t="s">
        <v>794</v>
      </c>
      <c r="F1342" s="9" t="s">
        <v>2123</v>
      </c>
      <c r="G1342" s="9" t="s">
        <v>2195</v>
      </c>
      <c r="H1342"/>
      <c r="I1342" s="9"/>
      <c r="J1342" s="9"/>
      <c r="L1342" s="9"/>
      <c r="M1342" s="9"/>
      <c r="O1342" s="9"/>
      <c r="P1342" s="9"/>
      <c r="R1342" s="9"/>
      <c r="V1342" s="5"/>
      <c r="W1342" s="5"/>
      <c r="X1342" s="5"/>
      <c r="Y1342" s="5"/>
      <c r="AC1342" s="11"/>
    </row>
    <row r="1343" spans="1:29" ht="12.75">
      <c r="A1343" t="s">
        <v>1715</v>
      </c>
      <c r="B1343" t="s">
        <v>12</v>
      </c>
      <c r="C1343" s="8">
        <v>30989</v>
      </c>
      <c r="D1343" s="9" t="s">
        <v>2111</v>
      </c>
      <c r="E1343" s="9" t="s">
        <v>2636</v>
      </c>
      <c r="F1343" s="9" t="s">
        <v>2706</v>
      </c>
      <c r="G1343" s="9" t="s">
        <v>2685</v>
      </c>
      <c r="H1343" t="s">
        <v>1715</v>
      </c>
      <c r="I1343" s="9" t="s">
        <v>2706</v>
      </c>
      <c r="J1343" s="9" t="s">
        <v>13</v>
      </c>
      <c r="L1343" s="9"/>
      <c r="M1343" s="9"/>
      <c r="O1343" s="9"/>
      <c r="P1343" s="9"/>
      <c r="R1343" s="9"/>
      <c r="V1343" s="5"/>
      <c r="W1343" s="5"/>
      <c r="X1343" s="5"/>
      <c r="Y1343" s="5"/>
      <c r="AC1343" s="11"/>
    </row>
    <row r="1344" spans="1:29" ht="12.75">
      <c r="A1344" t="s">
        <v>3311</v>
      </c>
      <c r="B1344" t="s">
        <v>1640</v>
      </c>
      <c r="C1344" s="8">
        <v>30176</v>
      </c>
      <c r="D1344" s="9" t="s">
        <v>96</v>
      </c>
      <c r="E1344" s="9" t="s">
        <v>96</v>
      </c>
      <c r="F1344" s="9" t="s">
        <v>5194</v>
      </c>
      <c r="G1344" s="9" t="s">
        <v>3390</v>
      </c>
      <c r="H1344" t="s">
        <v>3311</v>
      </c>
      <c r="I1344" s="9" t="s">
        <v>5194</v>
      </c>
      <c r="J1344" s="9" t="s">
        <v>2393</v>
      </c>
      <c r="K1344" t="s">
        <v>3311</v>
      </c>
      <c r="L1344" s="9" t="s">
        <v>5194</v>
      </c>
      <c r="M1344" s="9" t="s">
        <v>1639</v>
      </c>
      <c r="O1344" s="9"/>
      <c r="P1344" s="9"/>
      <c r="R1344" s="9"/>
      <c r="V1344" s="5"/>
      <c r="W1344" s="5"/>
      <c r="X1344" s="5"/>
      <c r="Y1344" s="5"/>
      <c r="AC1344" s="11"/>
    </row>
    <row r="1345" spans="3:25" ht="12.75">
      <c r="C1345" s="8"/>
      <c r="D1345" s="9"/>
      <c r="E1345" s="9"/>
      <c r="F1345" s="9"/>
      <c r="G1345" s="9"/>
      <c r="H1345" s="9"/>
      <c r="I1345" s="9"/>
      <c r="J1345" s="9"/>
      <c r="L1345" s="9"/>
      <c r="M1345" s="9"/>
      <c r="O1345" s="9"/>
      <c r="P1345" s="9"/>
      <c r="R1345" s="9"/>
      <c r="S1345" s="9"/>
      <c r="U1345" s="8"/>
      <c r="V1345" s="9"/>
      <c r="W1345" s="6"/>
      <c r="Y1345" s="5"/>
    </row>
    <row r="1346" spans="8:20" ht="12.75">
      <c r="H1346" t="s">
        <v>3832</v>
      </c>
      <c r="K1346" t="s">
        <v>3445</v>
      </c>
      <c r="N1346" t="s">
        <v>5144</v>
      </c>
      <c r="Q1346" t="s">
        <v>2026</v>
      </c>
      <c r="T1346" s="17" t="s">
        <v>2757</v>
      </c>
    </row>
    <row r="1348" ht="12.75">
      <c r="V1348" s="5"/>
    </row>
    <row r="1349" ht="12.75">
      <c r="V1349" s="5"/>
    </row>
    <row r="1350" spans="1:22" ht="18">
      <c r="A1350" s="7" t="s">
        <v>2758</v>
      </c>
      <c r="K1350" s="7"/>
      <c r="V1350" s="5"/>
    </row>
    <row r="1351" spans="1:22" ht="12.75">
      <c r="A1351" t="s">
        <v>3399</v>
      </c>
      <c r="V1351" s="5"/>
    </row>
    <row r="1352" ht="12.75">
      <c r="A1352" t="s">
        <v>4036</v>
      </c>
    </row>
    <row r="1353" spans="1:29" ht="12.75">
      <c r="A1353" t="s">
        <v>3002</v>
      </c>
      <c r="B1353" t="s">
        <v>1739</v>
      </c>
      <c r="C1353" s="8">
        <v>30619</v>
      </c>
      <c r="D1353" s="9" t="s">
        <v>2635</v>
      </c>
      <c r="E1353" s="9" t="s">
        <v>3257</v>
      </c>
      <c r="F1353" s="9" t="s">
        <v>2697</v>
      </c>
      <c r="G1353" s="9" t="s">
        <v>3788</v>
      </c>
      <c r="H1353" t="s">
        <v>3002</v>
      </c>
      <c r="I1353" s="9" t="s">
        <v>2697</v>
      </c>
      <c r="J1353" s="9" t="s">
        <v>124</v>
      </c>
      <c r="L1353" s="9"/>
      <c r="M1353" s="9"/>
      <c r="O1353" s="9"/>
      <c r="P1353" s="9"/>
      <c r="R1353" s="9"/>
      <c r="V1353" s="5"/>
      <c r="W1353" s="5"/>
      <c r="X1353" s="5"/>
      <c r="Y1353" s="5"/>
      <c r="AC1353" s="11"/>
    </row>
    <row r="1354" spans="1:28" ht="12.75">
      <c r="A1354" t="s">
        <v>3002</v>
      </c>
      <c r="B1354" t="s">
        <v>116</v>
      </c>
      <c r="C1354" s="8">
        <v>26663</v>
      </c>
      <c r="D1354" s="9"/>
      <c r="E1354" s="9" t="s">
        <v>53</v>
      </c>
      <c r="F1354" s="9" t="s">
        <v>2538</v>
      </c>
      <c r="G1354" s="9" t="s">
        <v>855</v>
      </c>
      <c r="H1354" t="s">
        <v>3002</v>
      </c>
      <c r="I1354" s="9" t="s">
        <v>2538</v>
      </c>
      <c r="J1354" s="9" t="s">
        <v>3862</v>
      </c>
      <c r="K1354" t="s">
        <v>3002</v>
      </c>
      <c r="L1354" s="9" t="s">
        <v>2538</v>
      </c>
      <c r="M1354" s="9" t="s">
        <v>558</v>
      </c>
      <c r="N1354" t="s">
        <v>3002</v>
      </c>
      <c r="O1354" s="9" t="s">
        <v>3548</v>
      </c>
      <c r="P1354" s="9" t="s">
        <v>4271</v>
      </c>
      <c r="Q1354" t="s">
        <v>3002</v>
      </c>
      <c r="R1354" s="9" t="s">
        <v>3548</v>
      </c>
      <c r="S1354" s="9" t="s">
        <v>117</v>
      </c>
      <c r="T1354" t="s">
        <v>3002</v>
      </c>
      <c r="U1354" s="8" t="s">
        <v>5180</v>
      </c>
      <c r="V1354" s="9" t="s">
        <v>118</v>
      </c>
      <c r="W1354" t="s">
        <v>3002</v>
      </c>
      <c r="X1354" t="s">
        <v>5180</v>
      </c>
      <c r="Y1354" s="5" t="s">
        <v>2224</v>
      </c>
      <c r="Z1354" t="s">
        <v>3002</v>
      </c>
      <c r="AA1354" s="6" t="s">
        <v>5180</v>
      </c>
      <c r="AB1354" s="6" t="s">
        <v>574</v>
      </c>
    </row>
    <row r="1355" spans="1:29" ht="12.75">
      <c r="A1355" t="s">
        <v>3002</v>
      </c>
      <c r="B1355" t="s">
        <v>2764</v>
      </c>
      <c r="C1355" s="8">
        <v>29456</v>
      </c>
      <c r="D1355" s="9" t="s">
        <v>2765</v>
      </c>
      <c r="E1355" s="9" t="s">
        <v>3850</v>
      </c>
      <c r="F1355" s="9" t="s">
        <v>4041</v>
      </c>
      <c r="G1355" s="9" t="s">
        <v>3059</v>
      </c>
      <c r="H1355" t="s">
        <v>3002</v>
      </c>
      <c r="I1355" s="9" t="s">
        <v>4041</v>
      </c>
      <c r="J1355" s="9" t="s">
        <v>3860</v>
      </c>
      <c r="K1355" t="s">
        <v>3002</v>
      </c>
      <c r="L1355" s="9" t="s">
        <v>4041</v>
      </c>
      <c r="M1355" s="9" t="s">
        <v>1078</v>
      </c>
      <c r="N1355" t="s">
        <v>3002</v>
      </c>
      <c r="O1355" s="9" t="s">
        <v>4041</v>
      </c>
      <c r="P1355" s="9" t="s">
        <v>2747</v>
      </c>
      <c r="Q1355" t="s">
        <v>3002</v>
      </c>
      <c r="R1355" s="9" t="s">
        <v>4041</v>
      </c>
      <c r="S1355" s="5" t="s">
        <v>2766</v>
      </c>
      <c r="T1355" t="s">
        <v>3002</v>
      </c>
      <c r="U1355" t="s">
        <v>4041</v>
      </c>
      <c r="V1355" s="5" t="s">
        <v>4242</v>
      </c>
      <c r="W1355" s="5"/>
      <c r="X1355" s="5"/>
      <c r="Y1355" s="5"/>
      <c r="AC1355" s="11"/>
    </row>
    <row r="1357" spans="1:29" ht="12.75">
      <c r="A1357" t="s">
        <v>2535</v>
      </c>
      <c r="B1357" t="s">
        <v>1518</v>
      </c>
      <c r="C1357" s="8">
        <v>31799</v>
      </c>
      <c r="D1357" s="9" t="s">
        <v>4606</v>
      </c>
      <c r="E1357" s="9" t="s">
        <v>3419</v>
      </c>
      <c r="F1357" s="9" t="s">
        <v>5194</v>
      </c>
      <c r="G1357" s="9" t="s">
        <v>2525</v>
      </c>
      <c r="H1357"/>
      <c r="I1357" s="9"/>
      <c r="J1357" s="9"/>
      <c r="L1357" s="9"/>
      <c r="M1357" s="9"/>
      <c r="O1357" s="9"/>
      <c r="P1357" s="9"/>
      <c r="R1357" s="9"/>
      <c r="V1357" s="5"/>
      <c r="W1357" s="5"/>
      <c r="X1357" s="5"/>
      <c r="Y1357" s="5"/>
      <c r="AC1357" s="11"/>
    </row>
    <row r="1358" spans="1:28" ht="12.75">
      <c r="A1358" t="s">
        <v>2535</v>
      </c>
      <c r="B1358" t="s">
        <v>1613</v>
      </c>
      <c r="C1358" s="8">
        <v>29100</v>
      </c>
      <c r="D1358" s="9" t="s">
        <v>2253</v>
      </c>
      <c r="E1358" s="9" t="s">
        <v>3031</v>
      </c>
      <c r="F1358" s="9" t="s">
        <v>4819</v>
      </c>
      <c r="G1358" s="9" t="s">
        <v>225</v>
      </c>
      <c r="H1358" t="s">
        <v>2535</v>
      </c>
      <c r="I1358" s="9" t="s">
        <v>4819</v>
      </c>
      <c r="J1358" s="9" t="s">
        <v>3466</v>
      </c>
      <c r="K1358" t="s">
        <v>2535</v>
      </c>
      <c r="L1358" s="9" t="s">
        <v>4819</v>
      </c>
      <c r="M1358" s="9" t="s">
        <v>1298</v>
      </c>
      <c r="N1358" t="s">
        <v>2535</v>
      </c>
      <c r="O1358" s="9" t="s">
        <v>4819</v>
      </c>
      <c r="P1358" s="9" t="s">
        <v>2707</v>
      </c>
      <c r="Q1358" t="s">
        <v>2535</v>
      </c>
      <c r="R1358" s="9" t="s">
        <v>4819</v>
      </c>
      <c r="S1358" s="9" t="s">
        <v>1614</v>
      </c>
      <c r="T1358" t="s">
        <v>4720</v>
      </c>
      <c r="U1358" s="8" t="s">
        <v>4819</v>
      </c>
      <c r="V1358" s="9" t="s">
        <v>926</v>
      </c>
      <c r="W1358" t="s">
        <v>2535</v>
      </c>
      <c r="X1358" t="s">
        <v>4819</v>
      </c>
      <c r="Y1358" s="5" t="s">
        <v>927</v>
      </c>
      <c r="Z1358" s="6"/>
      <c r="AB1358" s="12"/>
    </row>
    <row r="1359" spans="1:28" ht="12.75">
      <c r="A1359" t="s">
        <v>2535</v>
      </c>
      <c r="B1359" t="s">
        <v>928</v>
      </c>
      <c r="C1359" s="8">
        <v>30156</v>
      </c>
      <c r="D1359" s="9" t="s">
        <v>372</v>
      </c>
      <c r="E1359" s="9" t="s">
        <v>372</v>
      </c>
      <c r="F1359" s="9" t="s">
        <v>4166</v>
      </c>
      <c r="G1359" s="9" t="s">
        <v>2043</v>
      </c>
      <c r="H1359" t="s">
        <v>4816</v>
      </c>
      <c r="I1359" s="9" t="s">
        <v>2123</v>
      </c>
      <c r="J1359" s="9" t="s">
        <v>3074</v>
      </c>
      <c r="K1359" t="s">
        <v>3442</v>
      </c>
      <c r="L1359" s="9" t="s">
        <v>2123</v>
      </c>
      <c r="M1359" s="9" t="s">
        <v>3451</v>
      </c>
      <c r="N1359" t="s">
        <v>3048</v>
      </c>
      <c r="O1359" s="9" t="s">
        <v>2123</v>
      </c>
      <c r="P1359" s="9" t="s">
        <v>3560</v>
      </c>
      <c r="Q1359" t="s">
        <v>2967</v>
      </c>
      <c r="R1359" s="9" t="s">
        <v>2123</v>
      </c>
      <c r="S1359" s="9" t="s">
        <v>929</v>
      </c>
      <c r="U1359" s="8"/>
      <c r="V1359" s="9"/>
      <c r="W1359" s="6"/>
      <c r="Y1359" s="5"/>
      <c r="Z1359" s="6"/>
      <c r="AB1359" s="12"/>
    </row>
    <row r="1360" spans="1:28" ht="12.75">
      <c r="A1360" t="s">
        <v>1209</v>
      </c>
      <c r="B1360" t="s">
        <v>127</v>
      </c>
      <c r="C1360" s="8">
        <v>30192</v>
      </c>
      <c r="D1360" s="9" t="s">
        <v>94</v>
      </c>
      <c r="E1360" s="9" t="s">
        <v>92</v>
      </c>
      <c r="F1360" s="9" t="s">
        <v>1</v>
      </c>
      <c r="G1360" s="9" t="s">
        <v>2900</v>
      </c>
      <c r="H1360" t="s">
        <v>5156</v>
      </c>
      <c r="I1360" s="9" t="s">
        <v>1</v>
      </c>
      <c r="J1360" s="9" t="s">
        <v>3861</v>
      </c>
      <c r="K1360" t="s">
        <v>3048</v>
      </c>
      <c r="L1360" s="9" t="s">
        <v>1</v>
      </c>
      <c r="M1360" s="9" t="s">
        <v>591</v>
      </c>
      <c r="O1360" s="9"/>
      <c r="P1360" s="9"/>
      <c r="R1360" s="9"/>
      <c r="S1360" s="9"/>
      <c r="U1360" s="8"/>
      <c r="V1360" s="9"/>
      <c r="W1360" s="6"/>
      <c r="Y1360" s="5"/>
      <c r="Z1360" s="6"/>
      <c r="AB1360" s="12"/>
    </row>
    <row r="1361" spans="1:29" ht="12.75">
      <c r="A1361" t="s">
        <v>294</v>
      </c>
      <c r="B1361" t="s">
        <v>1091</v>
      </c>
      <c r="C1361" s="8">
        <v>30217</v>
      </c>
      <c r="D1361" s="9" t="s">
        <v>1532</v>
      </c>
      <c r="E1361" s="9" t="s">
        <v>1528</v>
      </c>
      <c r="F1361" s="9" t="s">
        <v>4172</v>
      </c>
      <c r="G1361" s="9" t="s">
        <v>4353</v>
      </c>
      <c r="H1361" t="s">
        <v>294</v>
      </c>
      <c r="I1361" s="9" t="s">
        <v>4172</v>
      </c>
      <c r="J1361" s="9" t="s">
        <v>2462</v>
      </c>
      <c r="K1361" t="s">
        <v>1328</v>
      </c>
      <c r="L1361" s="9"/>
      <c r="M1361" s="9"/>
      <c r="N1361" t="s">
        <v>294</v>
      </c>
      <c r="O1361" s="9" t="s">
        <v>4172</v>
      </c>
      <c r="P1361" s="9" t="s">
        <v>4929</v>
      </c>
      <c r="R1361" s="9"/>
      <c r="V1361" s="5"/>
      <c r="W1361" s="5"/>
      <c r="X1361" s="5"/>
      <c r="Y1361" s="5"/>
      <c r="AC1361" s="11"/>
    </row>
    <row r="1362" spans="1:29" ht="12.75">
      <c r="A1362" t="s">
        <v>294</v>
      </c>
      <c r="B1362" t="s">
        <v>2594</v>
      </c>
      <c r="C1362" s="8">
        <v>28880</v>
      </c>
      <c r="D1362" s="9" t="s">
        <v>3262</v>
      </c>
      <c r="E1362" s="9" t="s">
        <v>3395</v>
      </c>
      <c r="F1362" s="9" t="s">
        <v>2697</v>
      </c>
      <c r="G1362" s="9" t="s">
        <v>813</v>
      </c>
      <c r="H1362"/>
      <c r="I1362" s="9"/>
      <c r="J1362" s="9"/>
      <c r="L1362" s="9"/>
      <c r="M1362" s="9"/>
      <c r="O1362" s="9"/>
      <c r="P1362" s="9"/>
      <c r="R1362" s="9"/>
      <c r="V1362" s="5"/>
      <c r="W1362" s="5"/>
      <c r="X1362" s="5"/>
      <c r="Y1362" s="5"/>
      <c r="AC1362" s="11"/>
    </row>
    <row r="1363" ht="12.75">
      <c r="H1363"/>
    </row>
    <row r="1364" spans="1:29" ht="12.75">
      <c r="A1364" t="s">
        <v>3674</v>
      </c>
      <c r="B1364" t="s">
        <v>407</v>
      </c>
      <c r="C1364" s="8">
        <v>30036</v>
      </c>
      <c r="D1364" s="9" t="s">
        <v>709</v>
      </c>
      <c r="E1364" s="9" t="s">
        <v>1530</v>
      </c>
      <c r="F1364" s="9" t="s">
        <v>374</v>
      </c>
      <c r="G1364" s="9" t="s">
        <v>1426</v>
      </c>
      <c r="H1364" t="s">
        <v>3674</v>
      </c>
      <c r="I1364" s="9" t="s">
        <v>374</v>
      </c>
      <c r="J1364" s="9" t="s">
        <v>984</v>
      </c>
      <c r="K1364" t="s">
        <v>3674</v>
      </c>
      <c r="L1364" s="9" t="s">
        <v>374</v>
      </c>
      <c r="M1364" s="9" t="s">
        <v>668</v>
      </c>
      <c r="N1364" t="s">
        <v>3674</v>
      </c>
      <c r="O1364" s="9" t="s">
        <v>374</v>
      </c>
      <c r="P1364" s="9" t="s">
        <v>305</v>
      </c>
      <c r="R1364" s="9"/>
      <c r="V1364" s="5"/>
      <c r="W1364" s="5"/>
      <c r="X1364" s="5"/>
      <c r="Y1364" s="5"/>
      <c r="AC1364" s="11"/>
    </row>
    <row r="1365" spans="1:29" ht="12.75">
      <c r="A1365" t="s">
        <v>3674</v>
      </c>
      <c r="B1365" t="s">
        <v>1158</v>
      </c>
      <c r="C1365" s="8">
        <v>30943</v>
      </c>
      <c r="D1365" s="9" t="s">
        <v>2633</v>
      </c>
      <c r="E1365" s="9" t="s">
        <v>2635</v>
      </c>
      <c r="F1365" s="9" t="s">
        <v>2226</v>
      </c>
      <c r="G1365" s="9" t="s">
        <v>1995</v>
      </c>
      <c r="H1365" t="s">
        <v>2704</v>
      </c>
      <c r="I1365" s="9" t="s">
        <v>2226</v>
      </c>
      <c r="J1365" s="9" t="s">
        <v>3964</v>
      </c>
      <c r="L1365" s="9"/>
      <c r="M1365" s="9"/>
      <c r="O1365" s="9"/>
      <c r="P1365" s="9"/>
      <c r="R1365" s="9"/>
      <c r="V1365" s="5"/>
      <c r="W1365" s="5"/>
      <c r="X1365" s="5"/>
      <c r="Y1365" s="5"/>
      <c r="AC1365" s="11"/>
    </row>
    <row r="1366" spans="1:29" ht="12.75">
      <c r="A1366" t="s">
        <v>3674</v>
      </c>
      <c r="B1366" t="s">
        <v>529</v>
      </c>
      <c r="C1366" s="8">
        <v>30772</v>
      </c>
      <c r="D1366" s="9" t="s">
        <v>2635</v>
      </c>
      <c r="E1366" s="9" t="s">
        <v>2635</v>
      </c>
      <c r="F1366" s="9" t="s">
        <v>2706</v>
      </c>
      <c r="G1366" s="9" t="s">
        <v>1406</v>
      </c>
      <c r="H1366" t="s">
        <v>3674</v>
      </c>
      <c r="I1366" s="9" t="s">
        <v>2706</v>
      </c>
      <c r="J1366" s="9" t="s">
        <v>1777</v>
      </c>
      <c r="L1366" s="9"/>
      <c r="M1366" s="9"/>
      <c r="O1366" s="9"/>
      <c r="P1366" s="9"/>
      <c r="R1366" s="9"/>
      <c r="V1366" s="5"/>
      <c r="W1366" s="5"/>
      <c r="X1366" s="5"/>
      <c r="Y1366" s="5"/>
      <c r="AC1366" s="11"/>
    </row>
    <row r="1367" spans="1:29" ht="12.75">
      <c r="A1367" t="s">
        <v>1623</v>
      </c>
      <c r="B1367" t="s">
        <v>4971</v>
      </c>
      <c r="C1367" s="8">
        <v>31605</v>
      </c>
      <c r="D1367" s="9" t="s">
        <v>4605</v>
      </c>
      <c r="E1367" s="9" t="s">
        <v>4615</v>
      </c>
      <c r="F1367" s="9" t="s">
        <v>2538</v>
      </c>
      <c r="G1367" s="9" t="s">
        <v>193</v>
      </c>
      <c r="H1367"/>
      <c r="I1367" s="9"/>
      <c r="J1367" s="9"/>
      <c r="L1367" s="9"/>
      <c r="M1367" s="9"/>
      <c r="O1367" s="9"/>
      <c r="P1367" s="9"/>
      <c r="R1367" s="9"/>
      <c r="V1367" s="5"/>
      <c r="W1367" s="5"/>
      <c r="X1367" s="5"/>
      <c r="Y1367" s="5"/>
      <c r="AC1367" s="11"/>
    </row>
    <row r="1368" spans="1:29" ht="12.75">
      <c r="A1368" t="s">
        <v>1919</v>
      </c>
      <c r="B1368" t="s">
        <v>5065</v>
      </c>
      <c r="C1368" s="8">
        <v>29390</v>
      </c>
      <c r="D1368" s="9" t="s">
        <v>18</v>
      </c>
      <c r="E1368" s="9" t="s">
        <v>2537</v>
      </c>
      <c r="F1368" s="9" t="s">
        <v>549</v>
      </c>
      <c r="G1368" s="9" t="s">
        <v>188</v>
      </c>
      <c r="H1368" t="s">
        <v>1919</v>
      </c>
      <c r="I1368" s="9" t="s">
        <v>549</v>
      </c>
      <c r="J1368" s="9" t="s">
        <v>1200</v>
      </c>
      <c r="K1368" t="s">
        <v>1919</v>
      </c>
      <c r="L1368" s="9" t="s">
        <v>549</v>
      </c>
      <c r="M1368" s="9" t="s">
        <v>1709</v>
      </c>
      <c r="N1368" t="s">
        <v>1919</v>
      </c>
      <c r="O1368" s="9" t="s">
        <v>549</v>
      </c>
      <c r="P1368" s="9" t="s">
        <v>3785</v>
      </c>
      <c r="Q1368" t="s">
        <v>1919</v>
      </c>
      <c r="R1368" s="9" t="s">
        <v>549</v>
      </c>
      <c r="S1368" s="5" t="s">
        <v>5066</v>
      </c>
      <c r="T1368" t="s">
        <v>1919</v>
      </c>
      <c r="U1368" t="s">
        <v>549</v>
      </c>
      <c r="V1368" s="5" t="s">
        <v>5067</v>
      </c>
      <c r="W1368" s="5"/>
      <c r="X1368" s="5"/>
      <c r="Y1368" s="5"/>
      <c r="AC1368" s="11"/>
    </row>
    <row r="1369" spans="1:29" ht="12.75">
      <c r="A1369" t="s">
        <v>1919</v>
      </c>
      <c r="B1369" t="s">
        <v>4023</v>
      </c>
      <c r="C1369" s="8">
        <v>30980</v>
      </c>
      <c r="D1369" s="9" t="s">
        <v>2638</v>
      </c>
      <c r="E1369" s="9" t="s">
        <v>3324</v>
      </c>
      <c r="F1369" s="9" t="s">
        <v>4940</v>
      </c>
      <c r="G1369" s="9" t="s">
        <v>2091</v>
      </c>
      <c r="H1369" t="s">
        <v>1919</v>
      </c>
      <c r="I1369" s="9" t="s">
        <v>4940</v>
      </c>
      <c r="J1369" s="9" t="s">
        <v>2621</v>
      </c>
      <c r="L1369" s="9"/>
      <c r="M1369" s="9"/>
      <c r="O1369" s="9"/>
      <c r="P1369" s="9"/>
      <c r="R1369" s="9"/>
      <c r="V1369" s="5"/>
      <c r="W1369" s="5"/>
      <c r="X1369" s="5"/>
      <c r="Y1369" s="5"/>
      <c r="AC1369" s="11"/>
    </row>
    <row r="1370" spans="3:28" ht="12.75">
      <c r="C1370" s="8"/>
      <c r="D1370" s="9"/>
      <c r="E1370" s="9"/>
      <c r="F1370" s="9"/>
      <c r="G1370" s="9"/>
      <c r="H1370"/>
      <c r="I1370" s="9"/>
      <c r="J1370" s="9"/>
      <c r="L1370" s="9"/>
      <c r="M1370" s="9"/>
      <c r="O1370" s="9"/>
      <c r="P1370" s="9"/>
      <c r="R1370" s="9"/>
      <c r="S1370" s="9"/>
      <c r="U1370" s="8"/>
      <c r="V1370" s="9"/>
      <c r="W1370" s="6"/>
      <c r="Y1370" s="5"/>
      <c r="AB1370" s="12"/>
    </row>
    <row r="1371" spans="1:28" ht="12.75">
      <c r="A1371" t="s">
        <v>3185</v>
      </c>
      <c r="B1371" t="s">
        <v>2012</v>
      </c>
      <c r="C1371" s="8">
        <v>28299</v>
      </c>
      <c r="D1371" s="9" t="s">
        <v>3187</v>
      </c>
      <c r="E1371" s="9" t="s">
        <v>58</v>
      </c>
      <c r="F1371" s="9" t="s">
        <v>5180</v>
      </c>
      <c r="G1371" s="9" t="s">
        <v>5179</v>
      </c>
      <c r="H1371" t="s">
        <v>3185</v>
      </c>
      <c r="I1371" s="9" t="s">
        <v>5180</v>
      </c>
      <c r="J1371" s="9" t="s">
        <v>541</v>
      </c>
      <c r="K1371" t="s">
        <v>3185</v>
      </c>
      <c r="L1371" s="9" t="s">
        <v>5180</v>
      </c>
      <c r="M1371" s="9" t="s">
        <v>3718</v>
      </c>
      <c r="N1371" t="s">
        <v>3185</v>
      </c>
      <c r="O1371" s="9" t="s">
        <v>5180</v>
      </c>
      <c r="P1371" s="9" t="s">
        <v>3711</v>
      </c>
      <c r="Q1371" t="s">
        <v>3185</v>
      </c>
      <c r="R1371" s="9" t="s">
        <v>5180</v>
      </c>
      <c r="S1371" s="9" t="s">
        <v>543</v>
      </c>
      <c r="T1371" t="s">
        <v>5135</v>
      </c>
      <c r="U1371" s="8" t="s">
        <v>2544</v>
      </c>
      <c r="V1371" s="9" t="s">
        <v>3814</v>
      </c>
      <c r="W1371" s="6" t="s">
        <v>3298</v>
      </c>
      <c r="X1371" t="s">
        <v>2544</v>
      </c>
      <c r="Y1371" s="5" t="s">
        <v>3495</v>
      </c>
      <c r="Z1371" s="6" t="s">
        <v>3815</v>
      </c>
      <c r="AA1371" s="6" t="s">
        <v>2544</v>
      </c>
      <c r="AB1371" s="12" t="s">
        <v>5197</v>
      </c>
    </row>
    <row r="1372" spans="1:29" ht="12.75">
      <c r="A1372" t="s">
        <v>523</v>
      </c>
      <c r="B1372" t="s">
        <v>4773</v>
      </c>
      <c r="C1372" s="8">
        <v>30229</v>
      </c>
      <c r="D1372" s="9" t="s">
        <v>1529</v>
      </c>
      <c r="E1372" s="9" t="s">
        <v>1529</v>
      </c>
      <c r="F1372" s="9" t="s">
        <v>2538</v>
      </c>
      <c r="G1372" s="9" t="s">
        <v>5179</v>
      </c>
      <c r="H1372" t="s">
        <v>523</v>
      </c>
      <c r="I1372" s="9" t="s">
        <v>2538</v>
      </c>
      <c r="J1372" s="9" t="s">
        <v>3713</v>
      </c>
      <c r="K1372" t="s">
        <v>523</v>
      </c>
      <c r="L1372" s="9" t="s">
        <v>2538</v>
      </c>
      <c r="M1372" s="9" t="s">
        <v>3711</v>
      </c>
      <c r="N1372" t="s">
        <v>3714</v>
      </c>
      <c r="O1372" s="9" t="s">
        <v>2538</v>
      </c>
      <c r="P1372" s="9" t="s">
        <v>2539</v>
      </c>
      <c r="R1372" s="9"/>
      <c r="V1372" s="5"/>
      <c r="W1372" s="5"/>
      <c r="X1372" s="5"/>
      <c r="Y1372" s="5"/>
      <c r="AC1372" s="11"/>
    </row>
    <row r="1373" spans="1:25" ht="12.75">
      <c r="A1373" t="s">
        <v>523</v>
      </c>
      <c r="B1373" t="s">
        <v>3827</v>
      </c>
      <c r="C1373" s="8">
        <v>29121</v>
      </c>
      <c r="D1373" s="9" t="s">
        <v>3828</v>
      </c>
      <c r="E1373" s="9" t="s">
        <v>3859</v>
      </c>
      <c r="F1373" s="9" t="s">
        <v>2123</v>
      </c>
      <c r="G1373" s="9" t="s">
        <v>2279</v>
      </c>
      <c r="H1373" t="s">
        <v>523</v>
      </c>
      <c r="I1373" s="9" t="s">
        <v>2123</v>
      </c>
      <c r="J1373" s="9" t="s">
        <v>572</v>
      </c>
      <c r="K1373" t="s">
        <v>523</v>
      </c>
      <c r="L1373" s="9" t="s">
        <v>2123</v>
      </c>
      <c r="M1373" s="9" t="s">
        <v>3813</v>
      </c>
      <c r="N1373" t="s">
        <v>523</v>
      </c>
      <c r="O1373" s="9" t="s">
        <v>2123</v>
      </c>
      <c r="P1373" s="9" t="s">
        <v>541</v>
      </c>
      <c r="Q1373" t="s">
        <v>523</v>
      </c>
      <c r="R1373" s="9" t="s">
        <v>2123</v>
      </c>
      <c r="S1373" s="9" t="s">
        <v>3713</v>
      </c>
      <c r="T1373" t="s">
        <v>523</v>
      </c>
      <c r="U1373" s="8" t="s">
        <v>2123</v>
      </c>
      <c r="V1373" s="9" t="s">
        <v>3189</v>
      </c>
      <c r="W1373" s="6" t="s">
        <v>523</v>
      </c>
      <c r="X1373" t="s">
        <v>2123</v>
      </c>
      <c r="Y1373" s="13" t="s">
        <v>541</v>
      </c>
    </row>
    <row r="1374" spans="1:28" ht="12.75">
      <c r="A1374" t="s">
        <v>404</v>
      </c>
      <c r="B1374" t="s">
        <v>4225</v>
      </c>
      <c r="C1374" s="8">
        <v>29876</v>
      </c>
      <c r="D1374" s="9" t="s">
        <v>1532</v>
      </c>
      <c r="E1374" s="9" t="s">
        <v>2111</v>
      </c>
      <c r="F1374" s="9" t="s">
        <v>3083</v>
      </c>
      <c r="G1374" s="9" t="s">
        <v>1489</v>
      </c>
      <c r="H1374" t="s">
        <v>3810</v>
      </c>
      <c r="I1374" s="9" t="s">
        <v>3083</v>
      </c>
      <c r="J1374" s="9" t="s">
        <v>2545</v>
      </c>
      <c r="K1374" t="s">
        <v>3712</v>
      </c>
      <c r="L1374" s="9" t="s">
        <v>3083</v>
      </c>
      <c r="M1374" s="9" t="s">
        <v>2545</v>
      </c>
      <c r="O1374" s="9"/>
      <c r="P1374" s="9"/>
      <c r="R1374" s="9"/>
      <c r="S1374" s="9"/>
      <c r="U1374" s="8"/>
      <c r="V1374" s="9"/>
      <c r="W1374" s="6"/>
      <c r="Y1374" s="5"/>
      <c r="Z1374" s="6"/>
      <c r="AB1374" s="12"/>
    </row>
    <row r="1375" spans="1:29" ht="12.75">
      <c r="A1375" t="s">
        <v>3185</v>
      </c>
      <c r="B1375" t="s">
        <v>1220</v>
      </c>
      <c r="C1375" s="8">
        <v>29682</v>
      </c>
      <c r="D1375" s="9" t="s">
        <v>1221</v>
      </c>
      <c r="E1375" s="9" t="s">
        <v>2543</v>
      </c>
      <c r="F1375" s="9" t="s">
        <v>1905</v>
      </c>
      <c r="G1375" s="9" t="s">
        <v>541</v>
      </c>
      <c r="H1375" t="s">
        <v>3185</v>
      </c>
      <c r="I1375" s="9" t="s">
        <v>374</v>
      </c>
      <c r="J1375" s="9" t="s">
        <v>3718</v>
      </c>
      <c r="K1375" t="s">
        <v>3185</v>
      </c>
      <c r="L1375" s="9" t="s">
        <v>374</v>
      </c>
      <c r="M1375" s="9" t="s">
        <v>541</v>
      </c>
      <c r="N1375" t="s">
        <v>3185</v>
      </c>
      <c r="O1375" s="9" t="s">
        <v>2544</v>
      </c>
      <c r="P1375" s="9" t="s">
        <v>543</v>
      </c>
      <c r="Q1375" t="s">
        <v>3185</v>
      </c>
      <c r="R1375" s="9" t="s">
        <v>2544</v>
      </c>
      <c r="S1375" s="5" t="s">
        <v>3188</v>
      </c>
      <c r="T1375" t="s">
        <v>3185</v>
      </c>
      <c r="U1375" t="s">
        <v>2544</v>
      </c>
      <c r="V1375" s="5" t="s">
        <v>3814</v>
      </c>
      <c r="W1375" s="5"/>
      <c r="X1375" s="5"/>
      <c r="Y1375" s="5"/>
      <c r="AC1375" s="11"/>
    </row>
    <row r="1376" spans="1:28" ht="12.75">
      <c r="A1376" t="s">
        <v>3712</v>
      </c>
      <c r="B1376" t="s">
        <v>1219</v>
      </c>
      <c r="C1376" s="8">
        <v>29692</v>
      </c>
      <c r="D1376" s="9" t="s">
        <v>3303</v>
      </c>
      <c r="E1376" s="9" t="s">
        <v>372</v>
      </c>
      <c r="F1376" s="9" t="s">
        <v>2538</v>
      </c>
      <c r="G1376" s="9" t="s">
        <v>3711</v>
      </c>
      <c r="H1376" t="s">
        <v>3712</v>
      </c>
      <c r="I1376" s="9" t="s">
        <v>2226</v>
      </c>
      <c r="J1376" s="9" t="s">
        <v>543</v>
      </c>
      <c r="K1376" t="s">
        <v>3712</v>
      </c>
      <c r="L1376" s="9" t="s">
        <v>2226</v>
      </c>
      <c r="M1376" s="9" t="s">
        <v>3711</v>
      </c>
      <c r="N1376" t="s">
        <v>3493</v>
      </c>
      <c r="O1376" s="9" t="s">
        <v>2226</v>
      </c>
      <c r="P1376" s="9" t="s">
        <v>2547</v>
      </c>
      <c r="Q1376" t="s">
        <v>3810</v>
      </c>
      <c r="R1376" s="9" t="s">
        <v>2226</v>
      </c>
      <c r="S1376" s="9" t="s">
        <v>3814</v>
      </c>
      <c r="U1376" s="8"/>
      <c r="V1376" s="9"/>
      <c r="W1376" s="6"/>
      <c r="Y1376" s="5"/>
      <c r="Z1376" s="6"/>
      <c r="AB1376" s="12"/>
    </row>
    <row r="1377" spans="1:29" ht="12.75">
      <c r="A1377" t="s">
        <v>5135</v>
      </c>
      <c r="B1377" t="s">
        <v>5073</v>
      </c>
      <c r="C1377" s="8">
        <v>29471</v>
      </c>
      <c r="D1377" s="9" t="s">
        <v>2537</v>
      </c>
      <c r="E1377" s="9" t="s">
        <v>379</v>
      </c>
      <c r="F1377" s="9" t="s">
        <v>2697</v>
      </c>
      <c r="G1377" s="9" t="s">
        <v>543</v>
      </c>
      <c r="H1377" t="s">
        <v>5135</v>
      </c>
      <c r="I1377" s="9" t="s">
        <v>2697</v>
      </c>
      <c r="J1377" s="9" t="s">
        <v>5184</v>
      </c>
      <c r="K1377" t="s">
        <v>5135</v>
      </c>
      <c r="L1377" s="9" t="s">
        <v>5177</v>
      </c>
      <c r="M1377" s="9" t="s">
        <v>3711</v>
      </c>
      <c r="N1377" t="s">
        <v>5135</v>
      </c>
      <c r="O1377" s="9" t="s">
        <v>5177</v>
      </c>
      <c r="P1377" s="9" t="s">
        <v>3713</v>
      </c>
      <c r="Q1377" t="s">
        <v>5135</v>
      </c>
      <c r="R1377" s="9" t="s">
        <v>5177</v>
      </c>
      <c r="S1377" s="5" t="s">
        <v>3713</v>
      </c>
      <c r="T1377" t="s">
        <v>3808</v>
      </c>
      <c r="U1377" t="s">
        <v>5177</v>
      </c>
      <c r="V1377" s="5" t="s">
        <v>3188</v>
      </c>
      <c r="W1377" s="5"/>
      <c r="X1377" s="5"/>
      <c r="Y1377" s="5"/>
      <c r="AC1377" s="11"/>
    </row>
    <row r="1378" spans="1:29" ht="12.75">
      <c r="A1378" t="s">
        <v>2274</v>
      </c>
      <c r="B1378" t="s">
        <v>1237</v>
      </c>
      <c r="C1378" s="8">
        <v>30839</v>
      </c>
      <c r="D1378" s="9" t="s">
        <v>2636</v>
      </c>
      <c r="E1378" s="9" t="s">
        <v>3323</v>
      </c>
      <c r="F1378" s="9" t="s">
        <v>2538</v>
      </c>
      <c r="G1378" s="9" t="s">
        <v>3814</v>
      </c>
      <c r="H1378" t="s">
        <v>2274</v>
      </c>
      <c r="I1378" s="9" t="s">
        <v>2538</v>
      </c>
      <c r="J1378" s="9" t="s">
        <v>2545</v>
      </c>
      <c r="L1378" s="9"/>
      <c r="M1378" s="9"/>
      <c r="O1378" s="9"/>
      <c r="P1378" s="9"/>
      <c r="R1378" s="9"/>
      <c r="V1378" s="5"/>
      <c r="W1378" s="5"/>
      <c r="X1378" s="5"/>
      <c r="Y1378" s="5"/>
      <c r="AC1378" s="11"/>
    </row>
    <row r="1379" spans="1:28" ht="12.75">
      <c r="A1379" t="s">
        <v>3712</v>
      </c>
      <c r="B1379" t="s">
        <v>3230</v>
      </c>
      <c r="C1379" s="8">
        <v>30304</v>
      </c>
      <c r="D1379" s="9" t="s">
        <v>95</v>
      </c>
      <c r="E1379" s="9" t="s">
        <v>96</v>
      </c>
      <c r="F1379" s="9" t="s">
        <v>3717</v>
      </c>
      <c r="G1379" s="9" t="s">
        <v>2539</v>
      </c>
      <c r="H1379" t="s">
        <v>5135</v>
      </c>
      <c r="I1379" s="9" t="s">
        <v>3717</v>
      </c>
      <c r="J1379" s="9" t="s">
        <v>3713</v>
      </c>
      <c r="K1379" t="s">
        <v>2277</v>
      </c>
      <c r="L1379" s="9" t="s">
        <v>3717</v>
      </c>
      <c r="M1379" s="9" t="s">
        <v>2545</v>
      </c>
      <c r="O1379" s="9"/>
      <c r="P1379" s="9"/>
      <c r="R1379" s="9"/>
      <c r="S1379" s="9"/>
      <c r="U1379" s="8"/>
      <c r="V1379" s="9"/>
      <c r="W1379" s="6"/>
      <c r="Y1379" s="5"/>
      <c r="Z1379" s="6"/>
      <c r="AB1379" s="12"/>
    </row>
    <row r="1380" spans="1:28" ht="12.75">
      <c r="A1380" t="s">
        <v>1328</v>
      </c>
      <c r="B1380" t="s">
        <v>1898</v>
      </c>
      <c r="C1380" s="8">
        <v>30516</v>
      </c>
      <c r="D1380" s="9" t="s">
        <v>95</v>
      </c>
      <c r="E1380" s="9" t="s">
        <v>4868</v>
      </c>
      <c r="F1380" s="9"/>
      <c r="G1380" s="9"/>
      <c r="H1380" t="s">
        <v>3184</v>
      </c>
      <c r="I1380" s="9" t="s">
        <v>935</v>
      </c>
      <c r="J1380" s="9" t="s">
        <v>5197</v>
      </c>
      <c r="K1380" t="s">
        <v>3184</v>
      </c>
      <c r="L1380" s="9" t="s">
        <v>935</v>
      </c>
      <c r="M1380" s="9" t="s">
        <v>5197</v>
      </c>
      <c r="O1380" s="9"/>
      <c r="P1380" s="9"/>
      <c r="R1380" s="9"/>
      <c r="S1380" s="9"/>
      <c r="U1380" s="8"/>
      <c r="V1380" s="9"/>
      <c r="W1380" s="6"/>
      <c r="Y1380" s="5"/>
      <c r="Z1380" s="6"/>
      <c r="AB1380" s="12"/>
    </row>
    <row r="1381" spans="3:28" ht="12.75">
      <c r="C1381" s="8"/>
      <c r="D1381" s="9"/>
      <c r="E1381" s="9"/>
      <c r="F1381" s="9"/>
      <c r="G1381" s="9"/>
      <c r="H1381"/>
      <c r="I1381" s="9"/>
      <c r="J1381" s="9"/>
      <c r="L1381" s="9"/>
      <c r="M1381" s="9"/>
      <c r="O1381" s="9"/>
      <c r="P1381" s="9"/>
      <c r="R1381" s="9"/>
      <c r="S1381" s="9"/>
      <c r="U1381" s="8"/>
      <c r="V1381" s="9"/>
      <c r="W1381" s="6"/>
      <c r="Y1381" s="5"/>
      <c r="Z1381" s="6"/>
      <c r="AB1381" s="12"/>
    </row>
    <row r="1382" spans="1:28" ht="12.75">
      <c r="A1382" t="s">
        <v>5198</v>
      </c>
      <c r="B1382" t="s">
        <v>3215</v>
      </c>
      <c r="C1382" s="8">
        <v>31078</v>
      </c>
      <c r="D1382" s="9" t="s">
        <v>918</v>
      </c>
      <c r="E1382" s="9" t="s">
        <v>3216</v>
      </c>
      <c r="F1382" s="9" t="s">
        <v>3193</v>
      </c>
      <c r="G1382" s="9" t="s">
        <v>2827</v>
      </c>
      <c r="H1382" t="s">
        <v>5198</v>
      </c>
      <c r="I1382" s="9" t="s">
        <v>3193</v>
      </c>
      <c r="J1382" s="9" t="s">
        <v>2827</v>
      </c>
      <c r="K1382" t="s">
        <v>5198</v>
      </c>
      <c r="L1382" s="9" t="s">
        <v>3193</v>
      </c>
      <c r="M1382" s="9" t="s">
        <v>3711</v>
      </c>
      <c r="O1382" s="9"/>
      <c r="P1382" s="9"/>
      <c r="R1382" s="9"/>
      <c r="S1382" s="9"/>
      <c r="U1382" s="8"/>
      <c r="V1382" s="9"/>
      <c r="W1382" s="6"/>
      <c r="Y1382" s="5"/>
      <c r="Z1382" s="6"/>
      <c r="AB1382" s="12"/>
    </row>
    <row r="1383" spans="1:28" ht="12.75">
      <c r="A1383" t="s">
        <v>5196</v>
      </c>
      <c r="B1383" t="s">
        <v>2487</v>
      </c>
      <c r="C1383" s="8">
        <v>29894</v>
      </c>
      <c r="D1383" s="9" t="s">
        <v>2488</v>
      </c>
      <c r="E1383" s="9" t="s">
        <v>3756</v>
      </c>
      <c r="F1383" s="9" t="s">
        <v>935</v>
      </c>
      <c r="G1383" s="9" t="s">
        <v>572</v>
      </c>
      <c r="H1383" t="s">
        <v>5196</v>
      </c>
      <c r="I1383" s="9" t="s">
        <v>935</v>
      </c>
      <c r="J1383" s="9" t="s">
        <v>2835</v>
      </c>
      <c r="K1383" t="s">
        <v>5196</v>
      </c>
      <c r="L1383" s="9" t="s">
        <v>935</v>
      </c>
      <c r="M1383" s="9" t="s">
        <v>2489</v>
      </c>
      <c r="N1383" t="s">
        <v>5196</v>
      </c>
      <c r="O1383" s="9" t="s">
        <v>935</v>
      </c>
      <c r="P1383" s="9" t="s">
        <v>2489</v>
      </c>
      <c r="Q1383" t="s">
        <v>5196</v>
      </c>
      <c r="R1383" s="9" t="s">
        <v>935</v>
      </c>
      <c r="S1383" s="9" t="s">
        <v>3814</v>
      </c>
      <c r="U1383" s="8"/>
      <c r="V1383" s="9"/>
      <c r="W1383" s="6"/>
      <c r="Y1383" s="5"/>
      <c r="Z1383" s="6"/>
      <c r="AB1383" s="12"/>
    </row>
    <row r="1384" spans="1:28" ht="12.75">
      <c r="A1384" t="s">
        <v>5181</v>
      </c>
      <c r="B1384" t="s">
        <v>4926</v>
      </c>
      <c r="C1384" s="8">
        <v>27609</v>
      </c>
      <c r="D1384" s="9"/>
      <c r="E1384" s="9" t="s">
        <v>3856</v>
      </c>
      <c r="F1384" s="9" t="s">
        <v>5194</v>
      </c>
      <c r="G1384" s="9" t="s">
        <v>3813</v>
      </c>
      <c r="H1384" t="s">
        <v>1328</v>
      </c>
      <c r="I1384" s="9"/>
      <c r="J1384" s="9"/>
      <c r="K1384" t="s">
        <v>5185</v>
      </c>
      <c r="L1384" s="9" t="s">
        <v>5194</v>
      </c>
      <c r="M1384" s="9" t="s">
        <v>2283</v>
      </c>
      <c r="N1384" t="s">
        <v>5079</v>
      </c>
      <c r="O1384" s="9" t="s">
        <v>3717</v>
      </c>
      <c r="P1384" s="9" t="s">
        <v>3813</v>
      </c>
      <c r="R1384" s="9"/>
      <c r="S1384" s="9"/>
      <c r="T1384" t="s">
        <v>5185</v>
      </c>
      <c r="U1384" s="8" t="s">
        <v>3717</v>
      </c>
      <c r="V1384" s="9" t="s">
        <v>316</v>
      </c>
      <c r="W1384" s="6" t="s">
        <v>5181</v>
      </c>
      <c r="X1384" t="s">
        <v>3717</v>
      </c>
      <c r="Y1384" s="5" t="s">
        <v>701</v>
      </c>
      <c r="Z1384" s="6" t="s">
        <v>5178</v>
      </c>
      <c r="AA1384" s="6" t="s">
        <v>3717</v>
      </c>
      <c r="AB1384" s="12" t="s">
        <v>4112</v>
      </c>
    </row>
    <row r="1385" spans="1:29" ht="12.75">
      <c r="A1385" t="s">
        <v>3816</v>
      </c>
      <c r="B1385" t="s">
        <v>1719</v>
      </c>
      <c r="C1385" s="8">
        <v>31062</v>
      </c>
      <c r="D1385" s="9" t="s">
        <v>2635</v>
      </c>
      <c r="E1385" s="9" t="s">
        <v>2634</v>
      </c>
      <c r="F1385" s="9" t="s">
        <v>4172</v>
      </c>
      <c r="G1385" s="9" t="s">
        <v>5191</v>
      </c>
      <c r="H1385" t="s">
        <v>3816</v>
      </c>
      <c r="I1385" s="9" t="s">
        <v>4172</v>
      </c>
      <c r="J1385" s="9" t="s">
        <v>3814</v>
      </c>
      <c r="L1385" s="9"/>
      <c r="M1385" s="9"/>
      <c r="O1385" s="9"/>
      <c r="P1385" s="9"/>
      <c r="R1385" s="9"/>
      <c r="V1385" s="5"/>
      <c r="W1385" s="5"/>
      <c r="X1385" s="5"/>
      <c r="Y1385" s="5"/>
      <c r="AC1385" s="11"/>
    </row>
    <row r="1386" spans="1:28" ht="12.75">
      <c r="A1386" t="s">
        <v>5181</v>
      </c>
      <c r="B1386" t="s">
        <v>4924</v>
      </c>
      <c r="C1386" s="8">
        <v>30539</v>
      </c>
      <c r="D1386" s="9" t="s">
        <v>372</v>
      </c>
      <c r="E1386" s="9" t="s">
        <v>3303</v>
      </c>
      <c r="F1386" s="9" t="s">
        <v>4147</v>
      </c>
      <c r="G1386" s="9" t="s">
        <v>543</v>
      </c>
      <c r="H1386" t="s">
        <v>2152</v>
      </c>
      <c r="I1386" s="9" t="s">
        <v>4147</v>
      </c>
      <c r="J1386" s="9" t="s">
        <v>137</v>
      </c>
      <c r="K1386" t="s">
        <v>5200</v>
      </c>
      <c r="L1386" s="9" t="s">
        <v>4147</v>
      </c>
      <c r="M1386" s="9" t="s">
        <v>5201</v>
      </c>
      <c r="N1386" t="s">
        <v>5198</v>
      </c>
      <c r="O1386" s="9" t="s">
        <v>4147</v>
      </c>
      <c r="P1386" s="9" t="s">
        <v>3188</v>
      </c>
      <c r="Q1386" t="s">
        <v>5200</v>
      </c>
      <c r="R1386" s="9" t="s">
        <v>4147</v>
      </c>
      <c r="S1386" s="9" t="s">
        <v>2547</v>
      </c>
      <c r="U1386" s="8"/>
      <c r="V1386" s="9"/>
      <c r="W1386" s="6"/>
      <c r="Y1386" s="5"/>
      <c r="Z1386" s="6"/>
      <c r="AB1386" s="12"/>
    </row>
    <row r="1387" spans="1:29" ht="12.75">
      <c r="A1387" t="s">
        <v>5185</v>
      </c>
      <c r="B1387" t="s">
        <v>4068</v>
      </c>
      <c r="C1387" s="8">
        <v>31439</v>
      </c>
      <c r="D1387" s="9" t="s">
        <v>4603</v>
      </c>
      <c r="E1387" s="9" t="s">
        <v>4603</v>
      </c>
      <c r="F1387" s="9" t="s">
        <v>5183</v>
      </c>
      <c r="G1387" s="9" t="s">
        <v>1390</v>
      </c>
      <c r="H1387"/>
      <c r="I1387" s="9"/>
      <c r="J1387" s="9"/>
      <c r="L1387" s="9"/>
      <c r="M1387" s="9"/>
      <c r="O1387" s="9"/>
      <c r="P1387" s="9"/>
      <c r="R1387" s="9"/>
      <c r="V1387" s="5"/>
      <c r="W1387" s="5"/>
      <c r="X1387" s="5"/>
      <c r="Y1387" s="5"/>
      <c r="AC1387" s="11"/>
    </row>
    <row r="1388" spans="1:29" ht="12.75">
      <c r="A1388" t="s">
        <v>3816</v>
      </c>
      <c r="B1388" t="s">
        <v>1029</v>
      </c>
      <c r="C1388" s="8">
        <v>31395</v>
      </c>
      <c r="D1388" s="9" t="s">
        <v>2635</v>
      </c>
      <c r="E1388" s="9" t="s">
        <v>2638</v>
      </c>
      <c r="F1388" s="9" t="s">
        <v>539</v>
      </c>
      <c r="G1388" s="9" t="s">
        <v>3811</v>
      </c>
      <c r="H1388" t="s">
        <v>5203</v>
      </c>
      <c r="I1388" s="9" t="s">
        <v>539</v>
      </c>
      <c r="J1388" s="9" t="s">
        <v>2545</v>
      </c>
      <c r="L1388" s="9"/>
      <c r="M1388" s="9"/>
      <c r="O1388" s="9"/>
      <c r="P1388" s="9"/>
      <c r="R1388" s="9"/>
      <c r="V1388" s="5"/>
      <c r="W1388" s="5"/>
      <c r="X1388" s="5"/>
      <c r="Y1388" s="5"/>
      <c r="AC1388" s="11"/>
    </row>
    <row r="1389" spans="1:28" ht="12.75">
      <c r="A1389" t="s">
        <v>5200</v>
      </c>
      <c r="B1389" t="s">
        <v>4866</v>
      </c>
      <c r="C1389" s="8">
        <v>28083</v>
      </c>
      <c r="D1389" s="9" t="s">
        <v>5176</v>
      </c>
      <c r="E1389" s="9" t="s">
        <v>3859</v>
      </c>
      <c r="F1389" s="9" t="s">
        <v>4819</v>
      </c>
      <c r="G1389" s="9" t="s">
        <v>5201</v>
      </c>
      <c r="H1389" t="s">
        <v>5200</v>
      </c>
      <c r="I1389" s="9" t="s">
        <v>4819</v>
      </c>
      <c r="J1389" s="9" t="s">
        <v>5197</v>
      </c>
      <c r="K1389" t="s">
        <v>5198</v>
      </c>
      <c r="L1389" s="9" t="s">
        <v>4819</v>
      </c>
      <c r="M1389" s="9" t="s">
        <v>5191</v>
      </c>
      <c r="N1389" t="s">
        <v>5200</v>
      </c>
      <c r="O1389" s="9" t="s">
        <v>374</v>
      </c>
      <c r="P1389" s="9" t="s">
        <v>3711</v>
      </c>
      <c r="Q1389" t="s">
        <v>5198</v>
      </c>
      <c r="R1389" s="9" t="s">
        <v>374</v>
      </c>
      <c r="S1389" s="9" t="s">
        <v>5020</v>
      </c>
      <c r="T1389" t="s">
        <v>5198</v>
      </c>
      <c r="U1389" s="8" t="s">
        <v>374</v>
      </c>
      <c r="V1389" s="9" t="s">
        <v>4415</v>
      </c>
      <c r="W1389" s="6" t="s">
        <v>5198</v>
      </c>
      <c r="X1389" t="s">
        <v>374</v>
      </c>
      <c r="Y1389" s="5" t="s">
        <v>2698</v>
      </c>
      <c r="Z1389" s="6" t="s">
        <v>5181</v>
      </c>
      <c r="AA1389" s="6" t="s">
        <v>374</v>
      </c>
      <c r="AB1389" s="12" t="s">
        <v>3718</v>
      </c>
    </row>
    <row r="1390" spans="1:25" ht="12.75">
      <c r="A1390" t="s">
        <v>5200</v>
      </c>
      <c r="B1390" t="s">
        <v>4925</v>
      </c>
      <c r="C1390" s="8">
        <v>28867</v>
      </c>
      <c r="D1390" s="9" t="s">
        <v>548</v>
      </c>
      <c r="E1390" s="9" t="s">
        <v>1168</v>
      </c>
      <c r="F1390" s="9" t="s">
        <v>935</v>
      </c>
      <c r="G1390" s="9" t="s">
        <v>3188</v>
      </c>
      <c r="H1390" t="s">
        <v>5200</v>
      </c>
      <c r="I1390" s="9" t="s">
        <v>935</v>
      </c>
      <c r="J1390" s="9" t="s">
        <v>5202</v>
      </c>
      <c r="K1390" t="s">
        <v>5200</v>
      </c>
      <c r="L1390" s="9" t="s">
        <v>935</v>
      </c>
      <c r="M1390" s="9" t="s">
        <v>5199</v>
      </c>
      <c r="N1390" t="s">
        <v>5200</v>
      </c>
      <c r="O1390" s="9" t="s">
        <v>935</v>
      </c>
      <c r="P1390" s="9" t="s">
        <v>543</v>
      </c>
      <c r="Q1390" t="s">
        <v>5200</v>
      </c>
      <c r="R1390" s="9" t="s">
        <v>935</v>
      </c>
      <c r="S1390" s="9" t="s">
        <v>3188</v>
      </c>
      <c r="T1390" t="s">
        <v>5105</v>
      </c>
      <c r="U1390" s="8" t="s">
        <v>935</v>
      </c>
      <c r="V1390" s="9" t="s">
        <v>5197</v>
      </c>
      <c r="W1390" s="6" t="s">
        <v>5200</v>
      </c>
      <c r="X1390" t="s">
        <v>935</v>
      </c>
      <c r="Y1390" s="5" t="s">
        <v>3188</v>
      </c>
    </row>
    <row r="1391" spans="1:29" ht="12.75">
      <c r="A1391" t="s">
        <v>5203</v>
      </c>
      <c r="B1391" t="s">
        <v>3654</v>
      </c>
      <c r="C1391" s="8">
        <v>31024</v>
      </c>
      <c r="D1391" s="9" t="s">
        <v>2638</v>
      </c>
      <c r="E1391" s="9" t="s">
        <v>4615</v>
      </c>
      <c r="F1391" s="9" t="s">
        <v>2226</v>
      </c>
      <c r="G1391" s="9" t="s">
        <v>3188</v>
      </c>
      <c r="H1391"/>
      <c r="I1391" s="9"/>
      <c r="J1391" s="9"/>
      <c r="L1391" s="9"/>
      <c r="M1391" s="9"/>
      <c r="O1391" s="9"/>
      <c r="P1391" s="9"/>
      <c r="R1391" s="9"/>
      <c r="V1391" s="5"/>
      <c r="W1391" s="5"/>
      <c r="X1391" s="5"/>
      <c r="Y1391" s="5"/>
      <c r="AC1391" s="11"/>
    </row>
    <row r="1392" spans="1:29" ht="12.75">
      <c r="A1392" t="s">
        <v>3816</v>
      </c>
      <c r="B1392" t="s">
        <v>3818</v>
      </c>
      <c r="C1392" s="8">
        <v>30730</v>
      </c>
      <c r="D1392" s="9" t="s">
        <v>2638</v>
      </c>
      <c r="E1392" s="9" t="s">
        <v>2636</v>
      </c>
      <c r="F1392" s="9" t="s">
        <v>2546</v>
      </c>
      <c r="G1392" s="9" t="s">
        <v>2545</v>
      </c>
      <c r="H1392" t="s">
        <v>4902</v>
      </c>
      <c r="I1392" s="9" t="s">
        <v>2546</v>
      </c>
      <c r="J1392" s="9" t="s">
        <v>543</v>
      </c>
      <c r="L1392" s="9"/>
      <c r="M1392" s="9"/>
      <c r="O1392" s="9"/>
      <c r="P1392" s="9"/>
      <c r="R1392" s="9"/>
      <c r="V1392" s="5"/>
      <c r="W1392" s="5"/>
      <c r="X1392" s="5"/>
      <c r="Y1392" s="5"/>
      <c r="AC1392" s="11"/>
    </row>
    <row r="1394" spans="1:29" ht="12.75">
      <c r="A1394" t="s">
        <v>1269</v>
      </c>
      <c r="B1394" t="s">
        <v>3988</v>
      </c>
      <c r="C1394" s="8">
        <v>30235</v>
      </c>
      <c r="D1394" s="9" t="s">
        <v>3989</v>
      </c>
      <c r="E1394" s="9" t="s">
        <v>1950</v>
      </c>
      <c r="F1394" s="9" t="s">
        <v>5194</v>
      </c>
      <c r="G1394" s="9" t="s">
        <v>2586</v>
      </c>
      <c r="H1394" t="s">
        <v>318</v>
      </c>
      <c r="I1394" s="9" t="s">
        <v>5194</v>
      </c>
      <c r="J1394" s="9" t="s">
        <v>3042</v>
      </c>
      <c r="K1394" t="s">
        <v>3307</v>
      </c>
      <c r="L1394" s="9" t="s">
        <v>5194</v>
      </c>
      <c r="M1394" s="9" t="s">
        <v>5184</v>
      </c>
      <c r="N1394" t="s">
        <v>3307</v>
      </c>
      <c r="O1394" s="9" t="s">
        <v>5194</v>
      </c>
      <c r="P1394" s="9" t="s">
        <v>122</v>
      </c>
      <c r="Q1394" t="s">
        <v>4690</v>
      </c>
      <c r="R1394" s="9" t="s">
        <v>5194</v>
      </c>
      <c r="S1394" s="5" t="s">
        <v>3990</v>
      </c>
      <c r="T1394" t="s">
        <v>317</v>
      </c>
      <c r="U1394" t="s">
        <v>5194</v>
      </c>
      <c r="V1394" s="5" t="s">
        <v>5201</v>
      </c>
      <c r="W1394" s="5"/>
      <c r="X1394" s="5"/>
      <c r="Y1394" s="5"/>
      <c r="AC1394" s="11"/>
    </row>
    <row r="1395" spans="1:28" ht="12.75">
      <c r="A1395" t="s">
        <v>4919</v>
      </c>
      <c r="B1395" t="s">
        <v>916</v>
      </c>
      <c r="C1395" s="8">
        <v>30891</v>
      </c>
      <c r="D1395" s="9" t="s">
        <v>92</v>
      </c>
      <c r="E1395" s="9" t="s">
        <v>917</v>
      </c>
      <c r="F1395" s="9" t="s">
        <v>3193</v>
      </c>
      <c r="G1395" s="9" t="s">
        <v>2279</v>
      </c>
      <c r="H1395" t="s">
        <v>4919</v>
      </c>
      <c r="I1395" s="9" t="s">
        <v>3193</v>
      </c>
      <c r="J1395" s="9" t="s">
        <v>2279</v>
      </c>
      <c r="K1395" t="s">
        <v>4919</v>
      </c>
      <c r="L1395" s="9" t="s">
        <v>3193</v>
      </c>
      <c r="M1395" s="9" t="s">
        <v>4415</v>
      </c>
      <c r="O1395" s="9"/>
      <c r="P1395" s="9"/>
      <c r="R1395" s="9"/>
      <c r="S1395" s="9"/>
      <c r="U1395" s="8"/>
      <c r="V1395" s="9"/>
      <c r="W1395" s="6"/>
      <c r="Y1395" s="5"/>
      <c r="Z1395" s="6"/>
      <c r="AB1395" s="12"/>
    </row>
    <row r="1396" spans="1:29" ht="12.75">
      <c r="A1396" t="s">
        <v>2699</v>
      </c>
      <c r="B1396" t="s">
        <v>1093</v>
      </c>
      <c r="C1396" s="8">
        <v>30208</v>
      </c>
      <c r="D1396" s="9" t="s">
        <v>1531</v>
      </c>
      <c r="E1396" s="9" t="s">
        <v>1508</v>
      </c>
      <c r="F1396" s="9" t="s">
        <v>4172</v>
      </c>
      <c r="G1396" s="9" t="s">
        <v>3189</v>
      </c>
      <c r="H1396" t="s">
        <v>2699</v>
      </c>
      <c r="I1396" s="9" t="s">
        <v>4172</v>
      </c>
      <c r="J1396" s="9" t="s">
        <v>541</v>
      </c>
      <c r="K1396" t="s">
        <v>2699</v>
      </c>
      <c r="L1396" s="9" t="s">
        <v>4172</v>
      </c>
      <c r="M1396" s="9" t="s">
        <v>3711</v>
      </c>
      <c r="N1396" t="s">
        <v>5209</v>
      </c>
      <c r="O1396" s="9" t="s">
        <v>4172</v>
      </c>
      <c r="P1396" s="9" t="s">
        <v>4235</v>
      </c>
      <c r="R1396" s="9"/>
      <c r="V1396" s="5"/>
      <c r="W1396" s="5"/>
      <c r="X1396" s="5"/>
      <c r="Y1396" s="5"/>
      <c r="AC1396" s="11"/>
    </row>
    <row r="1397" spans="1:29" ht="12.75">
      <c r="A1397" t="s">
        <v>4919</v>
      </c>
      <c r="B1397" t="s">
        <v>3992</v>
      </c>
      <c r="C1397" s="8">
        <v>29364</v>
      </c>
      <c r="D1397" s="9" t="s">
        <v>18</v>
      </c>
      <c r="E1397" s="9" t="s">
        <v>3303</v>
      </c>
      <c r="F1397" s="9" t="s">
        <v>2226</v>
      </c>
      <c r="G1397" s="9" t="s">
        <v>3807</v>
      </c>
      <c r="H1397" t="s">
        <v>4919</v>
      </c>
      <c r="I1397" s="9" t="s">
        <v>2226</v>
      </c>
      <c r="J1397" s="9" t="s">
        <v>3189</v>
      </c>
      <c r="K1397" t="s">
        <v>4919</v>
      </c>
      <c r="L1397" s="9" t="s">
        <v>2226</v>
      </c>
      <c r="M1397" s="9" t="s">
        <v>3811</v>
      </c>
      <c r="N1397" t="s">
        <v>4919</v>
      </c>
      <c r="O1397" s="9" t="s">
        <v>2226</v>
      </c>
      <c r="P1397" s="9" t="s">
        <v>543</v>
      </c>
      <c r="Q1397" t="s">
        <v>573</v>
      </c>
      <c r="R1397" s="9" t="s">
        <v>2226</v>
      </c>
      <c r="S1397" s="5" t="s">
        <v>2545</v>
      </c>
      <c r="T1397" t="s">
        <v>573</v>
      </c>
      <c r="U1397" t="s">
        <v>2226</v>
      </c>
      <c r="V1397" s="5" t="s">
        <v>2547</v>
      </c>
      <c r="W1397" s="5"/>
      <c r="X1397" s="5"/>
      <c r="Y1397" s="5"/>
      <c r="AC1397" s="11"/>
    </row>
    <row r="1398" spans="1:28" ht="12.75">
      <c r="A1398" t="s">
        <v>4187</v>
      </c>
      <c r="B1398" t="s">
        <v>3306</v>
      </c>
      <c r="C1398" s="8">
        <v>28397</v>
      </c>
      <c r="D1398" s="9" t="s">
        <v>293</v>
      </c>
      <c r="E1398" s="9" t="s">
        <v>1383</v>
      </c>
      <c r="F1398" s="9" t="s">
        <v>1</v>
      </c>
      <c r="G1398" s="9" t="s">
        <v>3713</v>
      </c>
      <c r="H1398" t="s">
        <v>4187</v>
      </c>
      <c r="I1398" s="9" t="s">
        <v>1</v>
      </c>
      <c r="J1398" s="9" t="s">
        <v>5191</v>
      </c>
      <c r="K1398" t="s">
        <v>4690</v>
      </c>
      <c r="L1398" s="9" t="s">
        <v>1</v>
      </c>
      <c r="M1398" s="9" t="s">
        <v>4122</v>
      </c>
      <c r="N1398" t="s">
        <v>1328</v>
      </c>
      <c r="O1398" s="9"/>
      <c r="P1398" s="9"/>
      <c r="Q1398" t="s">
        <v>5209</v>
      </c>
      <c r="R1398" s="9" t="s">
        <v>1</v>
      </c>
      <c r="S1398" s="9" t="s">
        <v>4415</v>
      </c>
      <c r="T1398" t="s">
        <v>5209</v>
      </c>
      <c r="U1398" s="8" t="s">
        <v>3548</v>
      </c>
      <c r="V1398" s="9" t="s">
        <v>543</v>
      </c>
      <c r="W1398" s="6" t="s">
        <v>5209</v>
      </c>
      <c r="X1398" t="s">
        <v>3548</v>
      </c>
      <c r="Y1398" s="5" t="s">
        <v>2698</v>
      </c>
      <c r="Z1398" s="6" t="s">
        <v>573</v>
      </c>
      <c r="AA1398" s="6" t="s">
        <v>3548</v>
      </c>
      <c r="AB1398" s="12" t="s">
        <v>2545</v>
      </c>
    </row>
    <row r="1399" spans="1:29" ht="12.75">
      <c r="A1399" t="s">
        <v>2699</v>
      </c>
      <c r="B1399" t="s">
        <v>4320</v>
      </c>
      <c r="C1399" s="8">
        <v>30187</v>
      </c>
      <c r="D1399" s="9" t="s">
        <v>1530</v>
      </c>
      <c r="E1399" s="9" t="s">
        <v>1528</v>
      </c>
      <c r="F1399" s="9" t="s">
        <v>3083</v>
      </c>
      <c r="G1399" s="9" t="s">
        <v>3811</v>
      </c>
      <c r="H1399" t="s">
        <v>2699</v>
      </c>
      <c r="I1399" s="9" t="s">
        <v>3083</v>
      </c>
      <c r="J1399" s="9" t="s">
        <v>5187</v>
      </c>
      <c r="K1399" t="s">
        <v>2699</v>
      </c>
      <c r="L1399" s="9" t="s">
        <v>3083</v>
      </c>
      <c r="M1399" s="9" t="s">
        <v>5191</v>
      </c>
      <c r="N1399" t="s">
        <v>2699</v>
      </c>
      <c r="O1399" s="9" t="s">
        <v>3083</v>
      </c>
      <c r="P1399" s="9" t="s">
        <v>3811</v>
      </c>
      <c r="R1399" s="9"/>
      <c r="V1399" s="5"/>
      <c r="W1399" s="5"/>
      <c r="X1399" s="5"/>
      <c r="Y1399" s="5"/>
      <c r="AC1399" s="11"/>
    </row>
    <row r="1400" spans="1:29" ht="12.75">
      <c r="A1400" t="s">
        <v>1908</v>
      </c>
      <c r="B1400" t="s">
        <v>2587</v>
      </c>
      <c r="C1400" s="8">
        <v>31253</v>
      </c>
      <c r="D1400" s="9" t="s">
        <v>4602</v>
      </c>
      <c r="E1400" s="9" t="s">
        <v>4605</v>
      </c>
      <c r="F1400" s="9" t="s">
        <v>5194</v>
      </c>
      <c r="G1400" s="9" t="s">
        <v>2539</v>
      </c>
      <c r="H1400"/>
      <c r="I1400" s="9"/>
      <c r="J1400" s="9"/>
      <c r="L1400" s="9"/>
      <c r="M1400" s="9"/>
      <c r="O1400" s="9"/>
      <c r="P1400" s="9"/>
      <c r="R1400" s="9"/>
      <c r="V1400" s="5"/>
      <c r="W1400" s="5"/>
      <c r="X1400" s="5"/>
      <c r="Y1400" s="5"/>
      <c r="AC1400" s="11"/>
    </row>
    <row r="1401" ht="12.75">
      <c r="H1401"/>
    </row>
    <row r="1402" spans="1:28" ht="12.75">
      <c r="A1402" t="s">
        <v>375</v>
      </c>
      <c r="B1402" t="s">
        <v>1572</v>
      </c>
      <c r="C1402" s="8">
        <v>26950</v>
      </c>
      <c r="D1402" s="9"/>
      <c r="E1402" s="9" t="s">
        <v>3856</v>
      </c>
      <c r="F1402" s="9" t="s">
        <v>4819</v>
      </c>
      <c r="G1402" s="9" t="s">
        <v>1922</v>
      </c>
      <c r="H1402" t="s">
        <v>375</v>
      </c>
      <c r="I1402" s="9" t="s">
        <v>4819</v>
      </c>
      <c r="J1402" s="9" t="s">
        <v>550</v>
      </c>
      <c r="K1402" t="s">
        <v>375</v>
      </c>
      <c r="L1402" s="9" t="s">
        <v>4819</v>
      </c>
      <c r="M1402" s="9" t="s">
        <v>1922</v>
      </c>
      <c r="N1402" t="s">
        <v>375</v>
      </c>
      <c r="O1402" s="9" t="s">
        <v>4819</v>
      </c>
      <c r="P1402" s="9" t="s">
        <v>550</v>
      </c>
      <c r="Q1402" t="s">
        <v>375</v>
      </c>
      <c r="R1402" s="9" t="s">
        <v>4819</v>
      </c>
      <c r="S1402" s="9" t="s">
        <v>3823</v>
      </c>
      <c r="T1402" t="s">
        <v>375</v>
      </c>
      <c r="U1402" s="8" t="s">
        <v>4819</v>
      </c>
      <c r="V1402" s="9" t="s">
        <v>1922</v>
      </c>
      <c r="W1402" s="6" t="s">
        <v>375</v>
      </c>
      <c r="X1402" t="s">
        <v>4819</v>
      </c>
      <c r="Y1402" s="5" t="s">
        <v>3824</v>
      </c>
      <c r="Z1402" s="6" t="s">
        <v>375</v>
      </c>
      <c r="AA1402" s="6" t="s">
        <v>4819</v>
      </c>
      <c r="AB1402" s="12" t="s">
        <v>1922</v>
      </c>
    </row>
    <row r="1403" spans="1:28" ht="12.75">
      <c r="A1403" t="s">
        <v>4780</v>
      </c>
      <c r="B1403" t="s">
        <v>3751</v>
      </c>
      <c r="C1403" s="8">
        <v>28300</v>
      </c>
      <c r="D1403" s="9" t="s">
        <v>3752</v>
      </c>
      <c r="E1403" s="9" t="s">
        <v>1381</v>
      </c>
      <c r="F1403" s="9" t="s">
        <v>2123</v>
      </c>
      <c r="G1403" s="9" t="s">
        <v>1922</v>
      </c>
      <c r="H1403" t="s">
        <v>4780</v>
      </c>
      <c r="I1403" s="9" t="s">
        <v>2123</v>
      </c>
      <c r="J1403" s="9" t="s">
        <v>550</v>
      </c>
      <c r="K1403" t="s">
        <v>4780</v>
      </c>
      <c r="L1403" s="9" t="s">
        <v>2123</v>
      </c>
      <c r="M1403" s="9" t="s">
        <v>1922</v>
      </c>
      <c r="N1403" t="s">
        <v>4780</v>
      </c>
      <c r="O1403" s="9" t="s">
        <v>2123</v>
      </c>
      <c r="P1403" s="9" t="s">
        <v>550</v>
      </c>
      <c r="Q1403" t="s">
        <v>3133</v>
      </c>
      <c r="R1403" s="9" t="s">
        <v>2123</v>
      </c>
      <c r="S1403" s="9" t="s">
        <v>550</v>
      </c>
      <c r="T1403" t="s">
        <v>4780</v>
      </c>
      <c r="U1403" s="8" t="s">
        <v>2697</v>
      </c>
      <c r="V1403" s="9" t="s">
        <v>1922</v>
      </c>
      <c r="W1403" s="6" t="s">
        <v>4780</v>
      </c>
      <c r="X1403" t="s">
        <v>2697</v>
      </c>
      <c r="Y1403" s="5" t="s">
        <v>550</v>
      </c>
      <c r="Z1403" s="6" t="s">
        <v>4780</v>
      </c>
      <c r="AA1403" s="6" t="s">
        <v>2697</v>
      </c>
      <c r="AB1403" s="12" t="s">
        <v>550</v>
      </c>
    </row>
    <row r="1404" spans="1:29" ht="12.75">
      <c r="A1404" t="s">
        <v>370</v>
      </c>
      <c r="B1404" t="s">
        <v>2742</v>
      </c>
      <c r="C1404" s="8">
        <v>30012</v>
      </c>
      <c r="D1404" s="9" t="s">
        <v>709</v>
      </c>
      <c r="E1404" s="9" t="s">
        <v>1531</v>
      </c>
      <c r="F1404" s="9" t="s">
        <v>2544</v>
      </c>
      <c r="G1404" s="9" t="s">
        <v>550</v>
      </c>
      <c r="H1404" t="s">
        <v>370</v>
      </c>
      <c r="I1404" s="9" t="s">
        <v>2544</v>
      </c>
      <c r="J1404" s="9" t="s">
        <v>3134</v>
      </c>
      <c r="K1404" t="s">
        <v>370</v>
      </c>
      <c r="L1404" s="9" t="s">
        <v>2544</v>
      </c>
      <c r="M1404" s="9" t="s">
        <v>1922</v>
      </c>
      <c r="N1404" t="s">
        <v>367</v>
      </c>
      <c r="O1404" s="9" t="s">
        <v>2544</v>
      </c>
      <c r="P1404" s="9" t="s">
        <v>368</v>
      </c>
      <c r="R1404" s="9"/>
      <c r="V1404" s="5"/>
      <c r="W1404" s="5"/>
      <c r="X1404" s="5"/>
      <c r="Y1404" s="5"/>
      <c r="AC1404" s="11"/>
    </row>
    <row r="1405" spans="1:29" ht="12.75">
      <c r="A1405" t="s">
        <v>4780</v>
      </c>
      <c r="B1405" t="s">
        <v>3753</v>
      </c>
      <c r="C1405" s="8">
        <v>29508</v>
      </c>
      <c r="D1405" s="9" t="s">
        <v>2543</v>
      </c>
      <c r="E1405" s="9" t="s">
        <v>2457</v>
      </c>
      <c r="F1405" s="9" t="s">
        <v>2697</v>
      </c>
      <c r="G1405" s="9" t="s">
        <v>550</v>
      </c>
      <c r="H1405" t="s">
        <v>500</v>
      </c>
      <c r="I1405" s="9" t="s">
        <v>2697</v>
      </c>
      <c r="J1405" s="9" t="s">
        <v>501</v>
      </c>
      <c r="K1405" t="s">
        <v>3754</v>
      </c>
      <c r="L1405" s="9" t="s">
        <v>2697</v>
      </c>
      <c r="M1405" s="9" t="s">
        <v>1376</v>
      </c>
      <c r="N1405" t="s">
        <v>1022</v>
      </c>
      <c r="O1405" s="9" t="s">
        <v>2697</v>
      </c>
      <c r="P1405" s="9" t="s">
        <v>1023</v>
      </c>
      <c r="Q1405" t="s">
        <v>3754</v>
      </c>
      <c r="R1405" s="9" t="s">
        <v>2697</v>
      </c>
      <c r="S1405" s="5" t="s">
        <v>2117</v>
      </c>
      <c r="T1405" t="s">
        <v>367</v>
      </c>
      <c r="U1405" t="s">
        <v>2697</v>
      </c>
      <c r="V1405" s="5" t="s">
        <v>368</v>
      </c>
      <c r="W1405" s="5"/>
      <c r="X1405" s="5"/>
      <c r="Y1405" s="5"/>
      <c r="AC1405" s="11"/>
    </row>
    <row r="1406" spans="1:28" ht="12.75">
      <c r="A1406" t="s">
        <v>375</v>
      </c>
      <c r="B1406" t="s">
        <v>2118</v>
      </c>
      <c r="C1406" s="8">
        <v>29877</v>
      </c>
      <c r="D1406" s="9" t="s">
        <v>709</v>
      </c>
      <c r="E1406" s="9" t="s">
        <v>709</v>
      </c>
      <c r="F1406" s="9" t="s">
        <v>2123</v>
      </c>
      <c r="G1406" s="9" t="s">
        <v>3134</v>
      </c>
      <c r="H1406" t="s">
        <v>375</v>
      </c>
      <c r="I1406" s="9" t="s">
        <v>4147</v>
      </c>
      <c r="J1406" s="9" t="s">
        <v>3134</v>
      </c>
      <c r="K1406" t="s">
        <v>375</v>
      </c>
      <c r="L1406" s="9" t="s">
        <v>4147</v>
      </c>
      <c r="M1406" s="9" t="s">
        <v>550</v>
      </c>
      <c r="N1406" t="s">
        <v>1328</v>
      </c>
      <c r="O1406" s="9"/>
      <c r="P1406" s="9"/>
      <c r="Q1406" t="s">
        <v>375</v>
      </c>
      <c r="R1406" s="9" t="s">
        <v>4147</v>
      </c>
      <c r="S1406" s="9" t="s">
        <v>3134</v>
      </c>
      <c r="U1406" s="8"/>
      <c r="V1406" s="9"/>
      <c r="W1406" s="6"/>
      <c r="Y1406" s="5"/>
      <c r="Z1406" s="6"/>
      <c r="AB1406" s="12"/>
    </row>
    <row r="1407" spans="1:29" ht="12.75">
      <c r="A1407" t="s">
        <v>367</v>
      </c>
      <c r="B1407" t="s">
        <v>4542</v>
      </c>
      <c r="C1407" s="8">
        <v>31128</v>
      </c>
      <c r="D1407" s="9" t="s">
        <v>4613</v>
      </c>
      <c r="E1407" s="9" t="s">
        <v>4606</v>
      </c>
      <c r="F1407" s="9" t="s">
        <v>524</v>
      </c>
      <c r="G1407" s="9" t="s">
        <v>368</v>
      </c>
      <c r="H1407"/>
      <c r="I1407" s="9"/>
      <c r="J1407" s="9"/>
      <c r="L1407" s="9"/>
      <c r="M1407" s="9"/>
      <c r="O1407" s="9"/>
      <c r="P1407" s="9"/>
      <c r="R1407" s="9"/>
      <c r="V1407" s="5"/>
      <c r="W1407" s="5"/>
      <c r="X1407" s="5"/>
      <c r="Y1407" s="5"/>
      <c r="AC1407" s="11"/>
    </row>
    <row r="1408" spans="1:29" ht="12.75">
      <c r="A1408" t="s">
        <v>375</v>
      </c>
      <c r="B1408" t="s">
        <v>4692</v>
      </c>
      <c r="C1408" s="8">
        <v>30826</v>
      </c>
      <c r="D1408" s="9" t="s">
        <v>1529</v>
      </c>
      <c r="E1408" s="9" t="s">
        <v>1530</v>
      </c>
      <c r="F1408" s="9" t="s">
        <v>2544</v>
      </c>
      <c r="G1408" s="9" t="s">
        <v>368</v>
      </c>
      <c r="H1408" t="s">
        <v>375</v>
      </c>
      <c r="I1408" s="9" t="s">
        <v>2544</v>
      </c>
      <c r="J1408" s="9" t="s">
        <v>3134</v>
      </c>
      <c r="K1408" t="s">
        <v>367</v>
      </c>
      <c r="L1408" s="9" t="s">
        <v>2544</v>
      </c>
      <c r="M1408" s="9" t="s">
        <v>368</v>
      </c>
      <c r="N1408" t="s">
        <v>367</v>
      </c>
      <c r="O1408" s="9" t="s">
        <v>2544</v>
      </c>
      <c r="P1408" s="9" t="s">
        <v>368</v>
      </c>
      <c r="R1408" s="9"/>
      <c r="V1408" s="5"/>
      <c r="W1408" s="5"/>
      <c r="X1408" s="5"/>
      <c r="Y1408" s="5"/>
      <c r="AC1408" s="11"/>
    </row>
    <row r="1409" spans="1:25" ht="12.75">
      <c r="A1409" t="s">
        <v>367</v>
      </c>
      <c r="B1409" t="s">
        <v>3996</v>
      </c>
      <c r="C1409" s="8">
        <v>29684</v>
      </c>
      <c r="D1409" s="9" t="s">
        <v>3997</v>
      </c>
      <c r="E1409" s="9" t="s">
        <v>1168</v>
      </c>
      <c r="F1409" s="9" t="s">
        <v>4819</v>
      </c>
      <c r="G1409" s="9" t="s">
        <v>368</v>
      </c>
      <c r="H1409" t="s">
        <v>4780</v>
      </c>
      <c r="I1409" s="9" t="s">
        <v>4819</v>
      </c>
      <c r="J1409" s="9" t="s">
        <v>550</v>
      </c>
      <c r="K1409" t="s">
        <v>4780</v>
      </c>
      <c r="L1409" s="9" t="s">
        <v>4819</v>
      </c>
      <c r="M1409" s="9" t="s">
        <v>1922</v>
      </c>
      <c r="N1409" t="s">
        <v>4780</v>
      </c>
      <c r="O1409" s="9" t="s">
        <v>4819</v>
      </c>
      <c r="P1409" s="9" t="s">
        <v>3134</v>
      </c>
      <c r="Q1409" t="s">
        <v>4780</v>
      </c>
      <c r="R1409" s="9" t="s">
        <v>4819</v>
      </c>
      <c r="S1409" s="9" t="s">
        <v>3823</v>
      </c>
      <c r="T1409" t="s">
        <v>367</v>
      </c>
      <c r="U1409" s="8" t="s">
        <v>4819</v>
      </c>
      <c r="V1409" s="9" t="s">
        <v>3134</v>
      </c>
      <c r="W1409" s="6" t="s">
        <v>367</v>
      </c>
      <c r="X1409" t="s">
        <v>4819</v>
      </c>
      <c r="Y1409" s="5" t="s">
        <v>368</v>
      </c>
    </row>
    <row r="1410" spans="1:29" ht="12.75">
      <c r="A1410" t="s">
        <v>367</v>
      </c>
      <c r="B1410" t="s">
        <v>3948</v>
      </c>
      <c r="C1410" s="8">
        <v>31456</v>
      </c>
      <c r="D1410" s="9" t="s">
        <v>3266</v>
      </c>
      <c r="E1410" s="9" t="s">
        <v>4606</v>
      </c>
      <c r="F1410" s="9" t="s">
        <v>1905</v>
      </c>
      <c r="G1410" s="9" t="s">
        <v>368</v>
      </c>
      <c r="H1410"/>
      <c r="I1410" s="9"/>
      <c r="J1410" s="9"/>
      <c r="L1410" s="9"/>
      <c r="M1410" s="9"/>
      <c r="O1410" s="9"/>
      <c r="P1410" s="9"/>
      <c r="R1410" s="9"/>
      <c r="V1410" s="5"/>
      <c r="W1410" s="5"/>
      <c r="X1410" s="5"/>
      <c r="Y1410" s="5"/>
      <c r="AC1410" s="11"/>
    </row>
    <row r="1411" spans="1:28" ht="12.75">
      <c r="A1411" t="s">
        <v>1328</v>
      </c>
      <c r="B1411" t="s">
        <v>3998</v>
      </c>
      <c r="C1411" s="8">
        <v>26648</v>
      </c>
      <c r="D1411" s="9"/>
      <c r="E1411" s="9" t="s">
        <v>1954</v>
      </c>
      <c r="F1411" s="9"/>
      <c r="G1411" s="9"/>
      <c r="H1411" t="s">
        <v>370</v>
      </c>
      <c r="I1411" s="9" t="s">
        <v>935</v>
      </c>
      <c r="J1411" s="9" t="s">
        <v>3134</v>
      </c>
      <c r="K1411" t="s">
        <v>370</v>
      </c>
      <c r="L1411" s="9" t="s">
        <v>935</v>
      </c>
      <c r="M1411" s="9" t="s">
        <v>1922</v>
      </c>
      <c r="N1411" t="s">
        <v>1328</v>
      </c>
      <c r="O1411" s="9"/>
      <c r="P1411" s="9"/>
      <c r="Q1411" t="s">
        <v>370</v>
      </c>
      <c r="R1411" s="9" t="s">
        <v>935</v>
      </c>
      <c r="S1411" s="9" t="s">
        <v>1922</v>
      </c>
      <c r="T1411" t="s">
        <v>370</v>
      </c>
      <c r="U1411" s="8" t="s">
        <v>935</v>
      </c>
      <c r="V1411" s="9" t="s">
        <v>1922</v>
      </c>
      <c r="W1411" s="6" t="s">
        <v>370</v>
      </c>
      <c r="X1411" t="s">
        <v>549</v>
      </c>
      <c r="Y1411" s="5" t="s">
        <v>550</v>
      </c>
      <c r="Z1411" s="6" t="s">
        <v>370</v>
      </c>
      <c r="AA1411" s="6" t="s">
        <v>549</v>
      </c>
      <c r="AB1411" s="12" t="s">
        <v>1922</v>
      </c>
    </row>
    <row r="1412" spans="1:28" ht="12.75">
      <c r="A1412" t="s">
        <v>1328</v>
      </c>
      <c r="B1412" t="s">
        <v>3217</v>
      </c>
      <c r="C1412" s="8">
        <v>30315</v>
      </c>
      <c r="D1412" s="9" t="s">
        <v>95</v>
      </c>
      <c r="E1412" s="9" t="s">
        <v>93</v>
      </c>
      <c r="F1412" s="9"/>
      <c r="G1412" s="9"/>
      <c r="H1412" t="s">
        <v>370</v>
      </c>
      <c r="I1412" s="9" t="s">
        <v>5194</v>
      </c>
      <c r="J1412" s="9" t="s">
        <v>368</v>
      </c>
      <c r="K1412" t="s">
        <v>370</v>
      </c>
      <c r="L1412" s="9" t="s">
        <v>5194</v>
      </c>
      <c r="M1412" s="9" t="s">
        <v>3134</v>
      </c>
      <c r="O1412" s="9"/>
      <c r="P1412" s="9"/>
      <c r="R1412" s="9"/>
      <c r="S1412" s="9"/>
      <c r="U1412" s="8"/>
      <c r="V1412" s="9"/>
      <c r="W1412" s="6"/>
      <c r="Y1412" s="5"/>
      <c r="Z1412" s="6"/>
      <c r="AB1412" s="12"/>
    </row>
    <row r="1413" spans="3:29" ht="12.75">
      <c r="C1413" s="8"/>
      <c r="D1413" s="9"/>
      <c r="E1413" s="9"/>
      <c r="F1413" s="9"/>
      <c r="G1413" s="9"/>
      <c r="H1413"/>
      <c r="I1413" s="9"/>
      <c r="J1413" s="9"/>
      <c r="L1413" s="9"/>
      <c r="M1413" s="9"/>
      <c r="O1413" s="9"/>
      <c r="P1413" s="9"/>
      <c r="R1413" s="9"/>
      <c r="V1413" s="5"/>
      <c r="W1413" s="5"/>
      <c r="X1413" s="5"/>
      <c r="Y1413" s="5"/>
      <c r="AC1413" s="11"/>
    </row>
    <row r="1414" spans="1:29" ht="12.75">
      <c r="A1414" t="s">
        <v>1715</v>
      </c>
      <c r="B1414" t="s">
        <v>3225</v>
      </c>
      <c r="C1414" s="8">
        <v>28145</v>
      </c>
      <c r="D1414" s="9" t="s">
        <v>3187</v>
      </c>
      <c r="E1414" s="9" t="s">
        <v>95</v>
      </c>
      <c r="F1414" s="9" t="s">
        <v>2697</v>
      </c>
      <c r="G1414" s="9" t="s">
        <v>811</v>
      </c>
      <c r="H1414" t="s">
        <v>1715</v>
      </c>
      <c r="I1414" s="9" t="s">
        <v>2697</v>
      </c>
      <c r="J1414" s="9" t="s">
        <v>502</v>
      </c>
      <c r="K1414" t="s">
        <v>1715</v>
      </c>
      <c r="L1414" s="9" t="s">
        <v>2697</v>
      </c>
      <c r="M1414" s="9" t="s">
        <v>3224</v>
      </c>
      <c r="N1414" t="s">
        <v>1715</v>
      </c>
      <c r="O1414" s="9" t="s">
        <v>2697</v>
      </c>
      <c r="P1414" s="9" t="s">
        <v>3223</v>
      </c>
      <c r="Q1414" t="s">
        <v>1715</v>
      </c>
      <c r="R1414" s="9" t="s">
        <v>2697</v>
      </c>
      <c r="S1414" s="5" t="s">
        <v>3222</v>
      </c>
      <c r="T1414" t="s">
        <v>1715</v>
      </c>
      <c r="U1414" t="s">
        <v>2697</v>
      </c>
      <c r="V1414" s="5" t="s">
        <v>3221</v>
      </c>
      <c r="W1414" s="6" t="s">
        <v>1715</v>
      </c>
      <c r="X1414" t="s">
        <v>4172</v>
      </c>
      <c r="Y1414" s="5" t="s">
        <v>3220</v>
      </c>
      <c r="Z1414" t="s">
        <v>1715</v>
      </c>
      <c r="AA1414" s="6" t="s">
        <v>4172</v>
      </c>
      <c r="AB1414" s="6" t="s">
        <v>3219</v>
      </c>
      <c r="AC1414" s="11"/>
    </row>
    <row r="1415" spans="1:29" ht="12.75">
      <c r="A1415" t="s">
        <v>3311</v>
      </c>
      <c r="B1415" t="s">
        <v>3063</v>
      </c>
      <c r="C1415" s="8">
        <v>30917</v>
      </c>
      <c r="D1415" s="9" t="s">
        <v>2113</v>
      </c>
      <c r="E1415" s="9" t="s">
        <v>4601</v>
      </c>
      <c r="F1415" s="9" t="s">
        <v>2706</v>
      </c>
      <c r="G1415" s="9" t="s">
        <v>1397</v>
      </c>
      <c r="H1415"/>
      <c r="I1415" s="9"/>
      <c r="J1415" s="9"/>
      <c r="L1415" s="9"/>
      <c r="M1415" s="9"/>
      <c r="O1415" s="9"/>
      <c r="P1415" s="9"/>
      <c r="R1415" s="9"/>
      <c r="V1415" s="5"/>
      <c r="W1415" s="5"/>
      <c r="X1415" s="5"/>
      <c r="Y1415" s="5"/>
      <c r="AC1415" s="11"/>
    </row>
    <row r="1416" spans="3:25" ht="12.75">
      <c r="C1416" s="8"/>
      <c r="D1416" s="9"/>
      <c r="E1416" s="9"/>
      <c r="F1416" s="9"/>
      <c r="G1416" s="9"/>
      <c r="H1416" s="9"/>
      <c r="I1416" s="9"/>
      <c r="J1416" s="9"/>
      <c r="L1416" s="9"/>
      <c r="M1416" s="9"/>
      <c r="O1416" s="9"/>
      <c r="P1416" s="9"/>
      <c r="R1416" s="9"/>
      <c r="S1416" s="9"/>
      <c r="U1416" s="8"/>
      <c r="V1416" s="9"/>
      <c r="W1416" s="6"/>
      <c r="Y1416" s="5"/>
    </row>
    <row r="1417" spans="8:20" ht="12.75">
      <c r="H1417" t="s">
        <v>391</v>
      </c>
      <c r="K1417" t="s">
        <v>1433</v>
      </c>
      <c r="N1417" t="s">
        <v>1127</v>
      </c>
      <c r="Q1417" t="s">
        <v>4302</v>
      </c>
      <c r="T1417" t="s">
        <v>4197</v>
      </c>
    </row>
    <row r="1419" ht="12.75">
      <c r="V1419" s="5"/>
    </row>
    <row r="1420" ht="12.75">
      <c r="V1420" s="5"/>
    </row>
    <row r="1421" spans="1:22" ht="18">
      <c r="A1421" s="7" t="s">
        <v>4198</v>
      </c>
      <c r="K1421" s="7"/>
      <c r="V1421" s="5"/>
    </row>
    <row r="1422" spans="1:22" ht="12.75">
      <c r="A1422" t="s">
        <v>2924</v>
      </c>
      <c r="V1422" s="5"/>
    </row>
    <row r="1423" spans="1:22" ht="12.75">
      <c r="A1423" t="s">
        <v>2287</v>
      </c>
      <c r="V1423" s="5"/>
    </row>
    <row r="1424" spans="1:29" ht="12.75">
      <c r="A1424" t="s">
        <v>3002</v>
      </c>
      <c r="B1424" t="s">
        <v>698</v>
      </c>
      <c r="C1424" s="8">
        <v>29216</v>
      </c>
      <c r="D1424" s="9" t="s">
        <v>699</v>
      </c>
      <c r="E1424" s="9" t="s">
        <v>3848</v>
      </c>
      <c r="F1424" s="9" t="s">
        <v>4147</v>
      </c>
      <c r="G1424" s="9" t="s">
        <v>852</v>
      </c>
      <c r="H1424" t="s">
        <v>3002</v>
      </c>
      <c r="I1424" s="9" t="s">
        <v>4147</v>
      </c>
      <c r="J1424" s="9" t="s">
        <v>3863</v>
      </c>
      <c r="K1424" t="s">
        <v>3002</v>
      </c>
      <c r="L1424" s="9" t="s">
        <v>4147</v>
      </c>
      <c r="M1424" s="9" t="s">
        <v>3692</v>
      </c>
      <c r="N1424" t="s">
        <v>3002</v>
      </c>
      <c r="O1424" s="9" t="s">
        <v>4147</v>
      </c>
      <c r="P1424" s="9" t="s">
        <v>4387</v>
      </c>
      <c r="Q1424" t="s">
        <v>3002</v>
      </c>
      <c r="R1424" s="9" t="s">
        <v>4147</v>
      </c>
      <c r="S1424" s="5" t="s">
        <v>1615</v>
      </c>
      <c r="T1424" t="s">
        <v>3002</v>
      </c>
      <c r="U1424" t="s">
        <v>4147</v>
      </c>
      <c r="V1424" s="5" t="s">
        <v>2338</v>
      </c>
      <c r="W1424" s="5"/>
      <c r="X1424" s="5"/>
      <c r="Y1424" s="5"/>
      <c r="AB1424" s="12"/>
      <c r="AC1424" s="11"/>
    </row>
    <row r="1425" spans="1:28" ht="12.75">
      <c r="A1425" t="s">
        <v>3002</v>
      </c>
      <c r="B1425" t="s">
        <v>708</v>
      </c>
      <c r="C1425" s="8">
        <v>25828</v>
      </c>
      <c r="D1425" s="9"/>
      <c r="E1425" s="9" t="s">
        <v>1387</v>
      </c>
      <c r="F1425" s="9" t="s">
        <v>374</v>
      </c>
      <c r="G1425" s="9" t="s">
        <v>2338</v>
      </c>
      <c r="H1425" t="s">
        <v>1328</v>
      </c>
      <c r="I1425" s="9"/>
      <c r="J1425" s="9"/>
      <c r="K1425" t="s">
        <v>3002</v>
      </c>
      <c r="L1425" s="9" t="s">
        <v>5177</v>
      </c>
      <c r="M1425" s="9" t="s">
        <v>28</v>
      </c>
      <c r="N1425" t="s">
        <v>3002</v>
      </c>
      <c r="O1425" s="9" t="s">
        <v>5177</v>
      </c>
      <c r="P1425" s="9" t="s">
        <v>4192</v>
      </c>
      <c r="Q1425" t="s">
        <v>3002</v>
      </c>
      <c r="R1425" s="9" t="s">
        <v>5177</v>
      </c>
      <c r="S1425" s="9" t="s">
        <v>3242</v>
      </c>
      <c r="T1425" t="s">
        <v>3002</v>
      </c>
      <c r="U1425" s="8" t="s">
        <v>1480</v>
      </c>
      <c r="V1425" s="9" t="s">
        <v>3243</v>
      </c>
      <c r="W1425" t="s">
        <v>3002</v>
      </c>
      <c r="X1425" t="s">
        <v>1480</v>
      </c>
      <c r="Y1425" s="5" t="s">
        <v>4407</v>
      </c>
      <c r="Z1425" t="s">
        <v>3002</v>
      </c>
      <c r="AA1425" s="6" t="s">
        <v>1480</v>
      </c>
      <c r="AB1425" s="6" t="s">
        <v>1923</v>
      </c>
    </row>
    <row r="1426" spans="1:29" ht="12.75">
      <c r="A1426" t="s">
        <v>3002</v>
      </c>
      <c r="B1426" t="s">
        <v>3064</v>
      </c>
      <c r="C1426" s="8">
        <v>31218</v>
      </c>
      <c r="D1426" s="9" t="s">
        <v>4610</v>
      </c>
      <c r="E1426" s="9" t="s">
        <v>3394</v>
      </c>
      <c r="F1426" s="9" t="s">
        <v>2706</v>
      </c>
      <c r="G1426" s="9" t="s">
        <v>2169</v>
      </c>
      <c r="H1426"/>
      <c r="I1426" s="9"/>
      <c r="J1426" s="9"/>
      <c r="L1426" s="9"/>
      <c r="M1426" s="9"/>
      <c r="O1426" s="9"/>
      <c r="P1426" s="9"/>
      <c r="R1426" s="9"/>
      <c r="V1426" s="5"/>
      <c r="W1426" s="5"/>
      <c r="X1426" s="5"/>
      <c r="Y1426" s="5"/>
      <c r="AC1426" s="11"/>
    </row>
    <row r="1428" spans="1:29" ht="12.75">
      <c r="A1428" t="s">
        <v>2535</v>
      </c>
      <c r="B1428" t="s">
        <v>1616</v>
      </c>
      <c r="C1428" s="8">
        <v>29178</v>
      </c>
      <c r="D1428" s="9" t="s">
        <v>1617</v>
      </c>
      <c r="E1428" s="9" t="s">
        <v>2543</v>
      </c>
      <c r="F1428" s="9" t="s">
        <v>539</v>
      </c>
      <c r="G1428" s="9" t="s">
        <v>2048</v>
      </c>
      <c r="H1428" t="s">
        <v>2535</v>
      </c>
      <c r="I1428" s="9" t="s">
        <v>539</v>
      </c>
      <c r="J1428" s="9" t="s">
        <v>245</v>
      </c>
      <c r="K1428" t="s">
        <v>2535</v>
      </c>
      <c r="L1428" s="9" t="s">
        <v>539</v>
      </c>
      <c r="M1428" s="9" t="s">
        <v>906</v>
      </c>
      <c r="N1428" t="s">
        <v>2535</v>
      </c>
      <c r="O1428" s="9" t="s">
        <v>539</v>
      </c>
      <c r="P1428" s="9" t="s">
        <v>436</v>
      </c>
      <c r="Q1428" t="s">
        <v>2535</v>
      </c>
      <c r="R1428" s="9" t="s">
        <v>539</v>
      </c>
      <c r="S1428" s="5" t="s">
        <v>1618</v>
      </c>
      <c r="T1428" t="s">
        <v>2535</v>
      </c>
      <c r="U1428" t="s">
        <v>539</v>
      </c>
      <c r="V1428" s="5" t="s">
        <v>1619</v>
      </c>
      <c r="W1428" s="5"/>
      <c r="X1428" s="5"/>
      <c r="Y1428" s="5"/>
      <c r="AC1428" s="11"/>
    </row>
    <row r="1429" spans="1:29" ht="12.75">
      <c r="A1429" t="s">
        <v>2535</v>
      </c>
      <c r="B1429" t="s">
        <v>3579</v>
      </c>
      <c r="C1429" s="8">
        <v>28769</v>
      </c>
      <c r="D1429" s="9" t="s">
        <v>3490</v>
      </c>
      <c r="E1429" s="9" t="s">
        <v>96</v>
      </c>
      <c r="F1429" s="9" t="s">
        <v>4819</v>
      </c>
      <c r="G1429" s="9" t="s">
        <v>226</v>
      </c>
      <c r="H1429" t="s">
        <v>2967</v>
      </c>
      <c r="I1429" s="9" t="s">
        <v>4819</v>
      </c>
      <c r="J1429" s="9" t="s">
        <v>3898</v>
      </c>
      <c r="K1429" t="s">
        <v>296</v>
      </c>
      <c r="L1429" s="9" t="s">
        <v>4819</v>
      </c>
      <c r="M1429" s="9" t="s">
        <v>5234</v>
      </c>
      <c r="O1429" s="9"/>
      <c r="P1429" s="9"/>
      <c r="R1429" s="9"/>
      <c r="T1429" t="s">
        <v>296</v>
      </c>
      <c r="U1429" t="s">
        <v>4819</v>
      </c>
      <c r="V1429" s="5" t="s">
        <v>3580</v>
      </c>
      <c r="W1429" s="5"/>
      <c r="X1429" s="5"/>
      <c r="Y1429" s="5"/>
      <c r="Z1429" t="s">
        <v>2535</v>
      </c>
      <c r="AA1429" s="6" t="s">
        <v>4819</v>
      </c>
      <c r="AB1429" s="6" t="s">
        <v>3581</v>
      </c>
      <c r="AC1429" s="11"/>
    </row>
    <row r="1430" spans="1:28" ht="12.75">
      <c r="A1430" t="s">
        <v>2535</v>
      </c>
      <c r="B1430" t="s">
        <v>2170</v>
      </c>
      <c r="C1430" s="8">
        <v>27938</v>
      </c>
      <c r="D1430" s="9" t="s">
        <v>2171</v>
      </c>
      <c r="E1430" s="9" t="s">
        <v>2438</v>
      </c>
      <c r="F1430" s="9" t="s">
        <v>1480</v>
      </c>
      <c r="G1430" s="9" t="s">
        <v>227</v>
      </c>
      <c r="H1430" t="s">
        <v>2535</v>
      </c>
      <c r="I1430" s="9" t="s">
        <v>1480</v>
      </c>
      <c r="J1430" s="9" t="s">
        <v>3469</v>
      </c>
      <c r="K1430" t="s">
        <v>2535</v>
      </c>
      <c r="L1430" s="9" t="s">
        <v>1480</v>
      </c>
      <c r="M1430" s="9" t="s">
        <v>3987</v>
      </c>
      <c r="N1430" t="s">
        <v>2535</v>
      </c>
      <c r="O1430" s="9" t="s">
        <v>1480</v>
      </c>
      <c r="P1430" s="9" t="s">
        <v>1079</v>
      </c>
      <c r="Q1430" t="s">
        <v>2535</v>
      </c>
      <c r="R1430" s="9" t="s">
        <v>1480</v>
      </c>
      <c r="S1430" s="9" t="s">
        <v>2172</v>
      </c>
      <c r="T1430" t="s">
        <v>2535</v>
      </c>
      <c r="U1430" s="8" t="s">
        <v>1480</v>
      </c>
      <c r="V1430" s="9" t="s">
        <v>1545</v>
      </c>
      <c r="W1430" t="s">
        <v>2535</v>
      </c>
      <c r="X1430" t="s">
        <v>1480</v>
      </c>
      <c r="Y1430" s="5" t="s">
        <v>1546</v>
      </c>
      <c r="Z1430" t="s">
        <v>2535</v>
      </c>
      <c r="AA1430" s="6" t="s">
        <v>1480</v>
      </c>
      <c r="AB1430" s="6" t="s">
        <v>3540</v>
      </c>
    </row>
    <row r="1431" spans="1:28" ht="12.75">
      <c r="A1431" t="s">
        <v>2535</v>
      </c>
      <c r="B1431" t="s">
        <v>1962</v>
      </c>
      <c r="C1431" s="8">
        <v>29094</v>
      </c>
      <c r="D1431" s="9" t="s">
        <v>3192</v>
      </c>
      <c r="E1431" s="9" t="s">
        <v>1388</v>
      </c>
      <c r="F1431" s="9" t="s">
        <v>5177</v>
      </c>
      <c r="G1431" s="9" t="s">
        <v>2045</v>
      </c>
      <c r="H1431" t="s">
        <v>2535</v>
      </c>
      <c r="I1431" s="9" t="s">
        <v>5177</v>
      </c>
      <c r="J1431" s="9" t="s">
        <v>242</v>
      </c>
      <c r="K1431" t="s">
        <v>2535</v>
      </c>
      <c r="L1431" s="9" t="s">
        <v>5177</v>
      </c>
      <c r="M1431" s="9" t="s">
        <v>904</v>
      </c>
      <c r="N1431" t="s">
        <v>2967</v>
      </c>
      <c r="O1431" s="9" t="s">
        <v>5177</v>
      </c>
      <c r="P1431" s="9" t="s">
        <v>458</v>
      </c>
      <c r="Q1431" t="s">
        <v>2967</v>
      </c>
      <c r="R1431" s="9" t="s">
        <v>5177</v>
      </c>
      <c r="S1431" s="9" t="s">
        <v>1986</v>
      </c>
      <c r="T1431" t="s">
        <v>2535</v>
      </c>
      <c r="U1431" s="8" t="s">
        <v>5177</v>
      </c>
      <c r="V1431" s="9" t="s">
        <v>4840</v>
      </c>
      <c r="W1431" t="s">
        <v>2777</v>
      </c>
      <c r="X1431" t="s">
        <v>5177</v>
      </c>
      <c r="Y1431" s="5" t="s">
        <v>4841</v>
      </c>
      <c r="Z1431" s="6"/>
      <c r="AB1431" s="12"/>
    </row>
    <row r="1432" spans="1:28" ht="12.75">
      <c r="A1432" t="s">
        <v>294</v>
      </c>
      <c r="B1432" t="s">
        <v>498</v>
      </c>
      <c r="C1432" s="8">
        <v>29896</v>
      </c>
      <c r="D1432" s="9" t="s">
        <v>67</v>
      </c>
      <c r="E1432" s="9" t="s">
        <v>94</v>
      </c>
      <c r="F1432" s="9" t="s">
        <v>3193</v>
      </c>
      <c r="G1432" s="9" t="s">
        <v>4293</v>
      </c>
      <c r="H1432" t="s">
        <v>294</v>
      </c>
      <c r="I1432" s="9" t="s">
        <v>3193</v>
      </c>
      <c r="J1432" s="9" t="s">
        <v>4018</v>
      </c>
      <c r="K1432" t="s">
        <v>294</v>
      </c>
      <c r="L1432" s="9" t="s">
        <v>3193</v>
      </c>
      <c r="M1432" s="9" t="s">
        <v>497</v>
      </c>
      <c r="O1432" s="9"/>
      <c r="P1432" s="9"/>
      <c r="R1432" s="9"/>
      <c r="S1432" s="9"/>
      <c r="U1432" s="8"/>
      <c r="V1432" s="9"/>
      <c r="W1432" s="6"/>
      <c r="Y1432" s="5"/>
      <c r="Z1432" s="6"/>
      <c r="AB1432" s="12"/>
    </row>
    <row r="1433" spans="1:29" ht="12.75">
      <c r="A1433" t="s">
        <v>296</v>
      </c>
      <c r="B1433" t="s">
        <v>2949</v>
      </c>
      <c r="C1433" s="8">
        <v>30302</v>
      </c>
      <c r="D1433" s="9" t="s">
        <v>1531</v>
      </c>
      <c r="E1433" s="9" t="s">
        <v>793</v>
      </c>
      <c r="F1433" s="9" t="s">
        <v>3193</v>
      </c>
      <c r="G1433" s="9" t="s">
        <v>4292</v>
      </c>
      <c r="H1433"/>
      <c r="I1433" s="9"/>
      <c r="J1433" s="9"/>
      <c r="K1433" t="s">
        <v>2535</v>
      </c>
      <c r="L1433" s="9" t="s">
        <v>4819</v>
      </c>
      <c r="M1433" s="9" t="s">
        <v>2427</v>
      </c>
      <c r="N1433" t="s">
        <v>2535</v>
      </c>
      <c r="O1433" s="9" t="s">
        <v>4819</v>
      </c>
      <c r="P1433" s="9" t="s">
        <v>1114</v>
      </c>
      <c r="R1433" s="9"/>
      <c r="V1433" s="5"/>
      <c r="W1433" s="5"/>
      <c r="X1433" s="5"/>
      <c r="Y1433" s="5"/>
      <c r="AC1433" s="11"/>
    </row>
    <row r="1434" spans="1:28" ht="12.75">
      <c r="A1434" t="s">
        <v>294</v>
      </c>
      <c r="B1434" t="s">
        <v>4268</v>
      </c>
      <c r="C1434" s="8">
        <v>28075</v>
      </c>
      <c r="D1434" s="9" t="s">
        <v>3187</v>
      </c>
      <c r="E1434" s="9" t="s">
        <v>1335</v>
      </c>
      <c r="F1434" s="9" t="s">
        <v>4940</v>
      </c>
      <c r="G1434" s="9" t="s">
        <v>2087</v>
      </c>
      <c r="H1434" t="s">
        <v>294</v>
      </c>
      <c r="I1434" s="9" t="s">
        <v>4940</v>
      </c>
      <c r="J1434" s="9" t="s">
        <v>1595</v>
      </c>
      <c r="K1434" t="s">
        <v>294</v>
      </c>
      <c r="L1434" s="9" t="s">
        <v>4940</v>
      </c>
      <c r="M1434" s="9" t="s">
        <v>464</v>
      </c>
      <c r="N1434" t="s">
        <v>294</v>
      </c>
      <c r="O1434" s="9" t="s">
        <v>4940</v>
      </c>
      <c r="P1434" s="9" t="s">
        <v>3840</v>
      </c>
      <c r="Q1434" t="s">
        <v>294</v>
      </c>
      <c r="R1434" s="9" t="s">
        <v>4940</v>
      </c>
      <c r="S1434" s="9" t="s">
        <v>2925</v>
      </c>
      <c r="T1434" t="s">
        <v>294</v>
      </c>
      <c r="U1434" s="8" t="s">
        <v>4940</v>
      </c>
      <c r="V1434" s="9" t="s">
        <v>2926</v>
      </c>
      <c r="W1434" t="s">
        <v>294</v>
      </c>
      <c r="X1434" t="s">
        <v>4940</v>
      </c>
      <c r="Y1434" s="5" t="s">
        <v>2927</v>
      </c>
      <c r="Z1434" t="s">
        <v>294</v>
      </c>
      <c r="AA1434" s="6" t="s">
        <v>4940</v>
      </c>
      <c r="AB1434" s="6" t="s">
        <v>2928</v>
      </c>
    </row>
    <row r="1435" spans="1:29" ht="12.75">
      <c r="A1435" t="s">
        <v>2790</v>
      </c>
      <c r="B1435" t="s">
        <v>2151</v>
      </c>
      <c r="C1435" s="8">
        <v>30788</v>
      </c>
      <c r="D1435" s="9" t="s">
        <v>2113</v>
      </c>
      <c r="E1435" s="9" t="s">
        <v>794</v>
      </c>
      <c r="F1435" s="9" t="s">
        <v>4147</v>
      </c>
      <c r="G1435" s="9" t="s">
        <v>828</v>
      </c>
      <c r="H1435" t="s">
        <v>1919</v>
      </c>
      <c r="I1435" s="9" t="s">
        <v>4147</v>
      </c>
      <c r="J1435" s="9" t="s">
        <v>4251</v>
      </c>
      <c r="L1435" s="9"/>
      <c r="M1435" s="9"/>
      <c r="O1435" s="9"/>
      <c r="P1435" s="9"/>
      <c r="R1435" s="9"/>
      <c r="V1435" s="5"/>
      <c r="W1435" s="5"/>
      <c r="X1435" s="5"/>
      <c r="Y1435" s="5"/>
      <c r="AC1435" s="11"/>
    </row>
    <row r="1437" spans="1:28" ht="12.75">
      <c r="A1437" t="s">
        <v>71</v>
      </c>
      <c r="B1437" t="s">
        <v>4806</v>
      </c>
      <c r="C1437" s="8">
        <v>29654</v>
      </c>
      <c r="D1437" s="9" t="s">
        <v>3192</v>
      </c>
      <c r="E1437" s="9" t="s">
        <v>3031</v>
      </c>
      <c r="F1437" s="9" t="s">
        <v>1905</v>
      </c>
      <c r="G1437" s="9" t="s">
        <v>4323</v>
      </c>
      <c r="H1437"/>
      <c r="I1437" s="9"/>
      <c r="J1437" s="9"/>
      <c r="K1437" t="s">
        <v>2704</v>
      </c>
      <c r="L1437" s="9" t="s">
        <v>295</v>
      </c>
      <c r="M1437" s="9" t="s">
        <v>1700</v>
      </c>
      <c r="N1437" t="s">
        <v>71</v>
      </c>
      <c r="O1437" s="9" t="s">
        <v>2544</v>
      </c>
      <c r="P1437" s="9" t="s">
        <v>955</v>
      </c>
      <c r="Q1437" t="s">
        <v>2704</v>
      </c>
      <c r="R1437" s="9" t="s">
        <v>2544</v>
      </c>
      <c r="S1437" s="9" t="s">
        <v>4807</v>
      </c>
      <c r="T1437" t="s">
        <v>3674</v>
      </c>
      <c r="U1437" s="8" t="s">
        <v>524</v>
      </c>
      <c r="V1437" s="9" t="s">
        <v>4808</v>
      </c>
      <c r="W1437" s="6" t="s">
        <v>2704</v>
      </c>
      <c r="X1437" t="s">
        <v>524</v>
      </c>
      <c r="Y1437" s="5" t="s">
        <v>1728</v>
      </c>
      <c r="Z1437" s="6"/>
      <c r="AB1437" s="12"/>
    </row>
    <row r="1438" spans="1:29" ht="12.75">
      <c r="A1438" t="s">
        <v>654</v>
      </c>
      <c r="B1438" t="s">
        <v>412</v>
      </c>
      <c r="C1438" s="8">
        <v>30548</v>
      </c>
      <c r="D1438" s="9" t="s">
        <v>2638</v>
      </c>
      <c r="E1438" s="9" t="s">
        <v>2635</v>
      </c>
      <c r="F1438" s="9" t="s">
        <v>4511</v>
      </c>
      <c r="G1438" s="9" t="s">
        <v>3699</v>
      </c>
      <c r="H1438" t="s">
        <v>3118</v>
      </c>
      <c r="I1438" s="9" t="s">
        <v>4511</v>
      </c>
      <c r="J1438" s="9" t="s">
        <v>413</v>
      </c>
      <c r="L1438" s="9"/>
      <c r="M1438" s="9"/>
      <c r="O1438" s="9"/>
      <c r="P1438" s="9"/>
      <c r="R1438" s="9"/>
      <c r="V1438" s="5"/>
      <c r="W1438" s="5"/>
      <c r="X1438" s="5"/>
      <c r="Y1438" s="5"/>
      <c r="AC1438" s="11"/>
    </row>
    <row r="1439" spans="1:28" ht="12.75">
      <c r="A1439" t="s">
        <v>4162</v>
      </c>
      <c r="B1439" t="s">
        <v>1729</v>
      </c>
      <c r="C1439" s="8">
        <v>29582</v>
      </c>
      <c r="D1439" s="9" t="s">
        <v>5190</v>
      </c>
      <c r="E1439" s="9" t="s">
        <v>2992</v>
      </c>
      <c r="F1439" s="9" t="s">
        <v>2123</v>
      </c>
      <c r="G1439" s="9" t="s">
        <v>1409</v>
      </c>
      <c r="H1439" t="s">
        <v>71</v>
      </c>
      <c r="I1439" s="9" t="s">
        <v>4041</v>
      </c>
      <c r="J1439" s="9" t="s">
        <v>1645</v>
      </c>
      <c r="K1439" t="s">
        <v>71</v>
      </c>
      <c r="L1439" s="9" t="s">
        <v>4041</v>
      </c>
      <c r="M1439" s="9" t="s">
        <v>2380</v>
      </c>
      <c r="N1439" t="s">
        <v>3674</v>
      </c>
      <c r="O1439" s="9" t="s">
        <v>4041</v>
      </c>
      <c r="P1439" s="9" t="s">
        <v>950</v>
      </c>
      <c r="Q1439" t="s">
        <v>1623</v>
      </c>
      <c r="R1439" s="9" t="s">
        <v>4041</v>
      </c>
      <c r="S1439" s="9" t="s">
        <v>2513</v>
      </c>
      <c r="U1439" s="8"/>
      <c r="V1439" s="9"/>
      <c r="W1439" s="6"/>
      <c r="Y1439" s="5"/>
      <c r="Z1439" s="6"/>
      <c r="AB1439" s="12"/>
    </row>
    <row r="1440" spans="1:28" ht="12.75">
      <c r="A1440" t="s">
        <v>2704</v>
      </c>
      <c r="B1440" t="s">
        <v>4005</v>
      </c>
      <c r="C1440" s="8">
        <v>28499</v>
      </c>
      <c r="D1440" s="9" t="s">
        <v>3457</v>
      </c>
      <c r="E1440" s="9" t="s">
        <v>4659</v>
      </c>
      <c r="F1440" s="9" t="s">
        <v>4147</v>
      </c>
      <c r="G1440" s="9" t="s">
        <v>829</v>
      </c>
      <c r="H1440" t="s">
        <v>2704</v>
      </c>
      <c r="I1440" s="9" t="s">
        <v>4147</v>
      </c>
      <c r="J1440" s="9" t="s">
        <v>4248</v>
      </c>
      <c r="K1440" t="s">
        <v>2704</v>
      </c>
      <c r="L1440" s="9" t="s">
        <v>4147</v>
      </c>
      <c r="M1440" s="9" t="s">
        <v>606</v>
      </c>
      <c r="N1440" t="s">
        <v>2704</v>
      </c>
      <c r="O1440" s="9" t="s">
        <v>4147</v>
      </c>
      <c r="P1440" s="9" t="s">
        <v>952</v>
      </c>
      <c r="Q1440" t="s">
        <v>2704</v>
      </c>
      <c r="R1440" s="9" t="s">
        <v>4147</v>
      </c>
      <c r="S1440" s="9" t="s">
        <v>4006</v>
      </c>
      <c r="T1440" t="s">
        <v>71</v>
      </c>
      <c r="U1440" s="8" t="s">
        <v>4147</v>
      </c>
      <c r="V1440" s="9" t="s">
        <v>4007</v>
      </c>
      <c r="W1440" s="6" t="s">
        <v>2704</v>
      </c>
      <c r="X1440" t="s">
        <v>4147</v>
      </c>
      <c r="Y1440" s="5" t="s">
        <v>4008</v>
      </c>
      <c r="Z1440" t="s">
        <v>3674</v>
      </c>
      <c r="AA1440" s="6" t="s">
        <v>4147</v>
      </c>
      <c r="AB1440" s="12" t="s">
        <v>4009</v>
      </c>
    </row>
    <row r="1441" spans="1:28" ht="12.75">
      <c r="A1441" t="s">
        <v>3674</v>
      </c>
      <c r="B1441" t="s">
        <v>2929</v>
      </c>
      <c r="C1441" s="8">
        <v>29267</v>
      </c>
      <c r="D1441" s="9" t="s">
        <v>2930</v>
      </c>
      <c r="E1441" s="9" t="s">
        <v>1389</v>
      </c>
      <c r="F1441" s="9" t="s">
        <v>3548</v>
      </c>
      <c r="G1441" s="9" t="s">
        <v>3891</v>
      </c>
      <c r="H1441" t="s">
        <v>3674</v>
      </c>
      <c r="I1441" s="9" t="s">
        <v>295</v>
      </c>
      <c r="J1441" s="9" t="s">
        <v>2810</v>
      </c>
      <c r="K1441" t="s">
        <v>2704</v>
      </c>
      <c r="L1441" s="9" t="s">
        <v>3083</v>
      </c>
      <c r="M1441" s="9" t="s">
        <v>4479</v>
      </c>
      <c r="N1441" t="s">
        <v>71</v>
      </c>
      <c r="O1441" s="9" t="s">
        <v>3717</v>
      </c>
      <c r="P1441" s="9" t="s">
        <v>2301</v>
      </c>
      <c r="Q1441" t="s">
        <v>71</v>
      </c>
      <c r="R1441" s="9" t="s">
        <v>3717</v>
      </c>
      <c r="S1441" s="9" t="s">
        <v>4803</v>
      </c>
      <c r="T1441" t="s">
        <v>71</v>
      </c>
      <c r="U1441" s="8" t="s">
        <v>3717</v>
      </c>
      <c r="V1441" s="9" t="s">
        <v>4804</v>
      </c>
      <c r="W1441" s="6" t="s">
        <v>3674</v>
      </c>
      <c r="X1441" t="s">
        <v>3717</v>
      </c>
      <c r="Y1441" s="5" t="s">
        <v>4805</v>
      </c>
      <c r="Z1441" s="6"/>
      <c r="AB1441" s="12"/>
    </row>
    <row r="1442" spans="1:28" ht="12.75">
      <c r="A1442" t="s">
        <v>1919</v>
      </c>
      <c r="B1442" t="s">
        <v>2514</v>
      </c>
      <c r="C1442" s="8">
        <v>29296</v>
      </c>
      <c r="D1442" s="9" t="s">
        <v>2515</v>
      </c>
      <c r="E1442" s="9" t="s">
        <v>3856</v>
      </c>
      <c r="F1442" s="9" t="s">
        <v>5194</v>
      </c>
      <c r="G1442" s="9" t="s">
        <v>806</v>
      </c>
      <c r="H1442" t="s">
        <v>1919</v>
      </c>
      <c r="I1442" s="9" t="s">
        <v>5194</v>
      </c>
      <c r="J1442" s="9" t="s">
        <v>4246</v>
      </c>
      <c r="K1442" t="s">
        <v>1919</v>
      </c>
      <c r="L1442" s="9" t="s">
        <v>5194</v>
      </c>
      <c r="M1442" s="9" t="s">
        <v>1570</v>
      </c>
      <c r="N1442" t="s">
        <v>1919</v>
      </c>
      <c r="O1442" s="9" t="s">
        <v>5194</v>
      </c>
      <c r="P1442" s="9" t="s">
        <v>133</v>
      </c>
      <c r="Q1442" t="s">
        <v>1919</v>
      </c>
      <c r="R1442" s="9" t="s">
        <v>5194</v>
      </c>
      <c r="S1442" s="9" t="s">
        <v>2516</v>
      </c>
      <c r="T1442" t="s">
        <v>1919</v>
      </c>
      <c r="U1442" s="8" t="s">
        <v>5194</v>
      </c>
      <c r="V1442" s="9" t="s">
        <v>2517</v>
      </c>
      <c r="W1442" s="6" t="s">
        <v>1919</v>
      </c>
      <c r="X1442" t="s">
        <v>5194</v>
      </c>
      <c r="Y1442" s="5" t="s">
        <v>4297</v>
      </c>
      <c r="Z1442" t="s">
        <v>1919</v>
      </c>
      <c r="AA1442" s="6" t="s">
        <v>5194</v>
      </c>
      <c r="AB1442" s="12" t="s">
        <v>4298</v>
      </c>
    </row>
    <row r="1443" spans="1:29" ht="12.75">
      <c r="A1443" t="s">
        <v>1919</v>
      </c>
      <c r="B1443" t="s">
        <v>4595</v>
      </c>
      <c r="C1443" s="8">
        <v>30336</v>
      </c>
      <c r="D1443" s="9" t="s">
        <v>1532</v>
      </c>
      <c r="E1443" s="9" t="s">
        <v>3396</v>
      </c>
      <c r="F1443" s="9" t="s">
        <v>2706</v>
      </c>
      <c r="G1443" s="9" t="s">
        <v>1407</v>
      </c>
      <c r="H1443"/>
      <c r="I1443" s="9"/>
      <c r="J1443" s="9"/>
      <c r="L1443" s="9"/>
      <c r="M1443" s="9"/>
      <c r="O1443" s="9"/>
      <c r="P1443" s="9"/>
      <c r="R1443" s="9"/>
      <c r="V1443" s="5"/>
      <c r="W1443" s="5"/>
      <c r="X1443" s="5"/>
      <c r="Y1443" s="5"/>
      <c r="AC1443" s="11"/>
    </row>
    <row r="1444" spans="1:29" ht="12.75">
      <c r="A1444" t="s">
        <v>1919</v>
      </c>
      <c r="B1444" t="s">
        <v>3951</v>
      </c>
      <c r="C1444" s="8">
        <v>31427</v>
      </c>
      <c r="D1444" s="9" t="s">
        <v>4606</v>
      </c>
      <c r="E1444" s="9" t="s">
        <v>4610</v>
      </c>
      <c r="F1444" s="9" t="s">
        <v>5177</v>
      </c>
      <c r="G1444" s="9" t="s">
        <v>3386</v>
      </c>
      <c r="H1444"/>
      <c r="I1444" s="9"/>
      <c r="J1444" s="9"/>
      <c r="L1444" s="9"/>
      <c r="M1444" s="9"/>
      <c r="O1444" s="9"/>
      <c r="P1444" s="9"/>
      <c r="R1444" s="9"/>
      <c r="V1444" s="5"/>
      <c r="W1444" s="5"/>
      <c r="X1444" s="5"/>
      <c r="Y1444" s="5"/>
      <c r="AC1444" s="11"/>
    </row>
    <row r="1445" spans="3:28" ht="12.75">
      <c r="C1445" s="8"/>
      <c r="D1445" s="9"/>
      <c r="E1445" s="9"/>
      <c r="F1445" s="9"/>
      <c r="G1445" s="9"/>
      <c r="H1445"/>
      <c r="I1445" s="9"/>
      <c r="J1445" s="9"/>
      <c r="L1445" s="9"/>
      <c r="M1445" s="9"/>
      <c r="O1445" s="9"/>
      <c r="P1445" s="9"/>
      <c r="R1445" s="9"/>
      <c r="S1445" s="9"/>
      <c r="U1445" s="8"/>
      <c r="V1445" s="9"/>
      <c r="W1445" s="6"/>
      <c r="Y1445" s="5"/>
      <c r="AB1445" s="12"/>
    </row>
    <row r="1446" spans="1:28" ht="12.75">
      <c r="A1446" t="s">
        <v>523</v>
      </c>
      <c r="B1446" t="s">
        <v>939</v>
      </c>
      <c r="C1446" s="8">
        <v>28334</v>
      </c>
      <c r="D1446" s="9" t="s">
        <v>940</v>
      </c>
      <c r="E1446" s="9" t="s">
        <v>3859</v>
      </c>
      <c r="F1446" s="9" t="s">
        <v>5177</v>
      </c>
      <c r="G1446" s="9" t="s">
        <v>5179</v>
      </c>
      <c r="H1446" t="s">
        <v>523</v>
      </c>
      <c r="I1446" s="9" t="s">
        <v>5177</v>
      </c>
      <c r="J1446" s="9" t="s">
        <v>5179</v>
      </c>
      <c r="K1446" t="s">
        <v>523</v>
      </c>
      <c r="L1446" s="9" t="s">
        <v>5177</v>
      </c>
      <c r="M1446" s="9" t="s">
        <v>5184</v>
      </c>
      <c r="N1446" t="s">
        <v>523</v>
      </c>
      <c r="O1446" s="9" t="s">
        <v>5177</v>
      </c>
      <c r="P1446" s="9" t="s">
        <v>265</v>
      </c>
      <c r="Q1446" t="s">
        <v>523</v>
      </c>
      <c r="R1446" s="9" t="s">
        <v>5177</v>
      </c>
      <c r="S1446" s="9" t="s">
        <v>3711</v>
      </c>
      <c r="T1446" t="s">
        <v>523</v>
      </c>
      <c r="U1446" s="8" t="s">
        <v>5177</v>
      </c>
      <c r="V1446" s="9" t="s">
        <v>543</v>
      </c>
      <c r="W1446" s="6" t="s">
        <v>523</v>
      </c>
      <c r="X1446" t="s">
        <v>5177</v>
      </c>
      <c r="Y1446" s="5" t="s">
        <v>541</v>
      </c>
      <c r="Z1446" s="6" t="s">
        <v>523</v>
      </c>
      <c r="AA1446" s="6" t="s">
        <v>5177</v>
      </c>
      <c r="AB1446" s="12" t="s">
        <v>5187</v>
      </c>
    </row>
    <row r="1447" spans="1:29" ht="12.75">
      <c r="A1447" t="s">
        <v>3714</v>
      </c>
      <c r="B1447" t="s">
        <v>4776</v>
      </c>
      <c r="C1447" s="8">
        <v>30191</v>
      </c>
      <c r="D1447" s="9" t="s">
        <v>1528</v>
      </c>
      <c r="E1447" s="9" t="s">
        <v>5172</v>
      </c>
      <c r="F1447" s="9" t="s">
        <v>2538</v>
      </c>
      <c r="G1447" s="9" t="s">
        <v>5179</v>
      </c>
      <c r="H1447" t="s">
        <v>3714</v>
      </c>
      <c r="I1447" s="9" t="s">
        <v>2538</v>
      </c>
      <c r="J1447" s="9" t="s">
        <v>543</v>
      </c>
      <c r="K1447" t="s">
        <v>3714</v>
      </c>
      <c r="L1447" s="9" t="s">
        <v>2538</v>
      </c>
      <c r="M1447" s="9" t="s">
        <v>3813</v>
      </c>
      <c r="N1447" t="s">
        <v>3184</v>
      </c>
      <c r="O1447" s="9" t="s">
        <v>2538</v>
      </c>
      <c r="P1447" s="9" t="s">
        <v>5197</v>
      </c>
      <c r="R1447" s="9"/>
      <c r="V1447" s="5"/>
      <c r="W1447" s="5"/>
      <c r="X1447" s="5"/>
      <c r="Y1447" s="5"/>
      <c r="AC1447" s="11"/>
    </row>
    <row r="1448" spans="1:28" ht="12.75">
      <c r="A1448" t="s">
        <v>3712</v>
      </c>
      <c r="B1448" t="s">
        <v>4881</v>
      </c>
      <c r="C1448" s="8">
        <v>30550</v>
      </c>
      <c r="D1448" s="9" t="s">
        <v>94</v>
      </c>
      <c r="E1448" s="9" t="s">
        <v>92</v>
      </c>
      <c r="F1448" s="9" t="s">
        <v>374</v>
      </c>
      <c r="G1448" s="9" t="s">
        <v>5184</v>
      </c>
      <c r="H1448" t="s">
        <v>3712</v>
      </c>
      <c r="I1448" s="9" t="s">
        <v>374</v>
      </c>
      <c r="J1448" s="9" t="s">
        <v>5184</v>
      </c>
      <c r="K1448" t="s">
        <v>3712</v>
      </c>
      <c r="L1448" s="9" t="s">
        <v>374</v>
      </c>
      <c r="M1448" s="9" t="s">
        <v>541</v>
      </c>
      <c r="O1448" s="9"/>
      <c r="P1448" s="9"/>
      <c r="R1448" s="9"/>
      <c r="S1448" s="9"/>
      <c r="U1448" s="8"/>
      <c r="V1448" s="9"/>
      <c r="W1448" s="6"/>
      <c r="Y1448" s="5"/>
      <c r="Z1448" s="6"/>
      <c r="AB1448" s="12"/>
    </row>
    <row r="1449" spans="1:29" ht="12.75">
      <c r="A1449" t="s">
        <v>5135</v>
      </c>
      <c r="B1449" t="s">
        <v>5235</v>
      </c>
      <c r="C1449" s="8">
        <v>29528</v>
      </c>
      <c r="D1449" s="9" t="s">
        <v>379</v>
      </c>
      <c r="E1449" s="9" t="s">
        <v>2457</v>
      </c>
      <c r="F1449" s="9" t="s">
        <v>4511</v>
      </c>
      <c r="G1449" s="9" t="s">
        <v>5184</v>
      </c>
      <c r="H1449" t="s">
        <v>5135</v>
      </c>
      <c r="I1449" s="9" t="s">
        <v>4511</v>
      </c>
      <c r="J1449" s="9" t="s">
        <v>3718</v>
      </c>
      <c r="K1449" t="s">
        <v>404</v>
      </c>
      <c r="L1449" s="9" t="s">
        <v>4511</v>
      </c>
      <c r="M1449" s="9" t="s">
        <v>5202</v>
      </c>
      <c r="N1449" t="s">
        <v>5135</v>
      </c>
      <c r="O1449" s="9" t="s">
        <v>4511</v>
      </c>
      <c r="P1449" s="9" t="s">
        <v>2547</v>
      </c>
      <c r="Q1449" t="s">
        <v>3808</v>
      </c>
      <c r="R1449" s="9" t="s">
        <v>4511</v>
      </c>
      <c r="S1449" s="5" t="s">
        <v>2547</v>
      </c>
      <c r="T1449" t="s">
        <v>3184</v>
      </c>
      <c r="U1449" t="s">
        <v>4511</v>
      </c>
      <c r="V1449" s="5" t="s">
        <v>2545</v>
      </c>
      <c r="W1449" s="5"/>
      <c r="X1449" s="5"/>
      <c r="Y1449" s="5"/>
      <c r="AC1449" s="11"/>
    </row>
    <row r="1450" spans="1:28" ht="12.75">
      <c r="A1450" t="s">
        <v>3185</v>
      </c>
      <c r="B1450" t="s">
        <v>266</v>
      </c>
      <c r="C1450" s="8">
        <v>29242</v>
      </c>
      <c r="D1450" s="9" t="s">
        <v>709</v>
      </c>
      <c r="E1450" s="9" t="s">
        <v>5190</v>
      </c>
      <c r="F1450" s="9" t="s">
        <v>3548</v>
      </c>
      <c r="G1450" s="9" t="s">
        <v>3711</v>
      </c>
      <c r="H1450"/>
      <c r="I1450" s="9"/>
      <c r="J1450" s="9"/>
      <c r="K1450" t="s">
        <v>3185</v>
      </c>
      <c r="L1450" s="9" t="s">
        <v>3548</v>
      </c>
      <c r="M1450" s="9" t="s">
        <v>3811</v>
      </c>
      <c r="N1450" t="s">
        <v>542</v>
      </c>
      <c r="O1450" s="9" t="s">
        <v>3548</v>
      </c>
      <c r="P1450" s="9" t="s">
        <v>1040</v>
      </c>
      <c r="Q1450" t="s">
        <v>3815</v>
      </c>
      <c r="R1450" s="9" t="s">
        <v>3548</v>
      </c>
      <c r="S1450" s="9" t="s">
        <v>3713</v>
      </c>
      <c r="U1450" s="8"/>
      <c r="V1450" s="9"/>
      <c r="W1450" s="6"/>
      <c r="Y1450" s="5"/>
      <c r="Z1450" s="6"/>
      <c r="AB1450" s="12"/>
    </row>
    <row r="1451" spans="1:29" ht="12.75">
      <c r="A1451" t="s">
        <v>3184</v>
      </c>
      <c r="B1451" t="s">
        <v>1490</v>
      </c>
      <c r="C1451" s="8">
        <v>31197</v>
      </c>
      <c r="D1451" s="9" t="s">
        <v>4607</v>
      </c>
      <c r="E1451" s="9" t="s">
        <v>4606</v>
      </c>
      <c r="F1451" s="9" t="s">
        <v>3083</v>
      </c>
      <c r="G1451" s="9" t="s">
        <v>543</v>
      </c>
      <c r="H1451"/>
      <c r="I1451" s="9"/>
      <c r="J1451" s="9"/>
      <c r="L1451" s="9"/>
      <c r="M1451" s="9"/>
      <c r="O1451" s="9"/>
      <c r="P1451" s="9"/>
      <c r="R1451" s="9"/>
      <c r="V1451" s="5"/>
      <c r="W1451" s="5"/>
      <c r="X1451" s="5"/>
      <c r="Y1451" s="5"/>
      <c r="AC1451" s="11"/>
    </row>
    <row r="1452" spans="1:28" ht="12.75">
      <c r="A1452" t="s">
        <v>3185</v>
      </c>
      <c r="B1452" t="s">
        <v>268</v>
      </c>
      <c r="C1452" s="8">
        <v>28854</v>
      </c>
      <c r="D1452" s="9" t="s">
        <v>3457</v>
      </c>
      <c r="E1452" s="9" t="s">
        <v>1332</v>
      </c>
      <c r="F1452" s="9" t="s">
        <v>377</v>
      </c>
      <c r="G1452" s="9" t="s">
        <v>543</v>
      </c>
      <c r="H1452" t="s">
        <v>3185</v>
      </c>
      <c r="I1452" s="9" t="s">
        <v>377</v>
      </c>
      <c r="J1452" s="9" t="s">
        <v>3713</v>
      </c>
      <c r="K1452" t="s">
        <v>3185</v>
      </c>
      <c r="L1452" s="9" t="s">
        <v>377</v>
      </c>
      <c r="M1452" s="9" t="s">
        <v>3813</v>
      </c>
      <c r="N1452" t="s">
        <v>3185</v>
      </c>
      <c r="O1452" s="9" t="s">
        <v>377</v>
      </c>
      <c r="P1452" s="9" t="s">
        <v>2539</v>
      </c>
      <c r="Q1452" t="s">
        <v>3185</v>
      </c>
      <c r="R1452" s="9" t="s">
        <v>377</v>
      </c>
      <c r="S1452" s="9" t="s">
        <v>2547</v>
      </c>
      <c r="T1452" t="s">
        <v>3185</v>
      </c>
      <c r="U1452" s="8" t="s">
        <v>377</v>
      </c>
      <c r="V1452" s="9" t="s">
        <v>5184</v>
      </c>
      <c r="W1452" s="6" t="s">
        <v>3185</v>
      </c>
      <c r="X1452" t="s">
        <v>377</v>
      </c>
      <c r="Y1452" s="5" t="s">
        <v>3188</v>
      </c>
      <c r="Z1452" s="6" t="s">
        <v>3185</v>
      </c>
      <c r="AA1452" s="6" t="s">
        <v>377</v>
      </c>
      <c r="AB1452" s="12" t="s">
        <v>2545</v>
      </c>
    </row>
    <row r="1453" spans="1:28" ht="12.75">
      <c r="A1453" t="s">
        <v>3712</v>
      </c>
      <c r="B1453" t="s">
        <v>267</v>
      </c>
      <c r="C1453" s="8">
        <v>28028</v>
      </c>
      <c r="D1453" s="9" t="s">
        <v>5176</v>
      </c>
      <c r="E1453" s="9" t="s">
        <v>1167</v>
      </c>
      <c r="F1453" s="9" t="s">
        <v>4147</v>
      </c>
      <c r="G1453" s="9" t="s">
        <v>543</v>
      </c>
      <c r="H1453" t="s">
        <v>3712</v>
      </c>
      <c r="I1453" s="9" t="s">
        <v>4147</v>
      </c>
      <c r="J1453" s="9" t="s">
        <v>2547</v>
      </c>
      <c r="K1453" t="s">
        <v>3712</v>
      </c>
      <c r="L1453" s="9" t="s">
        <v>4147</v>
      </c>
      <c r="M1453" s="9" t="s">
        <v>5197</v>
      </c>
      <c r="N1453" t="s">
        <v>3712</v>
      </c>
      <c r="O1453" s="9" t="s">
        <v>4147</v>
      </c>
      <c r="P1453" s="9" t="s">
        <v>3713</v>
      </c>
      <c r="Q1453" t="s">
        <v>3712</v>
      </c>
      <c r="R1453" s="9" t="s">
        <v>4147</v>
      </c>
      <c r="S1453" s="9" t="s">
        <v>3713</v>
      </c>
      <c r="T1453" t="s">
        <v>3712</v>
      </c>
      <c r="U1453" s="8" t="s">
        <v>4819</v>
      </c>
      <c r="V1453" s="9" t="s">
        <v>3814</v>
      </c>
      <c r="W1453" s="6" t="s">
        <v>2277</v>
      </c>
      <c r="X1453" t="s">
        <v>4819</v>
      </c>
      <c r="Y1453" s="5" t="s">
        <v>3188</v>
      </c>
      <c r="Z1453" s="6" t="s">
        <v>2277</v>
      </c>
      <c r="AA1453" s="6" t="s">
        <v>4819</v>
      </c>
      <c r="AB1453" s="12" t="s">
        <v>2545</v>
      </c>
    </row>
    <row r="1454" spans="1:29" ht="12.75">
      <c r="A1454" t="s">
        <v>3810</v>
      </c>
      <c r="B1454" t="s">
        <v>4376</v>
      </c>
      <c r="C1454" s="8">
        <v>30290</v>
      </c>
      <c r="D1454" s="9" t="s">
        <v>1531</v>
      </c>
      <c r="E1454" s="9" t="s">
        <v>4867</v>
      </c>
      <c r="F1454" s="9" t="s">
        <v>4166</v>
      </c>
      <c r="G1454" s="9" t="s">
        <v>2545</v>
      </c>
      <c r="H1454" t="s">
        <v>3184</v>
      </c>
      <c r="I1454" s="9" t="s">
        <v>4166</v>
      </c>
      <c r="J1454" s="9" t="s">
        <v>2545</v>
      </c>
      <c r="K1454" t="s">
        <v>3184</v>
      </c>
      <c r="L1454" s="9" t="s">
        <v>4166</v>
      </c>
      <c r="M1454" s="9" t="s">
        <v>2545</v>
      </c>
      <c r="N1454" t="s">
        <v>3184</v>
      </c>
      <c r="O1454" s="9" t="s">
        <v>4166</v>
      </c>
      <c r="P1454" s="9" t="s">
        <v>3811</v>
      </c>
      <c r="R1454" s="9"/>
      <c r="V1454" s="5"/>
      <c r="W1454" s="5"/>
      <c r="X1454" s="5"/>
      <c r="Y1454" s="5"/>
      <c r="AC1454" s="11"/>
    </row>
    <row r="1455" spans="1:29" ht="12.75">
      <c r="A1455" t="s">
        <v>1328</v>
      </c>
      <c r="B1455" t="s">
        <v>1350</v>
      </c>
      <c r="C1455" s="8">
        <v>28881</v>
      </c>
      <c r="D1455" s="9" t="s">
        <v>3457</v>
      </c>
      <c r="E1455" s="9" t="s">
        <v>379</v>
      </c>
      <c r="F1455" s="9"/>
      <c r="G1455" s="9"/>
      <c r="H1455" t="s">
        <v>3810</v>
      </c>
      <c r="I1455" s="9" t="s">
        <v>1480</v>
      </c>
      <c r="J1455" s="9" t="s">
        <v>2547</v>
      </c>
      <c r="K1455" t="s">
        <v>3714</v>
      </c>
      <c r="L1455" s="9" t="s">
        <v>1480</v>
      </c>
      <c r="M1455" s="9" t="s">
        <v>5184</v>
      </c>
      <c r="N1455" t="s">
        <v>3714</v>
      </c>
      <c r="O1455" s="9" t="s">
        <v>1480</v>
      </c>
      <c r="P1455" s="9" t="s">
        <v>3718</v>
      </c>
      <c r="Q1455" t="s">
        <v>3714</v>
      </c>
      <c r="R1455" s="9" t="s">
        <v>1480</v>
      </c>
      <c r="S1455" s="5" t="s">
        <v>3718</v>
      </c>
      <c r="T1455" s="6" t="s">
        <v>3714</v>
      </c>
      <c r="U1455" t="s">
        <v>1480</v>
      </c>
      <c r="V1455" s="5" t="s">
        <v>2547</v>
      </c>
      <c r="W1455" s="5"/>
      <c r="X1455" s="5"/>
      <c r="Y1455" s="5"/>
      <c r="Z1455" s="6" t="s">
        <v>3714</v>
      </c>
      <c r="AA1455" s="6" t="s">
        <v>1480</v>
      </c>
      <c r="AB1455" s="12" t="s">
        <v>543</v>
      </c>
      <c r="AC1455" s="11"/>
    </row>
    <row r="1456" spans="3:29" ht="12.75">
      <c r="C1456" s="8"/>
      <c r="D1456" s="9"/>
      <c r="E1456" s="9"/>
      <c r="F1456" s="9"/>
      <c r="G1456" s="9"/>
      <c r="H1456"/>
      <c r="I1456" s="9"/>
      <c r="J1456" s="9"/>
      <c r="L1456" s="9"/>
      <c r="M1456" s="9"/>
      <c r="O1456" s="9"/>
      <c r="P1456" s="9"/>
      <c r="R1456" s="9"/>
      <c r="T1456" s="6"/>
      <c r="V1456" s="5"/>
      <c r="W1456" s="5"/>
      <c r="X1456" s="5"/>
      <c r="Y1456" s="5"/>
      <c r="Z1456" s="6"/>
      <c r="AB1456" s="12"/>
      <c r="AC1456" s="11"/>
    </row>
    <row r="1457" spans="1:28" ht="12.75">
      <c r="A1457" t="s">
        <v>5196</v>
      </c>
      <c r="B1457" t="s">
        <v>4677</v>
      </c>
      <c r="C1457" s="8">
        <v>29070</v>
      </c>
      <c r="D1457" s="9" t="s">
        <v>3457</v>
      </c>
      <c r="E1457" s="9" t="s">
        <v>3855</v>
      </c>
      <c r="F1457" s="9" t="s">
        <v>1</v>
      </c>
      <c r="G1457" s="9" t="s">
        <v>2279</v>
      </c>
      <c r="H1457" t="s">
        <v>5178</v>
      </c>
      <c r="I1457" s="9" t="s">
        <v>4940</v>
      </c>
      <c r="J1457" s="9" t="s">
        <v>572</v>
      </c>
      <c r="K1457" t="s">
        <v>5178</v>
      </c>
      <c r="L1457" s="9" t="s">
        <v>4940</v>
      </c>
      <c r="M1457" s="9" t="s">
        <v>2279</v>
      </c>
      <c r="N1457" t="s">
        <v>1328</v>
      </c>
      <c r="O1457" s="9"/>
      <c r="P1457" s="9"/>
      <c r="R1457" s="9"/>
      <c r="S1457" s="9"/>
      <c r="T1457" t="s">
        <v>5178</v>
      </c>
      <c r="U1457" s="8" t="s">
        <v>4940</v>
      </c>
      <c r="V1457" s="9" t="s">
        <v>5083</v>
      </c>
      <c r="W1457" s="6" t="s">
        <v>5178</v>
      </c>
      <c r="X1457" t="s">
        <v>4940</v>
      </c>
      <c r="Y1457" s="5" t="s">
        <v>4112</v>
      </c>
      <c r="Z1457" s="6" t="s">
        <v>5203</v>
      </c>
      <c r="AA1457" s="6" t="s">
        <v>4940</v>
      </c>
      <c r="AB1457" s="12" t="s">
        <v>2547</v>
      </c>
    </row>
    <row r="1458" spans="1:25" ht="12.75">
      <c r="A1458" t="s">
        <v>5181</v>
      </c>
      <c r="B1458" t="s">
        <v>5236</v>
      </c>
      <c r="C1458" s="8">
        <v>28736</v>
      </c>
      <c r="D1458" s="9" t="s">
        <v>5237</v>
      </c>
      <c r="E1458" s="9" t="s">
        <v>1385</v>
      </c>
      <c r="F1458" s="9" t="s">
        <v>374</v>
      </c>
      <c r="G1458" s="9" t="s">
        <v>3813</v>
      </c>
      <c r="H1458" t="s">
        <v>5181</v>
      </c>
      <c r="I1458" s="9" t="s">
        <v>374</v>
      </c>
      <c r="J1458" s="9" t="s">
        <v>543</v>
      </c>
      <c r="K1458" t="s">
        <v>5181</v>
      </c>
      <c r="L1458" s="9" t="s">
        <v>374</v>
      </c>
      <c r="M1458" s="9" t="s">
        <v>5184</v>
      </c>
      <c r="N1458" t="s">
        <v>5198</v>
      </c>
      <c r="O1458" s="9" t="s">
        <v>374</v>
      </c>
      <c r="P1458" s="9" t="s">
        <v>3813</v>
      </c>
      <c r="Q1458" t="s">
        <v>5181</v>
      </c>
      <c r="R1458" s="9" t="s">
        <v>374</v>
      </c>
      <c r="S1458" s="9" t="s">
        <v>5020</v>
      </c>
      <c r="T1458" t="s">
        <v>5181</v>
      </c>
      <c r="U1458" s="8" t="s">
        <v>374</v>
      </c>
      <c r="V1458" s="9" t="s">
        <v>2284</v>
      </c>
      <c r="W1458" s="6" t="s">
        <v>5200</v>
      </c>
      <c r="X1458" t="s">
        <v>374</v>
      </c>
      <c r="Y1458" s="5" t="s">
        <v>5202</v>
      </c>
    </row>
    <row r="1459" spans="1:29" ht="12.75">
      <c r="A1459" t="s">
        <v>2585</v>
      </c>
      <c r="B1459" t="s">
        <v>942</v>
      </c>
      <c r="C1459" s="8">
        <v>28963</v>
      </c>
      <c r="D1459" s="9" t="s">
        <v>2188</v>
      </c>
      <c r="E1459" s="9" t="s">
        <v>4868</v>
      </c>
      <c r="F1459" s="9" t="s">
        <v>5194</v>
      </c>
      <c r="G1459" s="9" t="s">
        <v>2584</v>
      </c>
      <c r="H1459" t="s">
        <v>5206</v>
      </c>
      <c r="I1459" s="9" t="s">
        <v>5194</v>
      </c>
      <c r="J1459" s="9" t="s">
        <v>5197</v>
      </c>
      <c r="K1459" t="s">
        <v>5206</v>
      </c>
      <c r="L1459" s="9" t="s">
        <v>5194</v>
      </c>
      <c r="M1459" s="9" t="s">
        <v>2545</v>
      </c>
      <c r="N1459" t="s">
        <v>5203</v>
      </c>
      <c r="O1459" s="9" t="s">
        <v>2697</v>
      </c>
      <c r="P1459" s="9" t="s">
        <v>3814</v>
      </c>
      <c r="Q1459" t="s">
        <v>5203</v>
      </c>
      <c r="R1459" s="9" t="s">
        <v>2697</v>
      </c>
      <c r="S1459" s="9" t="s">
        <v>2545</v>
      </c>
      <c r="T1459" t="s">
        <v>5203</v>
      </c>
      <c r="U1459" s="8" t="s">
        <v>2697</v>
      </c>
      <c r="V1459" s="9" t="s">
        <v>2545</v>
      </c>
      <c r="W1459" s="6" t="s">
        <v>5203</v>
      </c>
      <c r="X1459" t="s">
        <v>2697</v>
      </c>
      <c r="Y1459" s="5" t="s">
        <v>5197</v>
      </c>
      <c r="AC1459" s="11"/>
    </row>
    <row r="1460" spans="1:29" ht="12.75">
      <c r="A1460" t="s">
        <v>5196</v>
      </c>
      <c r="B1460" t="s">
        <v>4922</v>
      </c>
      <c r="C1460" s="8">
        <v>28889</v>
      </c>
      <c r="D1460" s="9" t="s">
        <v>1531</v>
      </c>
      <c r="E1460" s="9" t="s">
        <v>2111</v>
      </c>
      <c r="F1460" s="9" t="s">
        <v>1</v>
      </c>
      <c r="G1460" s="9" t="s">
        <v>4784</v>
      </c>
      <c r="H1460" t="s">
        <v>5196</v>
      </c>
      <c r="I1460" s="9" t="s">
        <v>1</v>
      </c>
      <c r="J1460" s="9" t="s">
        <v>2545</v>
      </c>
      <c r="L1460" s="9"/>
      <c r="M1460" s="9"/>
      <c r="N1460" t="s">
        <v>5203</v>
      </c>
      <c r="O1460" s="9" t="s">
        <v>1</v>
      </c>
      <c r="P1460" s="9" t="s">
        <v>2545</v>
      </c>
      <c r="R1460" s="9"/>
      <c r="V1460" s="5"/>
      <c r="W1460" s="5"/>
      <c r="X1460" s="5"/>
      <c r="Y1460" s="5"/>
      <c r="AC1460" s="11"/>
    </row>
    <row r="1461" spans="1:29" ht="12.75">
      <c r="A1461" t="s">
        <v>5200</v>
      </c>
      <c r="B1461" t="s">
        <v>4089</v>
      </c>
      <c r="C1461" s="8">
        <v>30924</v>
      </c>
      <c r="D1461" s="9" t="s">
        <v>4615</v>
      </c>
      <c r="E1461" s="9" t="s">
        <v>4603</v>
      </c>
      <c r="F1461" s="9" t="s">
        <v>3548</v>
      </c>
      <c r="G1461" s="9" t="s">
        <v>5199</v>
      </c>
      <c r="H1461"/>
      <c r="I1461" s="9"/>
      <c r="J1461" s="9"/>
      <c r="L1461" s="9"/>
      <c r="M1461" s="9"/>
      <c r="O1461" s="9"/>
      <c r="P1461" s="9"/>
      <c r="R1461" s="9"/>
      <c r="V1461" s="5"/>
      <c r="W1461" s="5"/>
      <c r="X1461" s="5"/>
      <c r="Y1461" s="5"/>
      <c r="AC1461" s="11"/>
    </row>
    <row r="1462" spans="1:28" ht="12.75">
      <c r="A1462" t="s">
        <v>3816</v>
      </c>
      <c r="B1462" t="s">
        <v>2075</v>
      </c>
      <c r="C1462" s="8">
        <v>28696</v>
      </c>
      <c r="D1462" s="9" t="s">
        <v>3351</v>
      </c>
      <c r="E1462" s="9" t="s">
        <v>1954</v>
      </c>
      <c r="F1462" s="9" t="s">
        <v>3548</v>
      </c>
      <c r="G1462" s="9" t="s">
        <v>5202</v>
      </c>
      <c r="H1462" t="s">
        <v>5178</v>
      </c>
      <c r="I1462" s="9" t="s">
        <v>3548</v>
      </c>
      <c r="J1462" s="9" t="s">
        <v>5207</v>
      </c>
      <c r="K1462" t="s">
        <v>5178</v>
      </c>
      <c r="L1462" s="9" t="s">
        <v>3717</v>
      </c>
      <c r="M1462" s="9" t="s">
        <v>3813</v>
      </c>
      <c r="N1462" t="s">
        <v>5178</v>
      </c>
      <c r="O1462" s="9" t="s">
        <v>3717</v>
      </c>
      <c r="P1462" s="9" t="s">
        <v>572</v>
      </c>
      <c r="Q1462" t="s">
        <v>3816</v>
      </c>
      <c r="R1462" s="9" t="s">
        <v>2544</v>
      </c>
      <c r="S1462" s="9" t="s">
        <v>5191</v>
      </c>
      <c r="T1462" t="s">
        <v>3816</v>
      </c>
      <c r="U1462" s="8" t="s">
        <v>2544</v>
      </c>
      <c r="V1462" s="9" t="s">
        <v>3718</v>
      </c>
      <c r="W1462" s="14" t="s">
        <v>3816</v>
      </c>
      <c r="X1462" t="s">
        <v>2544</v>
      </c>
      <c r="Y1462" s="5" t="s">
        <v>3188</v>
      </c>
      <c r="Z1462" s="6" t="s">
        <v>3816</v>
      </c>
      <c r="AA1462" s="6" t="s">
        <v>2544</v>
      </c>
      <c r="AB1462" s="12" t="s">
        <v>5191</v>
      </c>
    </row>
    <row r="1463" spans="1:29" ht="12.75">
      <c r="A1463" t="s">
        <v>5200</v>
      </c>
      <c r="B1463" t="s">
        <v>1813</v>
      </c>
      <c r="C1463" s="8">
        <v>29590</v>
      </c>
      <c r="D1463" s="9" t="s">
        <v>379</v>
      </c>
      <c r="E1463" s="9" t="s">
        <v>4601</v>
      </c>
      <c r="F1463" s="9" t="s">
        <v>1905</v>
      </c>
      <c r="G1463" s="9" t="s">
        <v>5207</v>
      </c>
      <c r="H1463" t="s">
        <v>5206</v>
      </c>
      <c r="I1463" s="9" t="s">
        <v>539</v>
      </c>
      <c r="J1463" s="9" t="s">
        <v>5208</v>
      </c>
      <c r="K1463" t="s">
        <v>5206</v>
      </c>
      <c r="L1463" s="9" t="s">
        <v>539</v>
      </c>
      <c r="M1463" s="9" t="s">
        <v>2545</v>
      </c>
      <c r="N1463" t="s">
        <v>5206</v>
      </c>
      <c r="O1463" s="9" t="s">
        <v>539</v>
      </c>
      <c r="P1463" s="9" t="s">
        <v>2545</v>
      </c>
      <c r="Q1463" t="s">
        <v>5200</v>
      </c>
      <c r="R1463" s="9" t="s">
        <v>539</v>
      </c>
      <c r="S1463" s="5" t="s">
        <v>5208</v>
      </c>
      <c r="T1463" t="s">
        <v>5200</v>
      </c>
      <c r="U1463" t="s">
        <v>539</v>
      </c>
      <c r="V1463" s="5" t="s">
        <v>2545</v>
      </c>
      <c r="W1463" s="5"/>
      <c r="X1463" s="5"/>
      <c r="Y1463" s="5"/>
      <c r="AC1463" s="11"/>
    </row>
    <row r="1464" spans="1:29" ht="12.75">
      <c r="A1464" t="s">
        <v>5196</v>
      </c>
      <c r="B1464" t="s">
        <v>3630</v>
      </c>
      <c r="C1464" s="8">
        <v>31618</v>
      </c>
      <c r="D1464" s="9" t="s">
        <v>4615</v>
      </c>
      <c r="E1464" s="9" t="s">
        <v>4610</v>
      </c>
      <c r="F1464" s="9" t="s">
        <v>2544</v>
      </c>
      <c r="G1464" s="9" t="s">
        <v>2545</v>
      </c>
      <c r="H1464"/>
      <c r="I1464" s="9"/>
      <c r="J1464" s="9"/>
      <c r="L1464" s="9"/>
      <c r="M1464" s="9"/>
      <c r="O1464" s="9"/>
      <c r="P1464" s="9"/>
      <c r="R1464" s="9"/>
      <c r="V1464" s="5"/>
      <c r="W1464" s="5"/>
      <c r="X1464" s="5"/>
      <c r="Y1464" s="5"/>
      <c r="AC1464" s="11"/>
    </row>
    <row r="1465" spans="1:28" ht="12.75">
      <c r="A1465" t="s">
        <v>1328</v>
      </c>
      <c r="B1465" t="s">
        <v>3963</v>
      </c>
      <c r="C1465" s="8">
        <v>28216</v>
      </c>
      <c r="D1465" s="9" t="s">
        <v>3457</v>
      </c>
      <c r="E1465" s="9" t="s">
        <v>1386</v>
      </c>
      <c r="F1465" s="9"/>
      <c r="G1465" s="9"/>
      <c r="H1465" t="s">
        <v>5198</v>
      </c>
      <c r="I1465" s="9" t="s">
        <v>2697</v>
      </c>
      <c r="J1465" s="9" t="s">
        <v>5184</v>
      </c>
      <c r="K1465" t="s">
        <v>5198</v>
      </c>
      <c r="L1465" s="9" t="s">
        <v>2697</v>
      </c>
      <c r="M1465" s="9" t="s">
        <v>4427</v>
      </c>
      <c r="N1465" t="s">
        <v>5198</v>
      </c>
      <c r="O1465" s="9" t="s">
        <v>2697</v>
      </c>
      <c r="P1465" s="9" t="s">
        <v>4121</v>
      </c>
      <c r="Q1465" t="s">
        <v>5198</v>
      </c>
      <c r="R1465" s="9" t="s">
        <v>2697</v>
      </c>
      <c r="S1465" s="9" t="s">
        <v>2282</v>
      </c>
      <c r="T1465" t="s">
        <v>5198</v>
      </c>
      <c r="U1465" s="8" t="s">
        <v>2697</v>
      </c>
      <c r="V1465" s="9" t="s">
        <v>4235</v>
      </c>
      <c r="W1465" s="6" t="s">
        <v>5198</v>
      </c>
      <c r="X1465" t="s">
        <v>2697</v>
      </c>
      <c r="Y1465" s="5" t="s">
        <v>3526</v>
      </c>
      <c r="Z1465" s="6" t="s">
        <v>5198</v>
      </c>
      <c r="AA1465" s="6" t="s">
        <v>2697</v>
      </c>
      <c r="AB1465" s="12" t="s">
        <v>4235</v>
      </c>
    </row>
    <row r="1466" spans="1:28" ht="12.75">
      <c r="A1466" t="s">
        <v>1328</v>
      </c>
      <c r="B1466" t="s">
        <v>3600</v>
      </c>
      <c r="C1466" s="8">
        <v>28444</v>
      </c>
      <c r="D1466" s="9" t="s">
        <v>4170</v>
      </c>
      <c r="E1466" s="9" t="s">
        <v>1168</v>
      </c>
      <c r="F1466" s="9"/>
      <c r="G1466" s="9"/>
      <c r="H1466" t="s">
        <v>5198</v>
      </c>
      <c r="I1466" s="9" t="s">
        <v>2544</v>
      </c>
      <c r="J1466" s="9" t="s">
        <v>3813</v>
      </c>
      <c r="K1466" t="s">
        <v>3816</v>
      </c>
      <c r="L1466" s="9" t="s">
        <v>2538</v>
      </c>
      <c r="M1466" s="9" t="s">
        <v>4784</v>
      </c>
      <c r="N1466" t="s">
        <v>5198</v>
      </c>
      <c r="O1466" s="9" t="s">
        <v>3193</v>
      </c>
      <c r="P1466" s="9" t="s">
        <v>543</v>
      </c>
      <c r="Q1466" t="s">
        <v>5198</v>
      </c>
      <c r="R1466" s="9" t="s">
        <v>3193</v>
      </c>
      <c r="S1466" s="9" t="s">
        <v>3189</v>
      </c>
      <c r="T1466" t="s">
        <v>3816</v>
      </c>
      <c r="U1466" s="8" t="s">
        <v>2538</v>
      </c>
      <c r="V1466" s="9" t="s">
        <v>541</v>
      </c>
      <c r="W1466" s="6" t="s">
        <v>5203</v>
      </c>
      <c r="X1466" t="s">
        <v>2538</v>
      </c>
      <c r="Y1466" s="5" t="s">
        <v>5197</v>
      </c>
      <c r="Z1466" s="6" t="s">
        <v>5203</v>
      </c>
      <c r="AA1466" s="6" t="s">
        <v>2538</v>
      </c>
      <c r="AB1466" s="12" t="s">
        <v>3188</v>
      </c>
    </row>
    <row r="1467" ht="12.75">
      <c r="H1467"/>
    </row>
    <row r="1468" spans="1:29" ht="12.75">
      <c r="A1468" t="s">
        <v>4919</v>
      </c>
      <c r="B1468" t="s">
        <v>4227</v>
      </c>
      <c r="C1468" s="8">
        <v>30000</v>
      </c>
      <c r="D1468" s="9" t="s">
        <v>1531</v>
      </c>
      <c r="E1468" s="9" t="s">
        <v>1529</v>
      </c>
      <c r="F1468" s="9" t="s">
        <v>3548</v>
      </c>
      <c r="G1468" s="9" t="s">
        <v>3813</v>
      </c>
      <c r="H1468" t="s">
        <v>4919</v>
      </c>
      <c r="I1468" s="9" t="s">
        <v>3548</v>
      </c>
      <c r="J1468" s="9" t="s">
        <v>541</v>
      </c>
      <c r="K1468" t="s">
        <v>4919</v>
      </c>
      <c r="L1468" s="9" t="s">
        <v>3548</v>
      </c>
      <c r="M1468" s="9" t="s">
        <v>541</v>
      </c>
      <c r="N1468" t="s">
        <v>5209</v>
      </c>
      <c r="O1468" s="9" t="s">
        <v>3548</v>
      </c>
      <c r="P1468" s="9" t="s">
        <v>3811</v>
      </c>
      <c r="R1468" s="9"/>
      <c r="V1468" s="5"/>
      <c r="W1468" s="5"/>
      <c r="X1468" s="5"/>
      <c r="Y1468" s="5"/>
      <c r="AC1468" s="11"/>
    </row>
    <row r="1469" spans="1:29" ht="12.75">
      <c r="A1469" t="s">
        <v>4919</v>
      </c>
      <c r="B1469" t="s">
        <v>2059</v>
      </c>
      <c r="C1469" s="8">
        <v>30622</v>
      </c>
      <c r="D1469" s="9" t="s">
        <v>2635</v>
      </c>
      <c r="E1469" s="9" t="s">
        <v>2634</v>
      </c>
      <c r="F1469" s="9" t="s">
        <v>4819</v>
      </c>
      <c r="G1469" s="9" t="s">
        <v>3189</v>
      </c>
      <c r="H1469" t="s">
        <v>573</v>
      </c>
      <c r="I1469" s="9" t="s">
        <v>4819</v>
      </c>
      <c r="J1469" s="9" t="s">
        <v>3188</v>
      </c>
      <c r="L1469" s="9"/>
      <c r="M1469" s="9"/>
      <c r="O1469" s="9"/>
      <c r="P1469" s="9"/>
      <c r="R1469" s="9"/>
      <c r="V1469" s="5"/>
      <c r="W1469" s="5"/>
      <c r="X1469" s="5"/>
      <c r="Y1469" s="5"/>
      <c r="AC1469" s="11"/>
    </row>
    <row r="1470" spans="1:25" ht="12.75">
      <c r="A1470" t="s">
        <v>2699</v>
      </c>
      <c r="B1470" t="s">
        <v>3519</v>
      </c>
      <c r="C1470" s="8">
        <v>28795</v>
      </c>
      <c r="D1470" s="9" t="s">
        <v>548</v>
      </c>
      <c r="E1470" s="9" t="s">
        <v>1168</v>
      </c>
      <c r="F1470" s="9" t="s">
        <v>2538</v>
      </c>
      <c r="G1470" s="9" t="s">
        <v>3807</v>
      </c>
      <c r="H1470" t="s">
        <v>2699</v>
      </c>
      <c r="I1470" s="9" t="s">
        <v>2538</v>
      </c>
      <c r="J1470" s="9" t="s">
        <v>3189</v>
      </c>
      <c r="K1470" t="s">
        <v>2699</v>
      </c>
      <c r="L1470" s="9" t="s">
        <v>2538</v>
      </c>
      <c r="M1470" s="9" t="s">
        <v>3811</v>
      </c>
      <c r="N1470" t="s">
        <v>2699</v>
      </c>
      <c r="O1470" s="9" t="s">
        <v>2226</v>
      </c>
      <c r="P1470" s="9" t="s">
        <v>3813</v>
      </c>
      <c r="Q1470" t="s">
        <v>2699</v>
      </c>
      <c r="R1470" s="9" t="s">
        <v>2226</v>
      </c>
      <c r="S1470" s="9" t="s">
        <v>3811</v>
      </c>
      <c r="T1470" t="s">
        <v>5209</v>
      </c>
      <c r="U1470" s="8" t="s">
        <v>2226</v>
      </c>
      <c r="V1470" s="9" t="s">
        <v>3813</v>
      </c>
      <c r="W1470" s="6" t="s">
        <v>573</v>
      </c>
      <c r="X1470" t="s">
        <v>2226</v>
      </c>
      <c r="Y1470" s="5" t="s">
        <v>2545</v>
      </c>
    </row>
    <row r="1471" spans="1:29" ht="12.75">
      <c r="A1471" t="s">
        <v>4919</v>
      </c>
      <c r="B1471" t="s">
        <v>1492</v>
      </c>
      <c r="C1471" s="8">
        <v>31572</v>
      </c>
      <c r="D1471" s="9" t="s">
        <v>4606</v>
      </c>
      <c r="E1471" s="9" t="s">
        <v>3420</v>
      </c>
      <c r="F1471" s="9" t="s">
        <v>3083</v>
      </c>
      <c r="G1471" s="9" t="s">
        <v>543</v>
      </c>
      <c r="H1471"/>
      <c r="I1471" s="9"/>
      <c r="J1471" s="9"/>
      <c r="L1471" s="9"/>
      <c r="M1471" s="9"/>
      <c r="O1471" s="9"/>
      <c r="P1471" s="9"/>
      <c r="R1471" s="9"/>
      <c r="V1471" s="5"/>
      <c r="W1471" s="5"/>
      <c r="X1471" s="5"/>
      <c r="Y1471" s="5"/>
      <c r="AC1471" s="11"/>
    </row>
    <row r="1472" spans="1:28" ht="12.75">
      <c r="A1472" t="s">
        <v>5209</v>
      </c>
      <c r="B1472" t="s">
        <v>3003</v>
      </c>
      <c r="C1472" s="8">
        <v>27697</v>
      </c>
      <c r="D1472" s="9"/>
      <c r="E1472" s="9" t="s">
        <v>3854</v>
      </c>
      <c r="F1472" s="9" t="s">
        <v>3083</v>
      </c>
      <c r="G1472" s="9" t="s">
        <v>3811</v>
      </c>
      <c r="H1472" t="s">
        <v>4919</v>
      </c>
      <c r="I1472" s="9" t="s">
        <v>3083</v>
      </c>
      <c r="J1472" s="9" t="s">
        <v>3813</v>
      </c>
      <c r="K1472" t="s">
        <v>5209</v>
      </c>
      <c r="L1472" s="9" t="s">
        <v>3083</v>
      </c>
      <c r="M1472" s="9" t="s">
        <v>4426</v>
      </c>
      <c r="N1472" t="s">
        <v>4919</v>
      </c>
      <c r="O1472" s="9" t="s">
        <v>3083</v>
      </c>
      <c r="P1472" s="9" t="s">
        <v>4144</v>
      </c>
      <c r="Q1472" t="s">
        <v>5209</v>
      </c>
      <c r="R1472" s="9" t="s">
        <v>3083</v>
      </c>
      <c r="S1472" s="9" t="s">
        <v>5024</v>
      </c>
      <c r="T1472" t="s">
        <v>1910</v>
      </c>
      <c r="U1472" s="8" t="s">
        <v>3083</v>
      </c>
      <c r="V1472" s="9" t="s">
        <v>3004</v>
      </c>
      <c r="W1472" s="6" t="s">
        <v>1910</v>
      </c>
      <c r="X1472" t="s">
        <v>3083</v>
      </c>
      <c r="Y1472" s="5" t="s">
        <v>3004</v>
      </c>
      <c r="Z1472" s="6" t="s">
        <v>4919</v>
      </c>
      <c r="AA1472" s="6" t="s">
        <v>3083</v>
      </c>
      <c r="AB1472" s="12" t="s">
        <v>4415</v>
      </c>
    </row>
    <row r="1473" spans="1:29" ht="12.75">
      <c r="A1473" t="s">
        <v>2699</v>
      </c>
      <c r="B1473" t="s">
        <v>3488</v>
      </c>
      <c r="C1473" s="8">
        <v>29119</v>
      </c>
      <c r="D1473" s="9" t="s">
        <v>1528</v>
      </c>
      <c r="E1473" s="9" t="s">
        <v>1530</v>
      </c>
      <c r="F1473" s="9" t="s">
        <v>2706</v>
      </c>
      <c r="G1473" s="9" t="s">
        <v>3811</v>
      </c>
      <c r="H1473" t="s">
        <v>2699</v>
      </c>
      <c r="I1473" s="9" t="s">
        <v>2706</v>
      </c>
      <c r="J1473" s="9" t="s">
        <v>3811</v>
      </c>
      <c r="K1473" t="s">
        <v>2699</v>
      </c>
      <c r="L1473" s="9" t="s">
        <v>2706</v>
      </c>
      <c r="M1473" s="9" t="s">
        <v>543</v>
      </c>
      <c r="N1473" t="s">
        <v>573</v>
      </c>
      <c r="O1473" s="9" t="s">
        <v>2706</v>
      </c>
      <c r="P1473" s="9" t="s">
        <v>5207</v>
      </c>
      <c r="R1473" s="9"/>
      <c r="V1473" s="5"/>
      <c r="W1473" s="5"/>
      <c r="X1473" s="5"/>
      <c r="Y1473" s="5"/>
      <c r="AC1473" s="11"/>
    </row>
    <row r="1474" spans="1:29" ht="12.75">
      <c r="A1474" t="s">
        <v>573</v>
      </c>
      <c r="B1474" t="s">
        <v>4593</v>
      </c>
      <c r="C1474" s="8">
        <v>31428</v>
      </c>
      <c r="D1474" s="9" t="s">
        <v>4606</v>
      </c>
      <c r="E1474" s="9" t="s">
        <v>4601</v>
      </c>
      <c r="F1474" s="9" t="s">
        <v>377</v>
      </c>
      <c r="G1474" s="9" t="s">
        <v>2545</v>
      </c>
      <c r="H1474"/>
      <c r="I1474" s="9"/>
      <c r="J1474" s="9"/>
      <c r="L1474" s="9"/>
      <c r="M1474" s="9"/>
      <c r="O1474" s="9"/>
      <c r="P1474" s="9"/>
      <c r="R1474" s="9"/>
      <c r="V1474" s="5"/>
      <c r="W1474" s="5"/>
      <c r="X1474" s="5"/>
      <c r="Y1474" s="5"/>
      <c r="AC1474" s="11"/>
    </row>
    <row r="1475" ht="12.75">
      <c r="H1475"/>
    </row>
    <row r="1476" spans="1:29" ht="12.75">
      <c r="A1476" t="s">
        <v>4780</v>
      </c>
      <c r="B1476" t="s">
        <v>4769</v>
      </c>
      <c r="C1476" s="8">
        <v>29773</v>
      </c>
      <c r="D1476" s="9" t="s">
        <v>4770</v>
      </c>
      <c r="E1476" s="9" t="s">
        <v>1912</v>
      </c>
      <c r="F1476" s="9" t="s">
        <v>3548</v>
      </c>
      <c r="G1476" s="9" t="s">
        <v>1922</v>
      </c>
      <c r="H1476" t="s">
        <v>4780</v>
      </c>
      <c r="I1476" s="9" t="s">
        <v>3548</v>
      </c>
      <c r="J1476" s="9" t="s">
        <v>1922</v>
      </c>
      <c r="K1476" t="s">
        <v>4780</v>
      </c>
      <c r="L1476" s="9" t="s">
        <v>3548</v>
      </c>
      <c r="M1476" s="9" t="s">
        <v>1922</v>
      </c>
      <c r="N1476" t="s">
        <v>4780</v>
      </c>
      <c r="O1476" s="9" t="s">
        <v>3548</v>
      </c>
      <c r="P1476" s="9" t="s">
        <v>368</v>
      </c>
      <c r="Q1476" t="s">
        <v>367</v>
      </c>
      <c r="R1476" s="9" t="s">
        <v>3548</v>
      </c>
      <c r="S1476" s="5" t="s">
        <v>368</v>
      </c>
      <c r="T1476" t="s">
        <v>367</v>
      </c>
      <c r="U1476" t="s">
        <v>3548</v>
      </c>
      <c r="V1476" s="5" t="s">
        <v>368</v>
      </c>
      <c r="W1476" s="5"/>
      <c r="X1476" s="5"/>
      <c r="Y1476" s="5"/>
      <c r="AC1476" s="11"/>
    </row>
    <row r="1477" spans="1:28" ht="12.75">
      <c r="A1477" t="s">
        <v>3133</v>
      </c>
      <c r="B1477" t="s">
        <v>2098</v>
      </c>
      <c r="C1477" s="8">
        <v>30714</v>
      </c>
      <c r="D1477" s="9" t="s">
        <v>97</v>
      </c>
      <c r="E1477" s="9" t="s">
        <v>95</v>
      </c>
      <c r="F1477" s="9" t="s">
        <v>2538</v>
      </c>
      <c r="G1477" s="9" t="s">
        <v>1922</v>
      </c>
      <c r="H1477" t="s">
        <v>3133</v>
      </c>
      <c r="I1477" s="9" t="s">
        <v>2538</v>
      </c>
      <c r="J1477" s="9" t="s">
        <v>3134</v>
      </c>
      <c r="K1477" t="s">
        <v>367</v>
      </c>
      <c r="L1477" s="9" t="s">
        <v>2538</v>
      </c>
      <c r="M1477" s="9" t="s">
        <v>368</v>
      </c>
      <c r="O1477" s="9"/>
      <c r="P1477" s="9"/>
      <c r="R1477" s="9"/>
      <c r="S1477" s="9"/>
      <c r="U1477" s="8"/>
      <c r="V1477" s="9"/>
      <c r="W1477" s="6"/>
      <c r="Y1477" s="5"/>
      <c r="Z1477" s="6"/>
      <c r="AB1477" s="12"/>
    </row>
    <row r="1478" spans="1:25" ht="12.75">
      <c r="A1478" t="s">
        <v>370</v>
      </c>
      <c r="B1478" t="s">
        <v>3008</v>
      </c>
      <c r="C1478" s="8">
        <v>29493</v>
      </c>
      <c r="D1478" s="9" t="s">
        <v>2253</v>
      </c>
      <c r="E1478" s="9" t="s">
        <v>1168</v>
      </c>
      <c r="F1478" s="9" t="s">
        <v>2538</v>
      </c>
      <c r="G1478" s="9" t="s">
        <v>1922</v>
      </c>
      <c r="H1478" t="s">
        <v>370</v>
      </c>
      <c r="I1478" s="9" t="s">
        <v>2538</v>
      </c>
      <c r="J1478" s="9" t="s">
        <v>3134</v>
      </c>
      <c r="K1478" t="s">
        <v>370</v>
      </c>
      <c r="L1478" s="9" t="s">
        <v>2538</v>
      </c>
      <c r="M1478" s="9" t="s">
        <v>550</v>
      </c>
      <c r="N1478" t="s">
        <v>375</v>
      </c>
      <c r="O1478" s="9" t="s">
        <v>4166</v>
      </c>
      <c r="P1478" s="9" t="s">
        <v>550</v>
      </c>
      <c r="Q1478" t="s">
        <v>375</v>
      </c>
      <c r="R1478" s="9" t="s">
        <v>4166</v>
      </c>
      <c r="S1478" s="9" t="s">
        <v>3134</v>
      </c>
      <c r="T1478" t="s">
        <v>367</v>
      </c>
      <c r="U1478" s="8" t="s">
        <v>4166</v>
      </c>
      <c r="V1478" s="9" t="s">
        <v>368</v>
      </c>
      <c r="W1478" s="6" t="s">
        <v>367</v>
      </c>
      <c r="X1478" t="s">
        <v>4166</v>
      </c>
      <c r="Y1478" s="5" t="s">
        <v>368</v>
      </c>
    </row>
    <row r="1479" spans="1:29" ht="12.75">
      <c r="A1479" t="s">
        <v>375</v>
      </c>
      <c r="B1479" t="s">
        <v>2074</v>
      </c>
      <c r="C1479" s="8">
        <v>31051</v>
      </c>
      <c r="D1479" s="9" t="s">
        <v>2634</v>
      </c>
      <c r="E1479" s="9" t="s">
        <v>2634</v>
      </c>
      <c r="F1479" s="9" t="s">
        <v>549</v>
      </c>
      <c r="G1479" s="9" t="s">
        <v>550</v>
      </c>
      <c r="H1479" t="s">
        <v>367</v>
      </c>
      <c r="I1479" s="9" t="s">
        <v>549</v>
      </c>
      <c r="J1479" s="9" t="s">
        <v>3134</v>
      </c>
      <c r="L1479" s="9"/>
      <c r="M1479" s="9"/>
      <c r="O1479" s="9"/>
      <c r="P1479" s="9"/>
      <c r="R1479" s="9"/>
      <c r="V1479" s="5"/>
      <c r="W1479" s="5"/>
      <c r="X1479" s="5"/>
      <c r="Y1479" s="5"/>
      <c r="AC1479" s="11"/>
    </row>
    <row r="1480" spans="1:28" ht="12.75">
      <c r="A1480" t="s">
        <v>367</v>
      </c>
      <c r="B1480" t="s">
        <v>4772</v>
      </c>
      <c r="C1480" s="8">
        <v>30639</v>
      </c>
      <c r="D1480" s="9" t="s">
        <v>4722</v>
      </c>
      <c r="E1480" s="9" t="s">
        <v>3763</v>
      </c>
      <c r="F1480" s="9" t="s">
        <v>5177</v>
      </c>
      <c r="G1480" s="9" t="s">
        <v>3134</v>
      </c>
      <c r="H1480" t="s">
        <v>4780</v>
      </c>
      <c r="I1480" s="9" t="s">
        <v>3083</v>
      </c>
      <c r="J1480" s="9" t="s">
        <v>1922</v>
      </c>
      <c r="K1480" t="s">
        <v>4780</v>
      </c>
      <c r="L1480" s="9" t="s">
        <v>3083</v>
      </c>
      <c r="M1480" s="9" t="s">
        <v>1922</v>
      </c>
      <c r="N1480" t="s">
        <v>3825</v>
      </c>
      <c r="O1480" s="9" t="s">
        <v>3083</v>
      </c>
      <c r="P1480" s="9" t="s">
        <v>2236</v>
      </c>
      <c r="Q1480" t="s">
        <v>367</v>
      </c>
      <c r="R1480" s="9" t="s">
        <v>3083</v>
      </c>
      <c r="S1480" s="9" t="s">
        <v>368</v>
      </c>
      <c r="U1480" s="8"/>
      <c r="V1480" s="9"/>
      <c r="W1480" s="6"/>
      <c r="Y1480" s="5"/>
      <c r="Z1480" s="6"/>
      <c r="AB1480" s="12"/>
    </row>
    <row r="1481" spans="1:29" ht="12.75">
      <c r="A1481" t="s">
        <v>3133</v>
      </c>
      <c r="B1481" t="s">
        <v>4417</v>
      </c>
      <c r="C1481" s="8">
        <v>29769</v>
      </c>
      <c r="D1481" s="9" t="s">
        <v>2972</v>
      </c>
      <c r="E1481" s="9" t="s">
        <v>257</v>
      </c>
      <c r="F1481" s="9" t="s">
        <v>5177</v>
      </c>
      <c r="G1481" s="9" t="s">
        <v>3134</v>
      </c>
      <c r="H1481" t="s">
        <v>1328</v>
      </c>
      <c r="I1481" s="9"/>
      <c r="J1481" s="9"/>
      <c r="K1481" t="s">
        <v>3133</v>
      </c>
      <c r="L1481" s="9" t="s">
        <v>5177</v>
      </c>
      <c r="M1481" s="9" t="s">
        <v>3134</v>
      </c>
      <c r="N1481" t="s">
        <v>3133</v>
      </c>
      <c r="O1481" s="9" t="s">
        <v>5177</v>
      </c>
      <c r="P1481" s="9" t="s">
        <v>3134</v>
      </c>
      <c r="R1481" s="9"/>
      <c r="V1481" s="5"/>
      <c r="W1481" s="5"/>
      <c r="X1481" s="5"/>
      <c r="Y1481" s="5"/>
      <c r="AC1481" s="11"/>
    </row>
    <row r="1482" spans="1:29" ht="12.75">
      <c r="A1482" t="s">
        <v>367</v>
      </c>
      <c r="B1482" t="s">
        <v>3950</v>
      </c>
      <c r="C1482" s="8">
        <v>30552</v>
      </c>
      <c r="D1482" s="9" t="s">
        <v>2634</v>
      </c>
      <c r="E1482" s="9" t="s">
        <v>4605</v>
      </c>
      <c r="F1482" s="9" t="s">
        <v>1905</v>
      </c>
      <c r="G1482" s="9" t="s">
        <v>368</v>
      </c>
      <c r="H1482"/>
      <c r="I1482" s="9"/>
      <c r="J1482" s="9"/>
      <c r="L1482" s="9"/>
      <c r="M1482" s="9"/>
      <c r="O1482" s="9"/>
      <c r="P1482" s="9"/>
      <c r="R1482" s="9"/>
      <c r="V1482" s="5"/>
      <c r="W1482" s="5"/>
      <c r="X1482" s="5"/>
      <c r="Y1482" s="5"/>
      <c r="AC1482" s="11"/>
    </row>
    <row r="1483" spans="3:28" ht="12.75">
      <c r="C1483" s="8"/>
      <c r="D1483" s="9"/>
      <c r="E1483" s="9"/>
      <c r="F1483" s="9"/>
      <c r="G1483" s="9"/>
      <c r="H1483"/>
      <c r="I1483" s="9"/>
      <c r="J1483" s="9"/>
      <c r="L1483" s="9"/>
      <c r="M1483" s="9"/>
      <c r="O1483" s="9"/>
      <c r="P1483" s="9"/>
      <c r="R1483" s="9"/>
      <c r="V1483" s="5"/>
      <c r="W1483" s="6"/>
      <c r="Y1483" s="5"/>
      <c r="Z1483" s="6"/>
      <c r="AB1483" s="12"/>
    </row>
    <row r="1484" spans="1:28" ht="12.75">
      <c r="A1484" t="s">
        <v>20</v>
      </c>
      <c r="B1484" t="s">
        <v>4723</v>
      </c>
      <c r="C1484" s="8">
        <v>27689</v>
      </c>
      <c r="D1484" s="9"/>
      <c r="E1484" s="9" t="s">
        <v>1164</v>
      </c>
      <c r="F1484" s="9" t="s">
        <v>295</v>
      </c>
      <c r="G1484" s="9" t="s">
        <v>4159</v>
      </c>
      <c r="H1484" t="s">
        <v>4724</v>
      </c>
      <c r="I1484" s="9" t="s">
        <v>4166</v>
      </c>
      <c r="J1484" s="9" t="s">
        <v>1965</v>
      </c>
      <c r="K1484" t="s">
        <v>643</v>
      </c>
      <c r="L1484" s="9" t="s">
        <v>3083</v>
      </c>
      <c r="M1484" s="9" t="s">
        <v>3771</v>
      </c>
      <c r="N1484" t="s">
        <v>3546</v>
      </c>
      <c r="O1484" s="9" t="s">
        <v>3083</v>
      </c>
      <c r="P1484" s="9" t="s">
        <v>2235</v>
      </c>
      <c r="Q1484" t="s">
        <v>4724</v>
      </c>
      <c r="R1484" s="9" t="s">
        <v>3083</v>
      </c>
      <c r="S1484" s="9" t="s">
        <v>4725</v>
      </c>
      <c r="T1484" t="s">
        <v>3118</v>
      </c>
      <c r="U1484" s="8" t="s">
        <v>3083</v>
      </c>
      <c r="V1484" s="9" t="s">
        <v>4726</v>
      </c>
      <c r="W1484" s="6" t="s">
        <v>4724</v>
      </c>
      <c r="X1484" t="s">
        <v>3083</v>
      </c>
      <c r="Y1484" s="5" t="s">
        <v>2394</v>
      </c>
      <c r="Z1484" t="s">
        <v>20</v>
      </c>
      <c r="AA1484" s="6" t="s">
        <v>2706</v>
      </c>
      <c r="AB1484" s="6" t="s">
        <v>2395</v>
      </c>
    </row>
    <row r="1485" spans="1:28" ht="12.75">
      <c r="A1485" t="s">
        <v>1715</v>
      </c>
      <c r="B1485" t="s">
        <v>1081</v>
      </c>
      <c r="C1485" s="8">
        <v>28551</v>
      </c>
      <c r="D1485" s="9" t="s">
        <v>1082</v>
      </c>
      <c r="E1485" s="9" t="s">
        <v>1165</v>
      </c>
      <c r="F1485" s="9" t="s">
        <v>3548</v>
      </c>
      <c r="G1485" s="9" t="s">
        <v>3886</v>
      </c>
      <c r="H1485" t="s">
        <v>1715</v>
      </c>
      <c r="I1485" s="9" t="s">
        <v>3548</v>
      </c>
      <c r="J1485" s="9" t="s">
        <v>1155</v>
      </c>
      <c r="K1485" t="s">
        <v>1715</v>
      </c>
      <c r="L1485" s="9" t="s">
        <v>3548</v>
      </c>
      <c r="M1485" s="9" t="s">
        <v>4441</v>
      </c>
      <c r="N1485" t="s">
        <v>1715</v>
      </c>
      <c r="O1485" s="9" t="s">
        <v>3548</v>
      </c>
      <c r="P1485" s="9" t="s">
        <v>3567</v>
      </c>
      <c r="Q1485" t="s">
        <v>1715</v>
      </c>
      <c r="R1485" s="9" t="s">
        <v>3548</v>
      </c>
      <c r="S1485" s="9" t="s">
        <v>1083</v>
      </c>
      <c r="T1485" t="s">
        <v>1715</v>
      </c>
      <c r="U1485" s="8" t="s">
        <v>3548</v>
      </c>
      <c r="V1485" s="9" t="s">
        <v>31</v>
      </c>
      <c r="W1485" s="6" t="s">
        <v>1715</v>
      </c>
      <c r="X1485" t="s">
        <v>3548</v>
      </c>
      <c r="Y1485" s="5" t="s">
        <v>32</v>
      </c>
      <c r="Z1485" t="s">
        <v>1715</v>
      </c>
      <c r="AA1485" s="6" t="s">
        <v>3548</v>
      </c>
      <c r="AB1485" s="6" t="s">
        <v>33</v>
      </c>
    </row>
    <row r="1486" spans="1:28" ht="12.75">
      <c r="A1486" t="s">
        <v>3311</v>
      </c>
      <c r="B1486" t="s">
        <v>2767</v>
      </c>
      <c r="C1486" s="8">
        <v>27795</v>
      </c>
      <c r="D1486" s="9" t="s">
        <v>538</v>
      </c>
      <c r="E1486" s="9" t="s">
        <v>1166</v>
      </c>
      <c r="F1486" s="9" t="s">
        <v>2697</v>
      </c>
      <c r="G1486" s="9" t="s">
        <v>812</v>
      </c>
      <c r="H1486" t="s">
        <v>3311</v>
      </c>
      <c r="I1486" s="9" t="s">
        <v>2697</v>
      </c>
      <c r="J1486" s="9" t="s">
        <v>4440</v>
      </c>
      <c r="K1486" t="s">
        <v>3311</v>
      </c>
      <c r="L1486" s="9" t="s">
        <v>2697</v>
      </c>
      <c r="M1486" s="9" t="s">
        <v>4176</v>
      </c>
      <c r="N1486" t="s">
        <v>3311</v>
      </c>
      <c r="O1486" s="9" t="s">
        <v>2697</v>
      </c>
      <c r="P1486" s="9" t="s">
        <v>2729</v>
      </c>
      <c r="Q1486" t="s">
        <v>3311</v>
      </c>
      <c r="R1486" s="9" t="s">
        <v>2697</v>
      </c>
      <c r="S1486" s="9" t="s">
        <v>34</v>
      </c>
      <c r="T1486" t="s">
        <v>3311</v>
      </c>
      <c r="U1486" s="8" t="s">
        <v>2697</v>
      </c>
      <c r="V1486" s="9" t="s">
        <v>35</v>
      </c>
      <c r="W1486" s="6" t="s">
        <v>3311</v>
      </c>
      <c r="X1486" t="s">
        <v>2697</v>
      </c>
      <c r="Y1486" s="5" t="s">
        <v>36</v>
      </c>
      <c r="Z1486" t="s">
        <v>3311</v>
      </c>
      <c r="AA1486" s="6" t="s">
        <v>2697</v>
      </c>
      <c r="AB1486" s="6" t="s">
        <v>3521</v>
      </c>
    </row>
    <row r="1487" spans="3:25" ht="12.75">
      <c r="C1487" s="8"/>
      <c r="D1487" s="9"/>
      <c r="E1487" s="9"/>
      <c r="F1487" s="9"/>
      <c r="G1487" s="9"/>
      <c r="H1487" s="9"/>
      <c r="I1487" s="9"/>
      <c r="J1487" s="9"/>
      <c r="L1487" s="9"/>
      <c r="M1487" s="9"/>
      <c r="O1487" s="9"/>
      <c r="P1487" s="9"/>
      <c r="R1487" s="9"/>
      <c r="S1487" s="9"/>
      <c r="U1487" s="8"/>
      <c r="V1487" s="9"/>
      <c r="W1487" s="6"/>
      <c r="Y1487" s="5"/>
    </row>
    <row r="1488" spans="8:20" ht="12.75">
      <c r="H1488" t="s">
        <v>2954</v>
      </c>
      <c r="K1488" t="s">
        <v>4431</v>
      </c>
      <c r="N1488" t="s">
        <v>3772</v>
      </c>
      <c r="Q1488" t="s">
        <v>3522</v>
      </c>
      <c r="T1488" t="s">
        <v>3523</v>
      </c>
    </row>
    <row r="1492" spans="1:28" ht="18">
      <c r="A1492" s="7" t="s">
        <v>166</v>
      </c>
      <c r="D1492"/>
      <c r="E1492"/>
      <c r="F1492"/>
      <c r="G1492"/>
      <c r="H1492"/>
      <c r="I1492"/>
      <c r="J1492"/>
      <c r="K1492" s="7"/>
      <c r="L1492"/>
      <c r="M1492"/>
      <c r="O1492"/>
      <c r="P1492"/>
      <c r="R1492"/>
      <c r="AA1492"/>
      <c r="AB1492"/>
    </row>
    <row r="1493" spans="1:28" ht="12.75">
      <c r="A1493" t="s">
        <v>1585</v>
      </c>
      <c r="D1493"/>
      <c r="E1493"/>
      <c r="F1493"/>
      <c r="G1493"/>
      <c r="H1493"/>
      <c r="I1493"/>
      <c r="J1493"/>
      <c r="L1493"/>
      <c r="M1493"/>
      <c r="O1493"/>
      <c r="P1493"/>
      <c r="R1493"/>
      <c r="AA1493"/>
      <c r="AB1493"/>
    </row>
    <row r="1494" ht="12.75">
      <c r="A1494" t="s">
        <v>16</v>
      </c>
    </row>
    <row r="1495" spans="1:29" ht="12.75">
      <c r="A1495" t="s">
        <v>3002</v>
      </c>
      <c r="B1495" t="s">
        <v>1206</v>
      </c>
      <c r="C1495" s="8">
        <v>29439</v>
      </c>
      <c r="D1495" s="9" t="s">
        <v>2543</v>
      </c>
      <c r="E1495" s="9" t="s">
        <v>3203</v>
      </c>
      <c r="F1495" s="9" t="s">
        <v>4172</v>
      </c>
      <c r="G1495" s="9" t="s">
        <v>4647</v>
      </c>
      <c r="H1495" t="s">
        <v>3002</v>
      </c>
      <c r="I1495" s="9" t="s">
        <v>4172</v>
      </c>
      <c r="J1495" s="9" t="s">
        <v>84</v>
      </c>
      <c r="K1495" t="s">
        <v>3002</v>
      </c>
      <c r="L1495" s="9" t="s">
        <v>4172</v>
      </c>
      <c r="M1495" s="9" t="s">
        <v>5090</v>
      </c>
      <c r="N1495" t="s">
        <v>3002</v>
      </c>
      <c r="O1495" s="9" t="s">
        <v>4172</v>
      </c>
      <c r="P1495" s="9" t="s">
        <v>4895</v>
      </c>
      <c r="R1495" s="9"/>
      <c r="V1495" s="5"/>
      <c r="W1495" s="5"/>
      <c r="X1495" s="5"/>
      <c r="Y1495" s="5"/>
      <c r="AC1495" s="11"/>
    </row>
    <row r="1496" spans="1:25" ht="12.75">
      <c r="A1496" t="s">
        <v>3002</v>
      </c>
      <c r="B1496" t="s">
        <v>673</v>
      </c>
      <c r="C1496" s="8">
        <v>28220</v>
      </c>
      <c r="D1496" s="9" t="s">
        <v>4170</v>
      </c>
      <c r="E1496" s="9" t="s">
        <v>1176</v>
      </c>
      <c r="F1496" s="9" t="s">
        <v>2546</v>
      </c>
      <c r="G1496" s="9" t="s">
        <v>851</v>
      </c>
      <c r="H1496" t="s">
        <v>3002</v>
      </c>
      <c r="I1496" s="9" t="s">
        <v>2546</v>
      </c>
      <c r="J1496" s="9" t="s">
        <v>4458</v>
      </c>
      <c r="K1496" t="s">
        <v>3002</v>
      </c>
      <c r="L1496" s="9" t="s">
        <v>2546</v>
      </c>
      <c r="M1496" s="9" t="s">
        <v>273</v>
      </c>
      <c r="N1496" t="s">
        <v>3002</v>
      </c>
      <c r="O1496" s="9" t="s">
        <v>2546</v>
      </c>
      <c r="P1496" s="9" t="s">
        <v>5241</v>
      </c>
      <c r="Q1496" t="s">
        <v>3002</v>
      </c>
      <c r="R1496" s="9" t="s">
        <v>2546</v>
      </c>
      <c r="S1496" s="9" t="s">
        <v>674</v>
      </c>
      <c r="T1496" t="s">
        <v>3002</v>
      </c>
      <c r="U1496" s="8" t="s">
        <v>2546</v>
      </c>
      <c r="V1496" s="9" t="s">
        <v>2875</v>
      </c>
      <c r="W1496" t="s">
        <v>3002</v>
      </c>
      <c r="X1496" t="s">
        <v>2546</v>
      </c>
      <c r="Y1496" s="5" t="s">
        <v>2876</v>
      </c>
    </row>
    <row r="1497" spans="1:28" ht="12.75">
      <c r="A1497" t="s">
        <v>3002</v>
      </c>
      <c r="B1497" t="s">
        <v>2318</v>
      </c>
      <c r="C1497" s="8">
        <v>30082</v>
      </c>
      <c r="D1497" s="9" t="s">
        <v>1531</v>
      </c>
      <c r="E1497" s="9" t="s">
        <v>2654</v>
      </c>
      <c r="F1497" s="9" t="s">
        <v>3548</v>
      </c>
      <c r="G1497" s="9" t="s">
        <v>2578</v>
      </c>
      <c r="H1497"/>
      <c r="I1497" s="9"/>
      <c r="J1497" s="9"/>
      <c r="K1497" t="s">
        <v>3002</v>
      </c>
      <c r="L1497" s="9" t="s">
        <v>3548</v>
      </c>
      <c r="M1497" s="9" t="s">
        <v>594</v>
      </c>
      <c r="O1497" s="9"/>
      <c r="P1497" s="9"/>
      <c r="R1497" s="9"/>
      <c r="S1497" s="9"/>
      <c r="U1497" s="8"/>
      <c r="V1497" s="9"/>
      <c r="W1497" s="6"/>
      <c r="Y1497" s="5"/>
      <c r="Z1497" s="6"/>
      <c r="AB1497" s="12"/>
    </row>
    <row r="1499" spans="1:29" ht="12.75">
      <c r="A1499" t="s">
        <v>296</v>
      </c>
      <c r="B1499" t="s">
        <v>4853</v>
      </c>
      <c r="C1499" s="8">
        <v>29463</v>
      </c>
      <c r="D1499" s="9" t="s">
        <v>2708</v>
      </c>
      <c r="E1499" s="9" t="s">
        <v>2992</v>
      </c>
      <c r="F1499" s="9" t="s">
        <v>5180</v>
      </c>
      <c r="G1499" s="9" t="s">
        <v>214</v>
      </c>
      <c r="H1499" t="s">
        <v>2535</v>
      </c>
      <c r="I1499" s="9" t="s">
        <v>5180</v>
      </c>
      <c r="J1499" s="9" t="s">
        <v>4947</v>
      </c>
      <c r="K1499" t="s">
        <v>380</v>
      </c>
      <c r="L1499" s="9" t="s">
        <v>5180</v>
      </c>
      <c r="M1499" s="9" t="s">
        <v>5045</v>
      </c>
      <c r="N1499" t="s">
        <v>2535</v>
      </c>
      <c r="O1499" s="9" t="s">
        <v>5180</v>
      </c>
      <c r="P1499" s="9" t="s">
        <v>2246</v>
      </c>
      <c r="Q1499" t="s">
        <v>380</v>
      </c>
      <c r="R1499" s="9" t="s">
        <v>5180</v>
      </c>
      <c r="S1499" s="5" t="s">
        <v>3956</v>
      </c>
      <c r="V1499" s="5"/>
      <c r="W1499" s="5"/>
      <c r="X1499" s="5"/>
      <c r="Y1499" s="5"/>
      <c r="AC1499" s="11"/>
    </row>
    <row r="1500" spans="1:28" ht="12.75">
      <c r="A1500" t="s">
        <v>3906</v>
      </c>
      <c r="B1500" t="s">
        <v>618</v>
      </c>
      <c r="C1500" s="8">
        <v>30526</v>
      </c>
      <c r="D1500" s="9" t="s">
        <v>93</v>
      </c>
      <c r="E1500" s="9" t="s">
        <v>3226</v>
      </c>
      <c r="F1500" s="9" t="s">
        <v>3083</v>
      </c>
      <c r="G1500" s="9" t="s">
        <v>2044</v>
      </c>
      <c r="H1500" t="s">
        <v>3906</v>
      </c>
      <c r="I1500" s="9" t="s">
        <v>3083</v>
      </c>
      <c r="J1500" s="9" t="s">
        <v>3078</v>
      </c>
      <c r="K1500" t="s">
        <v>2967</v>
      </c>
      <c r="L1500" s="9" t="s">
        <v>3083</v>
      </c>
      <c r="M1500" s="9" t="s">
        <v>4395</v>
      </c>
      <c r="O1500" s="9"/>
      <c r="P1500" s="9"/>
      <c r="R1500" s="9"/>
      <c r="S1500" s="9"/>
      <c r="U1500" s="8"/>
      <c r="V1500" s="9"/>
      <c r="W1500" s="6"/>
      <c r="Y1500" s="5"/>
      <c r="Z1500" s="6"/>
      <c r="AB1500" s="12"/>
    </row>
    <row r="1501" spans="1:28" ht="12.75">
      <c r="A1501" t="s">
        <v>2535</v>
      </c>
      <c r="B1501" t="s">
        <v>870</v>
      </c>
      <c r="C1501" s="8">
        <v>28172</v>
      </c>
      <c r="D1501" s="9" t="s">
        <v>3604</v>
      </c>
      <c r="E1501" s="9" t="s">
        <v>1174</v>
      </c>
      <c r="F1501" s="9" t="s">
        <v>3193</v>
      </c>
      <c r="G1501" s="9" t="s">
        <v>228</v>
      </c>
      <c r="H1501" t="s">
        <v>2535</v>
      </c>
      <c r="I1501" s="9" t="s">
        <v>3193</v>
      </c>
      <c r="J1501" s="9" t="s">
        <v>3467</v>
      </c>
      <c r="K1501" t="s">
        <v>2535</v>
      </c>
      <c r="L1501" s="9" t="s">
        <v>2706</v>
      </c>
      <c r="M1501" s="9" t="s">
        <v>4304</v>
      </c>
      <c r="N1501" t="s">
        <v>2535</v>
      </c>
      <c r="O1501" s="9" t="s">
        <v>2706</v>
      </c>
      <c r="P1501" s="9" t="s">
        <v>1338</v>
      </c>
      <c r="Q1501" t="s">
        <v>2535</v>
      </c>
      <c r="R1501" s="9" t="s">
        <v>2706</v>
      </c>
      <c r="S1501" s="9" t="s">
        <v>871</v>
      </c>
      <c r="T1501" t="s">
        <v>2535</v>
      </c>
      <c r="U1501" s="8" t="s">
        <v>2706</v>
      </c>
      <c r="V1501" s="9" t="s">
        <v>872</v>
      </c>
      <c r="W1501" t="s">
        <v>2535</v>
      </c>
      <c r="X1501" t="s">
        <v>2706</v>
      </c>
      <c r="Y1501" s="5" t="s">
        <v>1439</v>
      </c>
      <c r="Z1501" t="s">
        <v>2535</v>
      </c>
      <c r="AA1501" s="6" t="s">
        <v>2706</v>
      </c>
      <c r="AB1501" s="6" t="s">
        <v>4538</v>
      </c>
    </row>
    <row r="1502" spans="1:29" ht="12.75">
      <c r="A1502" t="s">
        <v>2535</v>
      </c>
      <c r="B1502" t="s">
        <v>1652</v>
      </c>
      <c r="C1502" s="8">
        <v>30590</v>
      </c>
      <c r="D1502" s="9" t="s">
        <v>2113</v>
      </c>
      <c r="E1502" s="9" t="s">
        <v>3258</v>
      </c>
      <c r="F1502" s="9" t="s">
        <v>3717</v>
      </c>
      <c r="G1502" s="9" t="s">
        <v>2901</v>
      </c>
      <c r="H1502" t="s">
        <v>2535</v>
      </c>
      <c r="I1502" s="9" t="s">
        <v>3717</v>
      </c>
      <c r="J1502" s="9" t="s">
        <v>4457</v>
      </c>
      <c r="L1502" s="9"/>
      <c r="M1502" s="9"/>
      <c r="O1502" s="9"/>
      <c r="P1502" s="9"/>
      <c r="R1502" s="9"/>
      <c r="V1502" s="5"/>
      <c r="W1502" s="5"/>
      <c r="X1502" s="5"/>
      <c r="Y1502" s="5"/>
      <c r="AC1502" s="11"/>
    </row>
    <row r="1503" spans="1:29" ht="12.75">
      <c r="A1503" t="s">
        <v>294</v>
      </c>
      <c r="B1503" t="s">
        <v>2597</v>
      </c>
      <c r="C1503" s="8">
        <v>30806</v>
      </c>
      <c r="D1503" s="9" t="s">
        <v>98</v>
      </c>
      <c r="E1503" s="9" t="s">
        <v>3396</v>
      </c>
      <c r="F1503" s="9" t="s">
        <v>1480</v>
      </c>
      <c r="G1503" s="9" t="s">
        <v>2002</v>
      </c>
      <c r="H1503"/>
      <c r="I1503" s="9"/>
      <c r="J1503" s="9"/>
      <c r="L1503" s="9"/>
      <c r="M1503" s="9"/>
      <c r="O1503" s="9"/>
      <c r="P1503" s="9"/>
      <c r="R1503" s="9"/>
      <c r="V1503" s="5"/>
      <c r="W1503" s="5"/>
      <c r="X1503" s="5"/>
      <c r="Y1503" s="5"/>
      <c r="AC1503" s="11"/>
    </row>
    <row r="1505" spans="1:28" ht="12.75">
      <c r="A1505" t="s">
        <v>71</v>
      </c>
      <c r="B1505" t="s">
        <v>2512</v>
      </c>
      <c r="C1505" s="8">
        <v>26789</v>
      </c>
      <c r="D1505" s="9"/>
      <c r="E1505" s="9" t="s">
        <v>4746</v>
      </c>
      <c r="F1505" s="9" t="s">
        <v>4940</v>
      </c>
      <c r="G1505" s="9" t="s">
        <v>2090</v>
      </c>
      <c r="H1505" t="s">
        <v>2704</v>
      </c>
      <c r="I1505" s="9" t="s">
        <v>4041</v>
      </c>
      <c r="J1505" s="9" t="s">
        <v>2251</v>
      </c>
      <c r="K1505" t="s">
        <v>2704</v>
      </c>
      <c r="L1505" s="9" t="s">
        <v>4041</v>
      </c>
      <c r="M1505" s="9" t="s">
        <v>2381</v>
      </c>
      <c r="N1505" t="s">
        <v>2704</v>
      </c>
      <c r="O1505" s="9" t="s">
        <v>4041</v>
      </c>
      <c r="P1505" s="9" t="s">
        <v>1311</v>
      </c>
      <c r="Q1505" t="s">
        <v>71</v>
      </c>
      <c r="R1505" s="9" t="s">
        <v>4940</v>
      </c>
      <c r="S1505" s="9" t="s">
        <v>957</v>
      </c>
      <c r="T1505" t="s">
        <v>2704</v>
      </c>
      <c r="U1505" s="8" t="s">
        <v>4940</v>
      </c>
      <c r="V1505" s="9" t="s">
        <v>958</v>
      </c>
      <c r="W1505" s="6" t="s">
        <v>2704</v>
      </c>
      <c r="X1505" t="s">
        <v>4940</v>
      </c>
      <c r="Y1505" s="5" t="s">
        <v>959</v>
      </c>
      <c r="Z1505" t="s">
        <v>2704</v>
      </c>
      <c r="AA1505" s="6" t="s">
        <v>4940</v>
      </c>
      <c r="AB1505" s="12" t="s">
        <v>960</v>
      </c>
    </row>
    <row r="1506" spans="1:25" ht="12.75">
      <c r="A1506" t="s">
        <v>71</v>
      </c>
      <c r="B1506" t="s">
        <v>3425</v>
      </c>
      <c r="C1506" s="8">
        <v>29802</v>
      </c>
      <c r="D1506" s="9" t="s">
        <v>1912</v>
      </c>
      <c r="E1506" s="9" t="s">
        <v>3767</v>
      </c>
      <c r="F1506" s="9" t="s">
        <v>3193</v>
      </c>
      <c r="G1506" s="9" t="s">
        <v>1018</v>
      </c>
      <c r="H1506" t="s">
        <v>2704</v>
      </c>
      <c r="I1506" s="9" t="s">
        <v>3193</v>
      </c>
      <c r="J1506" s="9" t="s">
        <v>2941</v>
      </c>
      <c r="K1506" t="s">
        <v>3674</v>
      </c>
      <c r="L1506" s="9" t="s">
        <v>3193</v>
      </c>
      <c r="M1506" s="9" t="s">
        <v>874</v>
      </c>
      <c r="N1506" t="s">
        <v>3674</v>
      </c>
      <c r="O1506" s="9" t="s">
        <v>4147</v>
      </c>
      <c r="P1506" s="9" t="s">
        <v>954</v>
      </c>
      <c r="Q1506" t="s">
        <v>3674</v>
      </c>
      <c r="R1506" s="9" t="s">
        <v>4147</v>
      </c>
      <c r="S1506" s="5" t="s">
        <v>3426</v>
      </c>
      <c r="T1506" t="s">
        <v>3674</v>
      </c>
      <c r="U1506" t="s">
        <v>4147</v>
      </c>
      <c r="V1506" s="5" t="s">
        <v>3427</v>
      </c>
      <c r="W1506" s="5"/>
      <c r="X1506" s="5"/>
      <c r="Y1506" s="5"/>
    </row>
    <row r="1507" spans="1:29" ht="12.75">
      <c r="A1507" t="s">
        <v>2704</v>
      </c>
      <c r="B1507" t="s">
        <v>678</v>
      </c>
      <c r="C1507" s="8">
        <v>30428</v>
      </c>
      <c r="D1507" s="9" t="s">
        <v>2977</v>
      </c>
      <c r="E1507" s="9" t="s">
        <v>1531</v>
      </c>
      <c r="F1507" s="9" t="s">
        <v>1480</v>
      </c>
      <c r="G1507" s="9" t="s">
        <v>2004</v>
      </c>
      <c r="H1507" t="s">
        <v>3674</v>
      </c>
      <c r="I1507" s="9" t="s">
        <v>1480</v>
      </c>
      <c r="J1507" s="9" t="s">
        <v>3969</v>
      </c>
      <c r="K1507" t="s">
        <v>3674</v>
      </c>
      <c r="L1507" s="9" t="s">
        <v>1480</v>
      </c>
      <c r="M1507" s="9" t="s">
        <v>658</v>
      </c>
      <c r="N1507" t="s">
        <v>3674</v>
      </c>
      <c r="O1507" s="9" t="s">
        <v>1480</v>
      </c>
      <c r="P1507" s="9" t="s">
        <v>1178</v>
      </c>
      <c r="R1507" s="9"/>
      <c r="V1507" s="5"/>
      <c r="W1507" s="5"/>
      <c r="X1507" s="5"/>
      <c r="Y1507" s="5"/>
      <c r="AC1507" s="11"/>
    </row>
    <row r="1508" spans="1:29" ht="12.75">
      <c r="A1508" t="s">
        <v>3674</v>
      </c>
      <c r="B1508" t="s">
        <v>4081</v>
      </c>
      <c r="C1508" s="8">
        <v>30593</v>
      </c>
      <c r="D1508" s="9" t="s">
        <v>1285</v>
      </c>
      <c r="E1508" s="9" t="s">
        <v>4601</v>
      </c>
      <c r="F1508" s="9" t="s">
        <v>1</v>
      </c>
      <c r="G1508" s="9" t="s">
        <v>3880</v>
      </c>
      <c r="H1508"/>
      <c r="I1508" s="9"/>
      <c r="J1508" s="9"/>
      <c r="L1508" s="9"/>
      <c r="M1508" s="9"/>
      <c r="O1508" s="9"/>
      <c r="P1508" s="9"/>
      <c r="R1508" s="9"/>
      <c r="V1508" s="5"/>
      <c r="W1508" s="5"/>
      <c r="X1508" s="5"/>
      <c r="Y1508" s="5"/>
      <c r="AC1508" s="11"/>
    </row>
    <row r="1509" spans="1:28" ht="12.75">
      <c r="A1509" t="s">
        <v>3674</v>
      </c>
      <c r="B1509" t="s">
        <v>4671</v>
      </c>
      <c r="C1509" s="8">
        <v>28830</v>
      </c>
      <c r="D1509" s="9" t="s">
        <v>4672</v>
      </c>
      <c r="E1509" s="9" t="s">
        <v>793</v>
      </c>
      <c r="F1509" s="9" t="s">
        <v>3717</v>
      </c>
      <c r="G1509" s="9" t="s">
        <v>4287</v>
      </c>
      <c r="H1509" t="s">
        <v>71</v>
      </c>
      <c r="I1509" s="9" t="s">
        <v>295</v>
      </c>
      <c r="J1509" s="9" t="s">
        <v>2808</v>
      </c>
      <c r="K1509" t="s">
        <v>71</v>
      </c>
      <c r="L1509" s="9" t="s">
        <v>4172</v>
      </c>
      <c r="M1509" s="9" t="s">
        <v>1844</v>
      </c>
      <c r="N1509" t="s">
        <v>71</v>
      </c>
      <c r="O1509" s="9" t="s">
        <v>4172</v>
      </c>
      <c r="P1509" s="9" t="s">
        <v>3371</v>
      </c>
      <c r="Q1509" t="s">
        <v>71</v>
      </c>
      <c r="R1509" s="9" t="s">
        <v>4172</v>
      </c>
      <c r="S1509" s="9" t="s">
        <v>4673</v>
      </c>
      <c r="T1509" t="s">
        <v>71</v>
      </c>
      <c r="U1509" s="8" t="s">
        <v>4172</v>
      </c>
      <c r="V1509" s="9" t="s">
        <v>2129</v>
      </c>
      <c r="W1509" s="6" t="s">
        <v>71</v>
      </c>
      <c r="X1509" t="s">
        <v>4172</v>
      </c>
      <c r="Y1509" s="5" t="s">
        <v>1336</v>
      </c>
      <c r="Z1509" t="s">
        <v>71</v>
      </c>
      <c r="AA1509" s="6" t="s">
        <v>4172</v>
      </c>
      <c r="AB1509" s="12" t="s">
        <v>1337</v>
      </c>
    </row>
    <row r="1510" spans="1:25" ht="12.75">
      <c r="A1510" t="s">
        <v>3674</v>
      </c>
      <c r="B1510" t="s">
        <v>4572</v>
      </c>
      <c r="C1510" s="8">
        <v>28777</v>
      </c>
      <c r="D1510" s="9" t="s">
        <v>4573</v>
      </c>
      <c r="E1510" s="9" t="s">
        <v>4666</v>
      </c>
      <c r="F1510" s="9" t="s">
        <v>3548</v>
      </c>
      <c r="G1510" s="9" t="s">
        <v>3892</v>
      </c>
      <c r="H1510" t="s">
        <v>3674</v>
      </c>
      <c r="I1510" s="9" t="s">
        <v>3717</v>
      </c>
      <c r="J1510" s="9" t="s">
        <v>2182</v>
      </c>
      <c r="K1510" t="s">
        <v>71</v>
      </c>
      <c r="L1510" s="9" t="s">
        <v>3717</v>
      </c>
      <c r="M1510" s="9" t="s">
        <v>3057</v>
      </c>
      <c r="N1510" t="s">
        <v>1328</v>
      </c>
      <c r="O1510" s="9"/>
      <c r="P1510" s="9"/>
      <c r="Q1510" t="s">
        <v>71</v>
      </c>
      <c r="R1510" s="9" t="s">
        <v>2706</v>
      </c>
      <c r="S1510" s="9" t="s">
        <v>274</v>
      </c>
      <c r="T1510" t="s">
        <v>3674</v>
      </c>
      <c r="U1510" s="8" t="s">
        <v>2706</v>
      </c>
      <c r="V1510" s="9" t="s">
        <v>3773</v>
      </c>
      <c r="W1510" s="6" t="s">
        <v>1623</v>
      </c>
      <c r="X1510" t="s">
        <v>2706</v>
      </c>
      <c r="Y1510" s="5" t="s">
        <v>3774</v>
      </c>
    </row>
    <row r="1511" spans="1:29" ht="12.75">
      <c r="A1511" t="s">
        <v>3674</v>
      </c>
      <c r="B1511" t="s">
        <v>4021</v>
      </c>
      <c r="C1511" s="8">
        <v>31666</v>
      </c>
      <c r="D1511" s="9" t="s">
        <v>2634</v>
      </c>
      <c r="E1511" s="9" t="s">
        <v>2111</v>
      </c>
      <c r="F1511" s="9" t="s">
        <v>4940</v>
      </c>
      <c r="G1511" s="9" t="s">
        <v>2094</v>
      </c>
      <c r="H1511" t="s">
        <v>3674</v>
      </c>
      <c r="I1511" s="9" t="s">
        <v>4940</v>
      </c>
      <c r="J1511" s="9" t="s">
        <v>2139</v>
      </c>
      <c r="L1511" s="9"/>
      <c r="M1511" s="9"/>
      <c r="O1511" s="9"/>
      <c r="P1511" s="9"/>
      <c r="R1511" s="9"/>
      <c r="V1511" s="5"/>
      <c r="W1511" s="5"/>
      <c r="X1511" s="5"/>
      <c r="Y1511" s="5"/>
      <c r="AC1511" s="11"/>
    </row>
    <row r="1512" spans="1:29" ht="12.75">
      <c r="A1512" t="s">
        <v>5159</v>
      </c>
      <c r="B1512" t="s">
        <v>5059</v>
      </c>
      <c r="C1512" s="8">
        <v>31846</v>
      </c>
      <c r="D1512" s="9" t="s">
        <v>4606</v>
      </c>
      <c r="E1512" s="9" t="s">
        <v>4603</v>
      </c>
      <c r="F1512" s="9" t="s">
        <v>524</v>
      </c>
      <c r="G1512" s="9" t="s">
        <v>2669</v>
      </c>
      <c r="H1512"/>
      <c r="I1512" s="9"/>
      <c r="J1512" s="9"/>
      <c r="L1512" s="9"/>
      <c r="M1512" s="9"/>
      <c r="O1512" s="9"/>
      <c r="P1512" s="9"/>
      <c r="R1512" s="9"/>
      <c r="V1512" s="5"/>
      <c r="W1512" s="5"/>
      <c r="X1512" s="5"/>
      <c r="Y1512" s="5"/>
      <c r="AC1512" s="11"/>
    </row>
    <row r="1513" spans="1:29" ht="12.75">
      <c r="A1513" t="s">
        <v>1919</v>
      </c>
      <c r="B1513" t="s">
        <v>4080</v>
      </c>
      <c r="C1513" s="8">
        <v>30950</v>
      </c>
      <c r="D1513" s="9" t="s">
        <v>2362</v>
      </c>
      <c r="E1513" s="9" t="s">
        <v>4606</v>
      </c>
      <c r="F1513" s="9" t="s">
        <v>1</v>
      </c>
      <c r="G1513" s="9" t="s">
        <v>3879</v>
      </c>
      <c r="H1513"/>
      <c r="I1513" s="9"/>
      <c r="J1513" s="9"/>
      <c r="L1513" s="9"/>
      <c r="M1513" s="9"/>
      <c r="O1513" s="9"/>
      <c r="P1513" s="9"/>
      <c r="R1513" s="9"/>
      <c r="V1513" s="5"/>
      <c r="W1513" s="5"/>
      <c r="X1513" s="5"/>
      <c r="Y1513" s="5"/>
      <c r="AC1513" s="11"/>
    </row>
    <row r="1514" spans="1:28" ht="12.75">
      <c r="A1514" t="s">
        <v>5159</v>
      </c>
      <c r="B1514" t="s">
        <v>3428</v>
      </c>
      <c r="C1514" s="8">
        <v>29172</v>
      </c>
      <c r="D1514" s="9" t="s">
        <v>3429</v>
      </c>
      <c r="E1514" s="9" t="s">
        <v>56</v>
      </c>
      <c r="F1514" s="9" t="s">
        <v>1905</v>
      </c>
      <c r="G1514" s="9" t="s">
        <v>4326</v>
      </c>
      <c r="H1514" t="s">
        <v>1919</v>
      </c>
      <c r="I1514" s="9" t="s">
        <v>1905</v>
      </c>
      <c r="J1514" s="9" t="s">
        <v>2802</v>
      </c>
      <c r="K1514" t="s">
        <v>1919</v>
      </c>
      <c r="L1514" s="9" t="s">
        <v>4172</v>
      </c>
      <c r="M1514" s="9" t="s">
        <v>3289</v>
      </c>
      <c r="N1514" t="s">
        <v>1919</v>
      </c>
      <c r="O1514" s="9" t="s">
        <v>4172</v>
      </c>
      <c r="P1514" s="9" t="s">
        <v>1352</v>
      </c>
      <c r="Q1514" t="s">
        <v>1919</v>
      </c>
      <c r="R1514" s="9" t="s">
        <v>4172</v>
      </c>
      <c r="S1514" s="9" t="s">
        <v>3430</v>
      </c>
      <c r="T1514" t="s">
        <v>1919</v>
      </c>
      <c r="U1514" s="8" t="s">
        <v>4172</v>
      </c>
      <c r="V1514" s="9" t="s">
        <v>3431</v>
      </c>
      <c r="W1514" s="6" t="s">
        <v>1919</v>
      </c>
      <c r="X1514" t="s">
        <v>4172</v>
      </c>
      <c r="Y1514" s="5" t="s">
        <v>2690</v>
      </c>
      <c r="AB1514" s="12"/>
    </row>
    <row r="1515" ht="12.75">
      <c r="H1515"/>
    </row>
    <row r="1516" spans="1:28" ht="12.75">
      <c r="A1516" t="s">
        <v>3712</v>
      </c>
      <c r="B1516" t="s">
        <v>3542</v>
      </c>
      <c r="C1516" s="8">
        <v>27778</v>
      </c>
      <c r="D1516" s="9" t="s">
        <v>3047</v>
      </c>
      <c r="E1516" s="9" t="s">
        <v>4663</v>
      </c>
      <c r="F1516" s="9" t="s">
        <v>5177</v>
      </c>
      <c r="G1516" s="9" t="s">
        <v>572</v>
      </c>
      <c r="H1516" t="s">
        <v>1328</v>
      </c>
      <c r="I1516" s="9"/>
      <c r="J1516" s="9"/>
      <c r="K1516" t="s">
        <v>3712</v>
      </c>
      <c r="L1516" s="9" t="s">
        <v>5177</v>
      </c>
      <c r="M1516" s="9" t="s">
        <v>5187</v>
      </c>
      <c r="N1516" t="s">
        <v>3712</v>
      </c>
      <c r="O1516" s="9" t="s">
        <v>5177</v>
      </c>
      <c r="P1516" s="9" t="s">
        <v>572</v>
      </c>
      <c r="Q1516" t="s">
        <v>3712</v>
      </c>
      <c r="R1516" s="9" t="s">
        <v>5177</v>
      </c>
      <c r="S1516" s="9" t="s">
        <v>541</v>
      </c>
      <c r="T1516" t="s">
        <v>3712</v>
      </c>
      <c r="U1516" s="8" t="s">
        <v>5177</v>
      </c>
      <c r="V1516" s="9" t="s">
        <v>541</v>
      </c>
      <c r="W1516" s="6" t="s">
        <v>3712</v>
      </c>
      <c r="X1516" t="s">
        <v>1</v>
      </c>
      <c r="Y1516" s="5" t="s">
        <v>5184</v>
      </c>
      <c r="Z1516" s="6" t="s">
        <v>3712</v>
      </c>
      <c r="AA1516" s="6" t="s">
        <v>1</v>
      </c>
      <c r="AB1516" s="12" t="s">
        <v>541</v>
      </c>
    </row>
    <row r="1517" spans="1:28" ht="12.75">
      <c r="A1517" t="s">
        <v>523</v>
      </c>
      <c r="B1517" t="s">
        <v>5230</v>
      </c>
      <c r="C1517" s="8">
        <v>27702</v>
      </c>
      <c r="D1517" s="9"/>
      <c r="E1517" s="9" t="s">
        <v>4662</v>
      </c>
      <c r="F1517" s="9" t="s">
        <v>2546</v>
      </c>
      <c r="G1517" s="9" t="s">
        <v>5184</v>
      </c>
      <c r="H1517" t="s">
        <v>1328</v>
      </c>
      <c r="I1517" s="9"/>
      <c r="J1517" s="9"/>
      <c r="K1517" t="s">
        <v>523</v>
      </c>
      <c r="L1517" s="9" t="s">
        <v>2546</v>
      </c>
      <c r="M1517" s="9" t="s">
        <v>5179</v>
      </c>
      <c r="N1517" t="s">
        <v>523</v>
      </c>
      <c r="O1517" s="9" t="s">
        <v>2546</v>
      </c>
      <c r="P1517" s="9" t="s">
        <v>4144</v>
      </c>
      <c r="Q1517" t="s">
        <v>523</v>
      </c>
      <c r="R1517" s="9" t="s">
        <v>2546</v>
      </c>
      <c r="S1517" s="9" t="s">
        <v>4144</v>
      </c>
      <c r="T1517" t="s">
        <v>523</v>
      </c>
      <c r="U1517" s="8" t="s">
        <v>2546</v>
      </c>
      <c r="V1517" s="9" t="s">
        <v>3710</v>
      </c>
      <c r="W1517" s="6" t="s">
        <v>523</v>
      </c>
      <c r="X1517" t="s">
        <v>2546</v>
      </c>
      <c r="Y1517" s="5" t="s">
        <v>388</v>
      </c>
      <c r="Z1517" s="6" t="s">
        <v>523</v>
      </c>
      <c r="AA1517" s="6" t="s">
        <v>2546</v>
      </c>
      <c r="AB1517" s="12" t="s">
        <v>5179</v>
      </c>
    </row>
    <row r="1518" spans="1:29" ht="12.75">
      <c r="A1518" t="s">
        <v>3714</v>
      </c>
      <c r="B1518" t="s">
        <v>5233</v>
      </c>
      <c r="C1518" s="8">
        <v>28293</v>
      </c>
      <c r="D1518" s="9" t="s">
        <v>651</v>
      </c>
      <c r="E1518" s="9" t="s">
        <v>1950</v>
      </c>
      <c r="F1518" s="9" t="s">
        <v>2706</v>
      </c>
      <c r="G1518" s="9" t="s">
        <v>3189</v>
      </c>
      <c r="H1518" t="s">
        <v>3714</v>
      </c>
      <c r="I1518" s="9" t="s">
        <v>2706</v>
      </c>
      <c r="J1518" s="9" t="s">
        <v>5184</v>
      </c>
      <c r="K1518" t="s">
        <v>3714</v>
      </c>
      <c r="L1518" s="9" t="s">
        <v>2706</v>
      </c>
      <c r="M1518" s="9" t="s">
        <v>541</v>
      </c>
      <c r="N1518" t="s">
        <v>3714</v>
      </c>
      <c r="O1518" s="9" t="s">
        <v>2706</v>
      </c>
      <c r="P1518" s="9" t="s">
        <v>541</v>
      </c>
      <c r="Q1518" t="s">
        <v>404</v>
      </c>
      <c r="R1518" s="9" t="s">
        <v>2706</v>
      </c>
      <c r="S1518" s="5" t="s">
        <v>5184</v>
      </c>
      <c r="T1518" s="6" t="s">
        <v>3714</v>
      </c>
      <c r="U1518" t="s">
        <v>2706</v>
      </c>
      <c r="V1518" s="5" t="s">
        <v>3718</v>
      </c>
      <c r="W1518" s="5"/>
      <c r="X1518" s="5"/>
      <c r="Y1518" s="5"/>
      <c r="Z1518" s="6" t="s">
        <v>404</v>
      </c>
      <c r="AA1518" s="6" t="s">
        <v>2706</v>
      </c>
      <c r="AB1518" s="12" t="s">
        <v>5184</v>
      </c>
      <c r="AC1518" s="11"/>
    </row>
    <row r="1519" spans="1:28" ht="12.75">
      <c r="A1519" t="s">
        <v>3185</v>
      </c>
      <c r="B1519" t="s">
        <v>1689</v>
      </c>
      <c r="C1519" s="8">
        <v>29593</v>
      </c>
      <c r="D1519" s="9" t="s">
        <v>2708</v>
      </c>
      <c r="E1519" s="9" t="s">
        <v>1515</v>
      </c>
      <c r="F1519" s="9" t="s">
        <v>2706</v>
      </c>
      <c r="G1519" s="9" t="s">
        <v>3713</v>
      </c>
      <c r="H1519" t="s">
        <v>3185</v>
      </c>
      <c r="I1519" s="9" t="s">
        <v>2706</v>
      </c>
      <c r="J1519" s="9" t="s">
        <v>3718</v>
      </c>
      <c r="K1519" t="s">
        <v>3185</v>
      </c>
      <c r="L1519" s="9" t="s">
        <v>2706</v>
      </c>
      <c r="M1519" s="9" t="s">
        <v>3711</v>
      </c>
      <c r="N1519" t="s">
        <v>3815</v>
      </c>
      <c r="O1519" s="9" t="s">
        <v>2706</v>
      </c>
      <c r="P1519" s="9" t="s">
        <v>3711</v>
      </c>
      <c r="Q1519" t="s">
        <v>3185</v>
      </c>
      <c r="R1519" s="9" t="s">
        <v>2706</v>
      </c>
      <c r="S1519" s="9" t="s">
        <v>2545</v>
      </c>
      <c r="U1519" s="8"/>
      <c r="V1519" s="9"/>
      <c r="W1519" s="6"/>
      <c r="Y1519" s="5"/>
      <c r="Z1519" s="6"/>
      <c r="AB1519" s="12"/>
    </row>
    <row r="1520" spans="1:29" ht="12.75">
      <c r="A1520" t="s">
        <v>3712</v>
      </c>
      <c r="B1520" t="s">
        <v>2889</v>
      </c>
      <c r="C1520" s="8">
        <v>29386</v>
      </c>
      <c r="D1520" s="9" t="s">
        <v>67</v>
      </c>
      <c r="E1520" s="9" t="s">
        <v>2111</v>
      </c>
      <c r="F1520" s="9" t="s">
        <v>2123</v>
      </c>
      <c r="G1520" s="9" t="s">
        <v>3811</v>
      </c>
      <c r="H1520" t="s">
        <v>3712</v>
      </c>
      <c r="I1520" s="9" t="s">
        <v>2123</v>
      </c>
      <c r="J1520" s="9" t="s">
        <v>3814</v>
      </c>
      <c r="K1520" t="s">
        <v>2277</v>
      </c>
      <c r="L1520" s="9" t="s">
        <v>2123</v>
      </c>
      <c r="M1520" s="9" t="s">
        <v>5197</v>
      </c>
      <c r="N1520" t="s">
        <v>3712</v>
      </c>
      <c r="O1520" s="9" t="s">
        <v>2123</v>
      </c>
      <c r="P1520" s="9" t="s">
        <v>5197</v>
      </c>
      <c r="R1520" s="9"/>
      <c r="V1520" s="5"/>
      <c r="W1520" s="5"/>
      <c r="X1520" s="5"/>
      <c r="Y1520" s="5"/>
      <c r="AC1520" s="11"/>
    </row>
    <row r="1521" spans="1:28" ht="12.75">
      <c r="A1521" t="s">
        <v>3185</v>
      </c>
      <c r="B1521" t="s">
        <v>3232</v>
      </c>
      <c r="C1521" s="8">
        <v>30264</v>
      </c>
      <c r="D1521" s="9" t="s">
        <v>98</v>
      </c>
      <c r="E1521" s="9" t="s">
        <v>902</v>
      </c>
      <c r="F1521" s="9" t="s">
        <v>539</v>
      </c>
      <c r="G1521" s="9" t="s">
        <v>3188</v>
      </c>
      <c r="H1521" t="s">
        <v>3185</v>
      </c>
      <c r="I1521" s="9" t="s">
        <v>539</v>
      </c>
      <c r="J1521" s="9" t="s">
        <v>2545</v>
      </c>
      <c r="K1521" t="s">
        <v>3185</v>
      </c>
      <c r="L1521" s="9" t="s">
        <v>539</v>
      </c>
      <c r="M1521" s="9" t="s">
        <v>2545</v>
      </c>
      <c r="O1521" s="9"/>
      <c r="P1521" s="9"/>
      <c r="R1521" s="9"/>
      <c r="S1521" s="9"/>
      <c r="U1521" s="8"/>
      <c r="V1521" s="9"/>
      <c r="W1521" s="6"/>
      <c r="Y1521" s="5"/>
      <c r="Z1521" s="6"/>
      <c r="AB1521" s="12"/>
    </row>
    <row r="1522" spans="1:29" ht="12.75">
      <c r="A1522" t="s">
        <v>3714</v>
      </c>
      <c r="B1522" t="s">
        <v>4546</v>
      </c>
      <c r="C1522" s="8">
        <v>30861</v>
      </c>
      <c r="D1522" s="9" t="s">
        <v>4614</v>
      </c>
      <c r="E1522" s="9" t="s">
        <v>4603</v>
      </c>
      <c r="F1522" s="9" t="s">
        <v>377</v>
      </c>
      <c r="G1522" s="9" t="s">
        <v>5197</v>
      </c>
      <c r="H1522"/>
      <c r="I1522" s="9"/>
      <c r="J1522" s="9"/>
      <c r="L1522" s="9"/>
      <c r="M1522" s="9"/>
      <c r="O1522" s="9"/>
      <c r="P1522" s="9"/>
      <c r="R1522" s="9"/>
      <c r="V1522" s="5"/>
      <c r="W1522" s="5"/>
      <c r="X1522" s="5"/>
      <c r="Y1522" s="5"/>
      <c r="AC1522" s="11"/>
    </row>
    <row r="1523" spans="1:29" ht="12.75">
      <c r="A1523" t="s">
        <v>3184</v>
      </c>
      <c r="B1523" t="s">
        <v>3145</v>
      </c>
      <c r="C1523" s="8">
        <v>30278</v>
      </c>
      <c r="D1523" s="9" t="s">
        <v>1530</v>
      </c>
      <c r="E1523" s="9" t="s">
        <v>5173</v>
      </c>
      <c r="F1523" s="9" t="s">
        <v>4940</v>
      </c>
      <c r="G1523" s="9" t="s">
        <v>5197</v>
      </c>
      <c r="H1523" t="s">
        <v>3184</v>
      </c>
      <c r="I1523" s="9" t="s">
        <v>4940</v>
      </c>
      <c r="J1523" s="9" t="s">
        <v>2545</v>
      </c>
      <c r="K1523" t="s">
        <v>3184</v>
      </c>
      <c r="L1523" s="9" t="s">
        <v>3083</v>
      </c>
      <c r="M1523" s="9" t="s">
        <v>5197</v>
      </c>
      <c r="N1523" t="s">
        <v>3184</v>
      </c>
      <c r="O1523" s="9" t="s">
        <v>3083</v>
      </c>
      <c r="P1523" s="9" t="s">
        <v>3188</v>
      </c>
      <c r="R1523" s="9"/>
      <c r="V1523" s="5"/>
      <c r="W1523" s="5"/>
      <c r="X1523" s="5"/>
      <c r="Y1523" s="5"/>
      <c r="AC1523" s="11"/>
    </row>
    <row r="1524" spans="1:29" ht="12.75">
      <c r="A1524" t="s">
        <v>2277</v>
      </c>
      <c r="B1524" t="s">
        <v>4597</v>
      </c>
      <c r="C1524" s="8">
        <v>31569</v>
      </c>
      <c r="D1524" s="9" t="s">
        <v>4605</v>
      </c>
      <c r="E1524" s="9" t="s">
        <v>4605</v>
      </c>
      <c r="F1524" s="9" t="s">
        <v>2706</v>
      </c>
      <c r="G1524" s="9" t="s">
        <v>5197</v>
      </c>
      <c r="H1524"/>
      <c r="I1524" s="9"/>
      <c r="J1524" s="9"/>
      <c r="L1524" s="9"/>
      <c r="M1524" s="9"/>
      <c r="O1524" s="9"/>
      <c r="P1524" s="9"/>
      <c r="R1524" s="9"/>
      <c r="V1524" s="5"/>
      <c r="W1524" s="5"/>
      <c r="X1524" s="5"/>
      <c r="Y1524" s="5"/>
      <c r="AC1524" s="11"/>
    </row>
    <row r="1525" spans="1:28" ht="12.75">
      <c r="A1525" t="s">
        <v>1328</v>
      </c>
      <c r="B1525" t="s">
        <v>672</v>
      </c>
      <c r="C1525" s="8">
        <v>30656</v>
      </c>
      <c r="D1525" s="9" t="s">
        <v>94</v>
      </c>
      <c r="E1525" s="9" t="s">
        <v>94</v>
      </c>
      <c r="F1525" s="9"/>
      <c r="G1525" s="9"/>
      <c r="H1525" t="s">
        <v>5135</v>
      </c>
      <c r="I1525" s="9" t="s">
        <v>4172</v>
      </c>
      <c r="J1525" s="9" t="s">
        <v>3188</v>
      </c>
      <c r="K1525" t="s">
        <v>5135</v>
      </c>
      <c r="L1525" s="9" t="s">
        <v>4172</v>
      </c>
      <c r="M1525" s="9" t="s">
        <v>5197</v>
      </c>
      <c r="O1525" s="9"/>
      <c r="P1525" s="9"/>
      <c r="R1525" s="9"/>
      <c r="S1525" s="9"/>
      <c r="U1525" s="8"/>
      <c r="V1525" s="9"/>
      <c r="W1525" s="6"/>
      <c r="Y1525" s="5"/>
      <c r="Z1525" s="6"/>
      <c r="AB1525" s="12"/>
    </row>
    <row r="1527" spans="1:28" ht="12.75">
      <c r="A1527" t="s">
        <v>3816</v>
      </c>
      <c r="B1527" t="s">
        <v>4470</v>
      </c>
      <c r="C1527" s="8">
        <v>30618</v>
      </c>
      <c r="D1527" s="9" t="s">
        <v>4471</v>
      </c>
      <c r="E1527" s="9" t="s">
        <v>1612</v>
      </c>
      <c r="F1527" s="9" t="s">
        <v>4041</v>
      </c>
      <c r="G1527" s="9" t="s">
        <v>541</v>
      </c>
      <c r="H1527" t="s">
        <v>3816</v>
      </c>
      <c r="I1527" s="9" t="s">
        <v>4041</v>
      </c>
      <c r="J1527" s="9" t="s">
        <v>4112</v>
      </c>
      <c r="K1527" t="s">
        <v>3816</v>
      </c>
      <c r="L1527" s="9" t="s">
        <v>4041</v>
      </c>
      <c r="M1527" s="9" t="s">
        <v>5187</v>
      </c>
      <c r="N1527" t="s">
        <v>3816</v>
      </c>
      <c r="O1527" s="9" t="s">
        <v>4041</v>
      </c>
      <c r="P1527" s="9" t="s">
        <v>4414</v>
      </c>
      <c r="Q1527" t="s">
        <v>3816</v>
      </c>
      <c r="R1527" s="9" t="s">
        <v>4041</v>
      </c>
      <c r="S1527" s="9" t="s">
        <v>541</v>
      </c>
      <c r="U1527" s="8"/>
      <c r="V1527" s="9"/>
      <c r="W1527" s="6"/>
      <c r="Y1527" s="5"/>
      <c r="Z1527" s="6"/>
      <c r="AB1527" s="12"/>
    </row>
    <row r="1528" spans="1:29" ht="12.75">
      <c r="A1528" t="s">
        <v>5181</v>
      </c>
      <c r="B1528" t="s">
        <v>2280</v>
      </c>
      <c r="C1528" s="8">
        <v>28006</v>
      </c>
      <c r="D1528" s="9" t="s">
        <v>2281</v>
      </c>
      <c r="E1528" s="9" t="s">
        <v>2452</v>
      </c>
      <c r="F1528" s="9" t="s">
        <v>2538</v>
      </c>
      <c r="G1528" s="9" t="s">
        <v>541</v>
      </c>
      <c r="H1528" t="s">
        <v>5200</v>
      </c>
      <c r="I1528" s="9" t="s">
        <v>4819</v>
      </c>
      <c r="J1528" s="9" t="s">
        <v>2539</v>
      </c>
      <c r="K1528" t="s">
        <v>1328</v>
      </c>
      <c r="L1528" s="9"/>
      <c r="M1528" s="9"/>
      <c r="N1528" t="s">
        <v>5181</v>
      </c>
      <c r="O1528" s="9" t="s">
        <v>4819</v>
      </c>
      <c r="P1528" s="9" t="s">
        <v>2282</v>
      </c>
      <c r="Q1528" t="s">
        <v>5181</v>
      </c>
      <c r="R1528" s="9" t="s">
        <v>4819</v>
      </c>
      <c r="S1528" s="5" t="s">
        <v>2283</v>
      </c>
      <c r="T1528" s="6" t="s">
        <v>5198</v>
      </c>
      <c r="U1528" t="s">
        <v>2538</v>
      </c>
      <c r="V1528" s="5" t="s">
        <v>2284</v>
      </c>
      <c r="W1528" s="5"/>
      <c r="X1528" s="5"/>
      <c r="Y1528" s="5"/>
      <c r="Z1528" s="6" t="s">
        <v>5198</v>
      </c>
      <c r="AA1528" s="6" t="s">
        <v>2538</v>
      </c>
      <c r="AB1528" s="12" t="s">
        <v>2283</v>
      </c>
      <c r="AC1528" s="11"/>
    </row>
    <row r="1529" spans="1:29" ht="12.75">
      <c r="A1529" t="s">
        <v>3816</v>
      </c>
      <c r="B1529" t="s">
        <v>4975</v>
      </c>
      <c r="C1529" s="8">
        <v>29875</v>
      </c>
      <c r="D1529" s="9" t="s">
        <v>4976</v>
      </c>
      <c r="E1529" s="9" t="s">
        <v>1950</v>
      </c>
      <c r="F1529" s="9" t="s">
        <v>3717</v>
      </c>
      <c r="G1529" s="9" t="s">
        <v>543</v>
      </c>
      <c r="H1529" t="s">
        <v>5196</v>
      </c>
      <c r="I1529" s="9" t="s">
        <v>1</v>
      </c>
      <c r="J1529" s="9" t="s">
        <v>2539</v>
      </c>
      <c r="K1529" t="s">
        <v>5196</v>
      </c>
      <c r="L1529" s="9" t="s">
        <v>1</v>
      </c>
      <c r="M1529" s="9" t="s">
        <v>3188</v>
      </c>
      <c r="N1529" t="s">
        <v>3816</v>
      </c>
      <c r="O1529" s="9" t="s">
        <v>1</v>
      </c>
      <c r="P1529" s="9" t="s">
        <v>4415</v>
      </c>
      <c r="Q1529" t="s">
        <v>3816</v>
      </c>
      <c r="R1529" s="9" t="s">
        <v>1</v>
      </c>
      <c r="S1529" s="5" t="s">
        <v>3813</v>
      </c>
      <c r="T1529" t="s">
        <v>3816</v>
      </c>
      <c r="U1529" t="s">
        <v>1</v>
      </c>
      <c r="V1529" s="5" t="s">
        <v>2547</v>
      </c>
      <c r="W1529" s="5"/>
      <c r="X1529" s="5"/>
      <c r="Y1529" s="5"/>
      <c r="AC1529" s="11"/>
    </row>
    <row r="1530" spans="1:29" ht="12.75">
      <c r="A1530" t="s">
        <v>4961</v>
      </c>
      <c r="B1530" t="s">
        <v>2490</v>
      </c>
      <c r="C1530" s="8">
        <v>27278</v>
      </c>
      <c r="D1530" s="9" t="s">
        <v>68</v>
      </c>
      <c r="E1530" s="9" t="s">
        <v>2992</v>
      </c>
      <c r="F1530" s="9" t="s">
        <v>4166</v>
      </c>
      <c r="G1530" s="9" t="s">
        <v>4475</v>
      </c>
      <c r="H1530" t="s">
        <v>5105</v>
      </c>
      <c r="I1530" s="9" t="s">
        <v>4166</v>
      </c>
      <c r="J1530" s="9" t="s">
        <v>5197</v>
      </c>
      <c r="K1530" t="s">
        <v>5105</v>
      </c>
      <c r="L1530" s="9" t="s">
        <v>4166</v>
      </c>
      <c r="M1530" s="9" t="s">
        <v>5197</v>
      </c>
      <c r="N1530" t="s">
        <v>5105</v>
      </c>
      <c r="O1530" s="9" t="s">
        <v>4166</v>
      </c>
      <c r="P1530" s="9" t="s">
        <v>4784</v>
      </c>
      <c r="Q1530" t="s">
        <v>5105</v>
      </c>
      <c r="R1530" s="9" t="s">
        <v>4166</v>
      </c>
      <c r="S1530" s="5" t="s">
        <v>3814</v>
      </c>
      <c r="T1530" t="s">
        <v>3816</v>
      </c>
      <c r="U1530" t="s">
        <v>295</v>
      </c>
      <c r="V1530" s="5" t="s">
        <v>3188</v>
      </c>
      <c r="W1530" s="6" t="s">
        <v>5203</v>
      </c>
      <c r="X1530" t="s">
        <v>377</v>
      </c>
      <c r="Y1530" s="5" t="s">
        <v>2545</v>
      </c>
      <c r="Z1530" s="6" t="s">
        <v>5203</v>
      </c>
      <c r="AA1530" s="6" t="s">
        <v>377</v>
      </c>
      <c r="AB1530" s="12" t="s">
        <v>2545</v>
      </c>
      <c r="AC1530" s="11"/>
    </row>
    <row r="1531" spans="1:28" ht="12.75">
      <c r="A1531" t="s">
        <v>5181</v>
      </c>
      <c r="B1531" t="s">
        <v>4277</v>
      </c>
      <c r="C1531" s="8">
        <v>29430</v>
      </c>
      <c r="D1531" s="9" t="s">
        <v>3192</v>
      </c>
      <c r="E1531" s="9" t="s">
        <v>4662</v>
      </c>
      <c r="F1531" s="9" t="s">
        <v>3193</v>
      </c>
      <c r="G1531" s="9" t="s">
        <v>3811</v>
      </c>
      <c r="H1531" t="s">
        <v>5181</v>
      </c>
      <c r="I1531" s="9" t="s">
        <v>3193</v>
      </c>
      <c r="J1531" s="9" t="s">
        <v>3811</v>
      </c>
      <c r="K1531" t="s">
        <v>5181</v>
      </c>
      <c r="L1531" s="9" t="s">
        <v>3193</v>
      </c>
      <c r="M1531" s="9" t="s">
        <v>2836</v>
      </c>
      <c r="N1531" t="s">
        <v>5181</v>
      </c>
      <c r="O1531" s="9" t="s">
        <v>5194</v>
      </c>
      <c r="P1531" s="9" t="s">
        <v>3189</v>
      </c>
      <c r="Q1531" t="s">
        <v>5181</v>
      </c>
      <c r="R1531" s="9" t="s">
        <v>5194</v>
      </c>
      <c r="S1531" s="9" t="s">
        <v>3813</v>
      </c>
      <c r="T1531" t="s">
        <v>5181</v>
      </c>
      <c r="U1531" s="8" t="s">
        <v>5194</v>
      </c>
      <c r="V1531" s="9" t="s">
        <v>4415</v>
      </c>
      <c r="W1531" s="6" t="s">
        <v>4278</v>
      </c>
      <c r="X1531" t="s">
        <v>5194</v>
      </c>
      <c r="Y1531" s="5" t="s">
        <v>3713</v>
      </c>
      <c r="Z1531" s="6"/>
      <c r="AB1531" s="12"/>
    </row>
    <row r="1532" spans="1:28" ht="12.75">
      <c r="A1532" t="s">
        <v>5181</v>
      </c>
      <c r="B1532" t="s">
        <v>3227</v>
      </c>
      <c r="C1532" s="8">
        <v>30938</v>
      </c>
      <c r="D1532" s="9" t="s">
        <v>92</v>
      </c>
      <c r="E1532" s="9" t="s">
        <v>94</v>
      </c>
      <c r="F1532" s="9" t="s">
        <v>4172</v>
      </c>
      <c r="G1532" s="9" t="s">
        <v>5207</v>
      </c>
      <c r="H1532" t="s">
        <v>5198</v>
      </c>
      <c r="I1532" s="9" t="s">
        <v>4172</v>
      </c>
      <c r="J1532" s="9" t="s">
        <v>5202</v>
      </c>
      <c r="K1532" t="s">
        <v>5200</v>
      </c>
      <c r="L1532" s="9" t="s">
        <v>4172</v>
      </c>
      <c r="M1532" s="9" t="s">
        <v>2539</v>
      </c>
      <c r="O1532" s="9"/>
      <c r="P1532" s="9"/>
      <c r="R1532" s="9"/>
      <c r="S1532" s="9"/>
      <c r="U1532" s="8"/>
      <c r="V1532" s="9"/>
      <c r="W1532" s="6"/>
      <c r="Y1532" s="5"/>
      <c r="Z1532" s="6"/>
      <c r="AB1532" s="12"/>
    </row>
    <row r="1533" spans="1:29" ht="12.75">
      <c r="A1533" t="s">
        <v>5200</v>
      </c>
      <c r="B1533" t="s">
        <v>3349</v>
      </c>
      <c r="C1533" s="8">
        <v>30434</v>
      </c>
      <c r="D1533" s="9" t="s">
        <v>2636</v>
      </c>
      <c r="E1533" s="9" t="s">
        <v>2638</v>
      </c>
      <c r="F1533" s="9" t="s">
        <v>2123</v>
      </c>
      <c r="G1533" s="9" t="s">
        <v>2547</v>
      </c>
      <c r="H1533" t="s">
        <v>5200</v>
      </c>
      <c r="I1533" s="9" t="s">
        <v>2123</v>
      </c>
      <c r="J1533" s="9" t="s">
        <v>5191</v>
      </c>
      <c r="L1533" s="9"/>
      <c r="M1533" s="9"/>
      <c r="O1533" s="9"/>
      <c r="P1533" s="9"/>
      <c r="R1533" s="9"/>
      <c r="V1533" s="5"/>
      <c r="W1533" s="5"/>
      <c r="X1533" s="5"/>
      <c r="Y1533" s="5"/>
      <c r="AC1533" s="11"/>
    </row>
    <row r="1534" spans="1:28" ht="12.75">
      <c r="A1534" t="s">
        <v>1328</v>
      </c>
      <c r="B1534" t="s">
        <v>1810</v>
      </c>
      <c r="C1534" s="8">
        <v>28065</v>
      </c>
      <c r="D1534" s="9" t="s">
        <v>647</v>
      </c>
      <c r="E1534" s="9" t="s">
        <v>1383</v>
      </c>
      <c r="F1534" s="9"/>
      <c r="G1534" s="9"/>
      <c r="H1534" t="s">
        <v>5196</v>
      </c>
      <c r="I1534" s="9" t="s">
        <v>5194</v>
      </c>
      <c r="J1534" s="9" t="s">
        <v>3189</v>
      </c>
      <c r="K1534" t="s">
        <v>5082</v>
      </c>
      <c r="L1534" s="9" t="s">
        <v>5194</v>
      </c>
      <c r="M1534" s="9" t="s">
        <v>3189</v>
      </c>
      <c r="N1534" t="s">
        <v>5082</v>
      </c>
      <c r="O1534" s="9" t="s">
        <v>5194</v>
      </c>
      <c r="P1534" s="9" t="s">
        <v>3813</v>
      </c>
      <c r="Q1534" t="s">
        <v>5196</v>
      </c>
      <c r="R1534" s="9" t="s">
        <v>5194</v>
      </c>
      <c r="S1534" s="9" t="s">
        <v>4167</v>
      </c>
      <c r="T1534" t="s">
        <v>5196</v>
      </c>
      <c r="U1534" s="8" t="s">
        <v>5194</v>
      </c>
      <c r="V1534" s="9" t="s">
        <v>2279</v>
      </c>
      <c r="W1534" s="6" t="s">
        <v>5196</v>
      </c>
      <c r="X1534" t="s">
        <v>5194</v>
      </c>
      <c r="Y1534" s="5" t="s">
        <v>3189</v>
      </c>
      <c r="Z1534" s="6" t="s">
        <v>5206</v>
      </c>
      <c r="AA1534" s="6" t="s">
        <v>5194</v>
      </c>
      <c r="AB1534" s="12" t="s">
        <v>3188</v>
      </c>
    </row>
    <row r="1535" ht="12.75">
      <c r="H1535"/>
    </row>
    <row r="1536" spans="1:28" ht="12.75">
      <c r="A1536" t="s">
        <v>5209</v>
      </c>
      <c r="B1536" t="s">
        <v>1819</v>
      </c>
      <c r="C1536" s="8">
        <v>28699</v>
      </c>
      <c r="D1536" s="9" t="s">
        <v>3688</v>
      </c>
      <c r="E1536" s="9" t="s">
        <v>3855</v>
      </c>
      <c r="F1536" s="9" t="s">
        <v>4172</v>
      </c>
      <c r="G1536" s="9" t="s">
        <v>2698</v>
      </c>
      <c r="H1536" t="s">
        <v>5209</v>
      </c>
      <c r="I1536" s="9" t="s">
        <v>4172</v>
      </c>
      <c r="J1536" s="9" t="s">
        <v>623</v>
      </c>
      <c r="K1536" t="s">
        <v>5209</v>
      </c>
      <c r="L1536" s="9" t="s">
        <v>4172</v>
      </c>
      <c r="M1536" s="9" t="s">
        <v>397</v>
      </c>
      <c r="N1536" t="s">
        <v>4690</v>
      </c>
      <c r="O1536" s="9" t="s">
        <v>295</v>
      </c>
      <c r="P1536" s="9" t="s">
        <v>5191</v>
      </c>
      <c r="R1536" s="9"/>
      <c r="S1536" s="9"/>
      <c r="T1536" t="s">
        <v>2699</v>
      </c>
      <c r="U1536" s="8" t="s">
        <v>295</v>
      </c>
      <c r="V1536" s="9" t="s">
        <v>2469</v>
      </c>
      <c r="W1536" s="6" t="s">
        <v>2699</v>
      </c>
      <c r="X1536" t="s">
        <v>295</v>
      </c>
      <c r="Y1536" s="5" t="s">
        <v>5026</v>
      </c>
      <c r="Z1536" s="6" t="s">
        <v>2699</v>
      </c>
      <c r="AA1536" s="6" t="s">
        <v>295</v>
      </c>
      <c r="AB1536" s="12" t="s">
        <v>3711</v>
      </c>
    </row>
    <row r="1537" spans="1:29" ht="12.75">
      <c r="A1537" t="s">
        <v>4919</v>
      </c>
      <c r="B1537" t="s">
        <v>3606</v>
      </c>
      <c r="C1537" s="8">
        <v>30965</v>
      </c>
      <c r="D1537" s="9" t="s">
        <v>2634</v>
      </c>
      <c r="E1537" s="9" t="s">
        <v>3421</v>
      </c>
      <c r="F1537" s="9" t="s">
        <v>2697</v>
      </c>
      <c r="G1537" s="9" t="s">
        <v>3807</v>
      </c>
      <c r="H1537"/>
      <c r="I1537" s="9"/>
      <c r="J1537" s="9"/>
      <c r="L1537" s="9"/>
      <c r="M1537" s="9"/>
      <c r="O1537" s="9"/>
      <c r="P1537" s="9"/>
      <c r="R1537" s="9"/>
      <c r="V1537" s="5"/>
      <c r="W1537" s="5"/>
      <c r="X1537" s="5"/>
      <c r="Y1537" s="5"/>
      <c r="AC1537" s="11"/>
    </row>
    <row r="1538" spans="1:29" ht="12.75">
      <c r="A1538" t="s">
        <v>5209</v>
      </c>
      <c r="B1538" t="s">
        <v>2060</v>
      </c>
      <c r="C1538" s="8">
        <v>31276</v>
      </c>
      <c r="D1538" s="9" t="s">
        <v>2113</v>
      </c>
      <c r="E1538" s="9" t="s">
        <v>3325</v>
      </c>
      <c r="F1538" s="9" t="s">
        <v>4819</v>
      </c>
      <c r="G1538" s="9" t="s">
        <v>3811</v>
      </c>
      <c r="H1538" t="s">
        <v>573</v>
      </c>
      <c r="I1538" s="9" t="s">
        <v>4819</v>
      </c>
      <c r="J1538" s="9" t="s">
        <v>2545</v>
      </c>
      <c r="L1538" s="9"/>
      <c r="M1538" s="9"/>
      <c r="O1538" s="9"/>
      <c r="P1538" s="9"/>
      <c r="R1538" s="9"/>
      <c r="V1538" s="5"/>
      <c r="W1538" s="5"/>
      <c r="X1538" s="5"/>
      <c r="Y1538" s="5"/>
      <c r="AC1538" s="11"/>
    </row>
    <row r="1539" spans="1:28" ht="12.75">
      <c r="A1539" t="s">
        <v>573</v>
      </c>
      <c r="B1539" t="s">
        <v>2709</v>
      </c>
      <c r="C1539" s="8">
        <v>28863</v>
      </c>
      <c r="D1539" s="9" t="s">
        <v>3262</v>
      </c>
      <c r="E1539" s="9" t="s">
        <v>4610</v>
      </c>
      <c r="F1539" s="9" t="s">
        <v>4172</v>
      </c>
      <c r="G1539" s="9" t="s">
        <v>3811</v>
      </c>
      <c r="H1539"/>
      <c r="I1539" s="9"/>
      <c r="J1539" s="9"/>
      <c r="L1539" s="9"/>
      <c r="M1539" s="9"/>
      <c r="N1539" t="s">
        <v>2699</v>
      </c>
      <c r="O1539" s="9" t="s">
        <v>4172</v>
      </c>
      <c r="P1539" s="9" t="s">
        <v>3811</v>
      </c>
      <c r="R1539" s="9"/>
      <c r="S1539" s="9"/>
      <c r="T1539" t="s">
        <v>573</v>
      </c>
      <c r="U1539" s="8" t="s">
        <v>4172</v>
      </c>
      <c r="V1539" s="9" t="s">
        <v>3811</v>
      </c>
      <c r="W1539" s="6" t="s">
        <v>573</v>
      </c>
      <c r="X1539" t="s">
        <v>4172</v>
      </c>
      <c r="Y1539" s="5" t="s">
        <v>2545</v>
      </c>
      <c r="Z1539" s="6"/>
      <c r="AB1539" s="12"/>
    </row>
    <row r="1540" spans="1:29" ht="12.75">
      <c r="A1540" t="s">
        <v>573</v>
      </c>
      <c r="B1540" t="s">
        <v>1469</v>
      </c>
      <c r="C1540" s="8">
        <v>29363</v>
      </c>
      <c r="D1540" s="9" t="s">
        <v>1950</v>
      </c>
      <c r="E1540" s="9" t="s">
        <v>2457</v>
      </c>
      <c r="F1540" s="9" t="s">
        <v>3193</v>
      </c>
      <c r="G1540" s="9" t="s">
        <v>2547</v>
      </c>
      <c r="H1540" t="s">
        <v>1908</v>
      </c>
      <c r="I1540" s="9" t="s">
        <v>2544</v>
      </c>
      <c r="J1540" s="9" t="s">
        <v>2547</v>
      </c>
      <c r="K1540" t="s">
        <v>5031</v>
      </c>
      <c r="L1540" s="9" t="s">
        <v>2544</v>
      </c>
      <c r="M1540" s="9" t="s">
        <v>2539</v>
      </c>
      <c r="N1540" t="s">
        <v>1906</v>
      </c>
      <c r="O1540" s="9" t="s">
        <v>2544</v>
      </c>
      <c r="P1540" s="9" t="s">
        <v>5201</v>
      </c>
      <c r="Q1540" t="s">
        <v>2699</v>
      </c>
      <c r="R1540" s="9" t="s">
        <v>2544</v>
      </c>
      <c r="S1540" s="5" t="s">
        <v>5202</v>
      </c>
      <c r="T1540" t="s">
        <v>573</v>
      </c>
      <c r="U1540" t="s">
        <v>2544</v>
      </c>
      <c r="V1540" s="5" t="s">
        <v>2545</v>
      </c>
      <c r="W1540" s="5"/>
      <c r="X1540" s="5"/>
      <c r="Y1540" s="5"/>
      <c r="AC1540" s="11"/>
    </row>
    <row r="1541" spans="1:29" ht="12.75">
      <c r="A1541" t="s">
        <v>573</v>
      </c>
      <c r="B1541" t="s">
        <v>2820</v>
      </c>
      <c r="C1541" s="8">
        <v>30887</v>
      </c>
      <c r="D1541" s="9" t="s">
        <v>2111</v>
      </c>
      <c r="E1541" s="9" t="s">
        <v>3325</v>
      </c>
      <c r="F1541" s="9" t="s">
        <v>2706</v>
      </c>
      <c r="G1541" s="9" t="s">
        <v>3188</v>
      </c>
      <c r="H1541" t="s">
        <v>573</v>
      </c>
      <c r="I1541" s="9" t="s">
        <v>2706</v>
      </c>
      <c r="J1541" s="9" t="s">
        <v>2545</v>
      </c>
      <c r="L1541" s="9"/>
      <c r="M1541" s="9"/>
      <c r="O1541" s="9"/>
      <c r="P1541" s="9"/>
      <c r="R1541" s="9"/>
      <c r="V1541" s="5"/>
      <c r="W1541" s="5"/>
      <c r="X1541" s="5"/>
      <c r="Y1541" s="5"/>
      <c r="AC1541" s="11"/>
    </row>
    <row r="1542" ht="12.75">
      <c r="H1542"/>
    </row>
    <row r="1543" spans="1:28" ht="12.75">
      <c r="A1543" t="s">
        <v>370</v>
      </c>
      <c r="B1543" t="s">
        <v>3115</v>
      </c>
      <c r="C1543" s="8">
        <v>29140</v>
      </c>
      <c r="D1543" s="9" t="s">
        <v>934</v>
      </c>
      <c r="E1543" s="9" t="s">
        <v>55</v>
      </c>
      <c r="F1543" s="9" t="s">
        <v>4511</v>
      </c>
      <c r="G1543" s="9" t="s">
        <v>1922</v>
      </c>
      <c r="H1543" t="s">
        <v>370</v>
      </c>
      <c r="I1543" s="9" t="s">
        <v>4511</v>
      </c>
      <c r="J1543" s="9" t="s">
        <v>550</v>
      </c>
      <c r="K1543" t="s">
        <v>370</v>
      </c>
      <c r="L1543" s="9" t="s">
        <v>4511</v>
      </c>
      <c r="M1543" s="9" t="s">
        <v>1922</v>
      </c>
      <c r="N1543" t="s">
        <v>370</v>
      </c>
      <c r="O1543" s="9" t="s">
        <v>4511</v>
      </c>
      <c r="P1543" s="9" t="s">
        <v>1922</v>
      </c>
      <c r="Q1543" t="s">
        <v>370</v>
      </c>
      <c r="R1543" s="9" t="s">
        <v>4511</v>
      </c>
      <c r="S1543" s="9" t="s">
        <v>1922</v>
      </c>
      <c r="T1543" t="s">
        <v>370</v>
      </c>
      <c r="U1543" s="8" t="s">
        <v>4511</v>
      </c>
      <c r="V1543" s="9" t="s">
        <v>368</v>
      </c>
      <c r="W1543" s="6" t="s">
        <v>370</v>
      </c>
      <c r="X1543" t="s">
        <v>4511</v>
      </c>
      <c r="Y1543" s="5" t="s">
        <v>3134</v>
      </c>
      <c r="Z1543" s="6" t="s">
        <v>370</v>
      </c>
      <c r="AA1543" s="6" t="s">
        <v>4511</v>
      </c>
      <c r="AB1543" s="12" t="s">
        <v>3134</v>
      </c>
    </row>
    <row r="1544" spans="1:29" ht="12.75">
      <c r="A1544" t="s">
        <v>4780</v>
      </c>
      <c r="B1544" t="s">
        <v>4779</v>
      </c>
      <c r="C1544" s="8">
        <v>30004</v>
      </c>
      <c r="D1544" s="9" t="s">
        <v>1529</v>
      </c>
      <c r="E1544" s="9" t="s">
        <v>5172</v>
      </c>
      <c r="F1544" s="9" t="s">
        <v>2546</v>
      </c>
      <c r="G1544" s="9" t="s">
        <v>550</v>
      </c>
      <c r="H1544" t="s">
        <v>4780</v>
      </c>
      <c r="I1544" s="9" t="s">
        <v>2546</v>
      </c>
      <c r="J1544" s="9" t="s">
        <v>3134</v>
      </c>
      <c r="K1544" t="s">
        <v>367</v>
      </c>
      <c r="L1544" s="9" t="s">
        <v>2546</v>
      </c>
      <c r="M1544" s="9" t="s">
        <v>368</v>
      </c>
      <c r="N1544" t="s">
        <v>3133</v>
      </c>
      <c r="O1544" s="9" t="s">
        <v>2546</v>
      </c>
      <c r="P1544" s="9" t="s">
        <v>368</v>
      </c>
      <c r="R1544" s="9"/>
      <c r="V1544" s="5"/>
      <c r="W1544" s="5"/>
      <c r="X1544" s="5"/>
      <c r="Y1544" s="5"/>
      <c r="AC1544" s="11"/>
    </row>
    <row r="1545" spans="1:28" ht="12.75">
      <c r="A1545" t="s">
        <v>4780</v>
      </c>
      <c r="B1545" t="s">
        <v>5032</v>
      </c>
      <c r="C1545" s="8">
        <v>27982</v>
      </c>
      <c r="D1545" s="9" t="s">
        <v>5028</v>
      </c>
      <c r="E1545" s="9" t="s">
        <v>3855</v>
      </c>
      <c r="F1545" s="9" t="s">
        <v>5194</v>
      </c>
      <c r="G1545" s="9" t="s">
        <v>550</v>
      </c>
      <c r="H1545"/>
      <c r="I1545" s="9"/>
      <c r="J1545" s="9"/>
      <c r="K1545" t="s">
        <v>3133</v>
      </c>
      <c r="L1545" s="9" t="s">
        <v>5194</v>
      </c>
      <c r="M1545" s="9" t="s">
        <v>3134</v>
      </c>
      <c r="N1545" t="s">
        <v>3133</v>
      </c>
      <c r="O1545" s="9" t="s">
        <v>5194</v>
      </c>
      <c r="P1545" s="9" t="s">
        <v>550</v>
      </c>
      <c r="Q1545" t="s">
        <v>3133</v>
      </c>
      <c r="R1545" s="9" t="s">
        <v>2538</v>
      </c>
      <c r="S1545" s="9" t="s">
        <v>1922</v>
      </c>
      <c r="T1545" t="s">
        <v>3133</v>
      </c>
      <c r="U1545" s="8" t="s">
        <v>2538</v>
      </c>
      <c r="V1545" s="9" t="s">
        <v>550</v>
      </c>
      <c r="W1545" s="6" t="s">
        <v>3133</v>
      </c>
      <c r="X1545" t="s">
        <v>2538</v>
      </c>
      <c r="Y1545" s="5" t="s">
        <v>1922</v>
      </c>
      <c r="Z1545" s="6" t="s">
        <v>3133</v>
      </c>
      <c r="AA1545" s="6" t="s">
        <v>2538</v>
      </c>
      <c r="AB1545" s="12" t="s">
        <v>1922</v>
      </c>
    </row>
    <row r="1546" spans="1:29" ht="12.75">
      <c r="A1546" t="s">
        <v>370</v>
      </c>
      <c r="B1546" t="s">
        <v>3953</v>
      </c>
      <c r="C1546" s="8">
        <v>31045</v>
      </c>
      <c r="D1546" s="9" t="s">
        <v>4610</v>
      </c>
      <c r="E1546" s="9" t="s">
        <v>4606</v>
      </c>
      <c r="F1546" s="9" t="s">
        <v>5177</v>
      </c>
      <c r="G1546" s="9" t="s">
        <v>3134</v>
      </c>
      <c r="H1546"/>
      <c r="I1546" s="9"/>
      <c r="J1546" s="9"/>
      <c r="L1546" s="9"/>
      <c r="M1546" s="9"/>
      <c r="O1546" s="9"/>
      <c r="P1546" s="9"/>
      <c r="R1546" s="9"/>
      <c r="V1546" s="5"/>
      <c r="W1546" s="5"/>
      <c r="X1546" s="5"/>
      <c r="Y1546" s="5"/>
      <c r="AC1546" s="11"/>
    </row>
    <row r="1547" spans="1:29" ht="12.75">
      <c r="A1547" t="s">
        <v>375</v>
      </c>
      <c r="B1547" t="s">
        <v>2157</v>
      </c>
      <c r="C1547" s="8">
        <v>30655</v>
      </c>
      <c r="D1547" s="9" t="s">
        <v>2636</v>
      </c>
      <c r="E1547" s="9" t="s">
        <v>2636</v>
      </c>
      <c r="F1547" s="9" t="s">
        <v>4147</v>
      </c>
      <c r="G1547" s="9" t="s">
        <v>3134</v>
      </c>
      <c r="H1547" t="s">
        <v>367</v>
      </c>
      <c r="I1547" s="9" t="s">
        <v>4147</v>
      </c>
      <c r="J1547" s="9" t="s">
        <v>368</v>
      </c>
      <c r="L1547" s="9"/>
      <c r="M1547" s="9"/>
      <c r="O1547" s="9"/>
      <c r="P1547" s="9"/>
      <c r="R1547" s="9"/>
      <c r="V1547" s="5"/>
      <c r="W1547" s="5"/>
      <c r="X1547" s="5"/>
      <c r="Y1547" s="5"/>
      <c r="AC1547" s="11"/>
    </row>
    <row r="1548" spans="1:29" ht="12.75">
      <c r="A1548" t="s">
        <v>367</v>
      </c>
      <c r="B1548" t="s">
        <v>150</v>
      </c>
      <c r="C1548" s="8">
        <v>29289</v>
      </c>
      <c r="D1548" s="9" t="s">
        <v>2537</v>
      </c>
      <c r="E1548" s="9" t="s">
        <v>883</v>
      </c>
      <c r="F1548" s="9" t="s">
        <v>4147</v>
      </c>
      <c r="G1548" s="9" t="s">
        <v>368</v>
      </c>
      <c r="H1548" t="s">
        <v>375</v>
      </c>
      <c r="I1548" s="9" t="s">
        <v>3083</v>
      </c>
      <c r="J1548" s="9" t="s">
        <v>368</v>
      </c>
      <c r="K1548" t="s">
        <v>375</v>
      </c>
      <c r="L1548" s="9" t="s">
        <v>3083</v>
      </c>
      <c r="M1548" s="9" t="s">
        <v>368</v>
      </c>
      <c r="N1548" t="s">
        <v>370</v>
      </c>
      <c r="O1548" s="9" t="s">
        <v>2544</v>
      </c>
      <c r="P1548" s="9" t="s">
        <v>3134</v>
      </c>
      <c r="Q1548" t="s">
        <v>367</v>
      </c>
      <c r="R1548" s="9" t="s">
        <v>2544</v>
      </c>
      <c r="S1548" s="5" t="s">
        <v>368</v>
      </c>
      <c r="T1548" t="s">
        <v>367</v>
      </c>
      <c r="U1548" t="s">
        <v>2544</v>
      </c>
      <c r="V1548" s="5" t="s">
        <v>368</v>
      </c>
      <c r="W1548" s="5"/>
      <c r="X1548" s="5"/>
      <c r="Y1548" s="5"/>
      <c r="AC1548" s="11"/>
    </row>
    <row r="1549" spans="1:29" ht="12.75">
      <c r="A1549" t="s">
        <v>367</v>
      </c>
      <c r="B1549" t="s">
        <v>1495</v>
      </c>
      <c r="C1549" s="8">
        <v>31125</v>
      </c>
      <c r="D1549" s="9" t="s">
        <v>4603</v>
      </c>
      <c r="E1549" s="9" t="s">
        <v>4605</v>
      </c>
      <c r="F1549" s="9" t="s">
        <v>3083</v>
      </c>
      <c r="G1549" s="9" t="s">
        <v>368</v>
      </c>
      <c r="H1549"/>
      <c r="I1549" s="9"/>
      <c r="J1549" s="9"/>
      <c r="L1549" s="9"/>
      <c r="M1549" s="9"/>
      <c r="O1549" s="9"/>
      <c r="P1549" s="9"/>
      <c r="R1549" s="9"/>
      <c r="V1549" s="5"/>
      <c r="W1549" s="5"/>
      <c r="X1549" s="5"/>
      <c r="Y1549" s="5"/>
      <c r="AC1549" s="11"/>
    </row>
    <row r="1550" spans="1:29" ht="12.75">
      <c r="A1550" t="s">
        <v>596</v>
      </c>
      <c r="B1550" t="s">
        <v>298</v>
      </c>
      <c r="C1550" s="8">
        <v>30589</v>
      </c>
      <c r="D1550" s="9" t="s">
        <v>1525</v>
      </c>
      <c r="E1550" s="9" t="s">
        <v>1511</v>
      </c>
      <c r="F1550" s="9" t="s">
        <v>524</v>
      </c>
      <c r="G1550" s="9" t="s">
        <v>4862</v>
      </c>
      <c r="H1550" t="s">
        <v>1328</v>
      </c>
      <c r="I1550" s="9"/>
      <c r="J1550" s="9"/>
      <c r="K1550" t="s">
        <v>2505</v>
      </c>
      <c r="L1550" s="9" t="s">
        <v>2538</v>
      </c>
      <c r="M1550" s="9" t="s">
        <v>644</v>
      </c>
      <c r="N1550" t="s">
        <v>364</v>
      </c>
      <c r="O1550" s="9" t="s">
        <v>2538</v>
      </c>
      <c r="P1550" s="9" t="s">
        <v>5271</v>
      </c>
      <c r="R1550" s="9"/>
      <c r="V1550" s="5"/>
      <c r="W1550" s="5"/>
      <c r="X1550" s="5"/>
      <c r="Y1550" s="5"/>
      <c r="AC1550" s="11"/>
    </row>
    <row r="1551" spans="1:29" ht="12.75">
      <c r="A1551" t="s">
        <v>367</v>
      </c>
      <c r="B1551" t="s">
        <v>4079</v>
      </c>
      <c r="C1551" s="8">
        <v>31172</v>
      </c>
      <c r="D1551" s="9" t="s">
        <v>4606</v>
      </c>
      <c r="E1551" s="9" t="s">
        <v>4610</v>
      </c>
      <c r="F1551" s="9" t="s">
        <v>935</v>
      </c>
      <c r="G1551" s="9" t="s">
        <v>368</v>
      </c>
      <c r="H1551"/>
      <c r="I1551" s="9"/>
      <c r="J1551" s="9"/>
      <c r="L1551" s="9"/>
      <c r="M1551" s="9"/>
      <c r="O1551" s="9"/>
      <c r="P1551" s="9"/>
      <c r="R1551" s="9"/>
      <c r="V1551" s="5"/>
      <c r="W1551" s="5"/>
      <c r="X1551" s="5"/>
      <c r="Y1551" s="5"/>
      <c r="AC1551" s="11"/>
    </row>
    <row r="1552" spans="1:29" ht="12.75">
      <c r="A1552" t="s">
        <v>367</v>
      </c>
      <c r="B1552" t="s">
        <v>3350</v>
      </c>
      <c r="C1552" s="8">
        <v>31175</v>
      </c>
      <c r="D1552" s="9" t="s">
        <v>2635</v>
      </c>
      <c r="E1552" s="9" t="s">
        <v>1285</v>
      </c>
      <c r="F1552" s="9" t="s">
        <v>374</v>
      </c>
      <c r="G1552" s="9" t="s">
        <v>368</v>
      </c>
      <c r="H1552" t="s">
        <v>367</v>
      </c>
      <c r="I1552" s="9" t="s">
        <v>374</v>
      </c>
      <c r="J1552" s="9" t="s">
        <v>368</v>
      </c>
      <c r="L1552" s="9"/>
      <c r="M1552" s="9"/>
      <c r="O1552" s="9"/>
      <c r="P1552" s="9"/>
      <c r="R1552" s="9"/>
      <c r="V1552" s="5"/>
      <c r="W1552" s="5"/>
      <c r="X1552" s="5"/>
      <c r="Y1552" s="5"/>
      <c r="AC1552" s="11"/>
    </row>
    <row r="1554" spans="1:28" ht="12.75">
      <c r="A1554" t="s">
        <v>4816</v>
      </c>
      <c r="B1554" t="s">
        <v>278</v>
      </c>
      <c r="C1554" s="8">
        <v>30272</v>
      </c>
      <c r="D1554" s="9" t="s">
        <v>96</v>
      </c>
      <c r="E1554" s="9" t="s">
        <v>97</v>
      </c>
      <c r="F1554" s="9" t="s">
        <v>3083</v>
      </c>
      <c r="G1554" s="9" t="s">
        <v>3703</v>
      </c>
      <c r="H1554" t="s">
        <v>1548</v>
      </c>
      <c r="I1554" s="9" t="s">
        <v>3083</v>
      </c>
      <c r="J1554" s="9" t="s">
        <v>3079</v>
      </c>
      <c r="K1554" t="s">
        <v>3674</v>
      </c>
      <c r="L1554" s="9" t="s">
        <v>3083</v>
      </c>
      <c r="M1554" s="9" t="s">
        <v>1698</v>
      </c>
      <c r="O1554" s="9"/>
      <c r="P1554" s="9"/>
      <c r="R1554" s="9"/>
      <c r="S1554" s="9"/>
      <c r="U1554" s="8"/>
      <c r="V1554" s="9"/>
      <c r="W1554" s="6"/>
      <c r="Y1554" s="5"/>
      <c r="Z1554" s="6"/>
      <c r="AB1554" s="12"/>
    </row>
    <row r="1555" spans="1:29" ht="12.75">
      <c r="A1555" t="s">
        <v>1715</v>
      </c>
      <c r="B1555" t="s">
        <v>1215</v>
      </c>
      <c r="C1555" s="8">
        <v>30991</v>
      </c>
      <c r="D1555" s="9" t="s">
        <v>2111</v>
      </c>
      <c r="E1555" s="9" t="s">
        <v>2636</v>
      </c>
      <c r="F1555" s="9" t="s">
        <v>524</v>
      </c>
      <c r="G1555" s="9" t="s">
        <v>2664</v>
      </c>
      <c r="H1555" t="s">
        <v>1715</v>
      </c>
      <c r="I1555" s="9" t="s">
        <v>524</v>
      </c>
      <c r="J1555" s="9" t="s">
        <v>1216</v>
      </c>
      <c r="L1555" s="9"/>
      <c r="M1555" s="9"/>
      <c r="O1555" s="9"/>
      <c r="P1555" s="9"/>
      <c r="R1555" s="9"/>
      <c r="V1555" s="5"/>
      <c r="W1555" s="5"/>
      <c r="X1555" s="5"/>
      <c r="Y1555" s="5"/>
      <c r="AC1555" s="11"/>
    </row>
    <row r="1556" spans="1:29" ht="12.75">
      <c r="A1556" t="s">
        <v>3311</v>
      </c>
      <c r="B1556" t="s">
        <v>1578</v>
      </c>
      <c r="C1556" s="8">
        <v>29916</v>
      </c>
      <c r="D1556" s="9" t="s">
        <v>98</v>
      </c>
      <c r="E1556" s="9" t="s">
        <v>4601</v>
      </c>
      <c r="F1556" s="9" t="s">
        <v>4172</v>
      </c>
      <c r="G1556" s="9" t="s">
        <v>4352</v>
      </c>
      <c r="H1556" t="s">
        <v>3311</v>
      </c>
      <c r="I1556" s="9" t="s">
        <v>2706</v>
      </c>
      <c r="J1556" s="9" t="s">
        <v>14</v>
      </c>
      <c r="K1556" t="s">
        <v>3311</v>
      </c>
      <c r="L1556" s="9" t="s">
        <v>2706</v>
      </c>
      <c r="M1556" s="9" t="s">
        <v>1579</v>
      </c>
      <c r="O1556" s="9"/>
      <c r="P1556" s="9"/>
      <c r="R1556" s="9"/>
      <c r="V1556" s="5"/>
      <c r="W1556" s="5"/>
      <c r="X1556" s="5"/>
      <c r="Y1556" s="5"/>
      <c r="AC1556" s="11"/>
    </row>
    <row r="1557" spans="1:29" ht="12.75">
      <c r="A1557" t="s">
        <v>1328</v>
      </c>
      <c r="B1557" t="s">
        <v>1966</v>
      </c>
      <c r="C1557" s="8">
        <v>30693</v>
      </c>
      <c r="D1557" s="9" t="s">
        <v>2636</v>
      </c>
      <c r="E1557" s="9" t="s">
        <v>2111</v>
      </c>
      <c r="F1557" s="9"/>
      <c r="G1557" s="9"/>
      <c r="H1557" t="s">
        <v>3311</v>
      </c>
      <c r="I1557" s="9" t="s">
        <v>4166</v>
      </c>
      <c r="J1557" s="9" t="s">
        <v>1967</v>
      </c>
      <c r="L1557" s="9"/>
      <c r="M1557" s="9"/>
      <c r="O1557" s="9"/>
      <c r="P1557" s="9"/>
      <c r="R1557" s="9"/>
      <c r="V1557" s="5"/>
      <c r="W1557" s="5"/>
      <c r="X1557" s="5"/>
      <c r="Y1557" s="5"/>
      <c r="AC1557" s="11"/>
    </row>
    <row r="1559" spans="8:20" ht="12.75">
      <c r="H1559" t="s">
        <v>5227</v>
      </c>
      <c r="K1559" t="s">
        <v>2272</v>
      </c>
      <c r="N1559" t="s">
        <v>4721</v>
      </c>
      <c r="Q1559" t="s">
        <v>890</v>
      </c>
      <c r="T1559" t="s">
        <v>891</v>
      </c>
    </row>
    <row r="1562" spans="4:28" ht="12.75">
      <c r="D1562"/>
      <c r="E1562"/>
      <c r="F1562"/>
      <c r="G1562"/>
      <c r="H1562"/>
      <c r="I1562"/>
      <c r="J1562"/>
      <c r="L1562"/>
      <c r="M1562"/>
      <c r="O1562"/>
      <c r="P1562"/>
      <c r="R1562"/>
      <c r="AA1562"/>
      <c r="AB1562"/>
    </row>
    <row r="1563" spans="1:22" ht="18">
      <c r="A1563" s="7" t="s">
        <v>115</v>
      </c>
      <c r="K1563" s="7"/>
      <c r="V1563" s="5"/>
    </row>
    <row r="1564" spans="1:22" ht="12.75" customHeight="1">
      <c r="A1564" t="s">
        <v>3310</v>
      </c>
      <c r="V1564" s="5"/>
    </row>
    <row r="1565" spans="1:22" ht="12.75">
      <c r="A1565" t="s">
        <v>3316</v>
      </c>
      <c r="V1565" s="5"/>
    </row>
    <row r="1566" spans="1:29" ht="12.75">
      <c r="A1566" t="s">
        <v>3002</v>
      </c>
      <c r="B1566" t="s">
        <v>4892</v>
      </c>
      <c r="C1566" s="8">
        <v>29332</v>
      </c>
      <c r="D1566" s="9" t="s">
        <v>18</v>
      </c>
      <c r="E1566" s="9" t="s">
        <v>1531</v>
      </c>
      <c r="F1566" s="9" t="s">
        <v>524</v>
      </c>
      <c r="G1566" s="9" t="s">
        <v>3698</v>
      </c>
      <c r="H1566" t="s">
        <v>3002</v>
      </c>
      <c r="I1566" s="9" t="s">
        <v>524</v>
      </c>
      <c r="J1566" s="9" t="s">
        <v>4460</v>
      </c>
      <c r="K1566" t="s">
        <v>3002</v>
      </c>
      <c r="L1566" s="9" t="s">
        <v>524</v>
      </c>
      <c r="M1566" s="9" t="s">
        <v>2794</v>
      </c>
      <c r="N1566" t="s">
        <v>3002</v>
      </c>
      <c r="O1566" s="9" t="s">
        <v>524</v>
      </c>
      <c r="P1566" s="9" t="s">
        <v>2338</v>
      </c>
      <c r="R1566" s="9"/>
      <c r="V1566" s="5"/>
      <c r="W1566" s="5"/>
      <c r="X1566" s="5"/>
      <c r="Y1566" s="5"/>
      <c r="AC1566" s="11"/>
    </row>
    <row r="1567" spans="1:29" ht="12.75">
      <c r="A1567" t="s">
        <v>3002</v>
      </c>
      <c r="B1567" t="s">
        <v>4263</v>
      </c>
      <c r="C1567" s="8">
        <v>29234</v>
      </c>
      <c r="D1567" s="9" t="s">
        <v>4264</v>
      </c>
      <c r="E1567" s="9" t="s">
        <v>3852</v>
      </c>
      <c r="F1567" s="9" t="s">
        <v>4166</v>
      </c>
      <c r="G1567" s="9" t="s">
        <v>3805</v>
      </c>
      <c r="H1567" t="s">
        <v>3002</v>
      </c>
      <c r="I1567" s="9" t="s">
        <v>3083</v>
      </c>
      <c r="J1567" s="9" t="s">
        <v>4757</v>
      </c>
      <c r="K1567" t="s">
        <v>3002</v>
      </c>
      <c r="L1567" s="9" t="s">
        <v>1480</v>
      </c>
      <c r="M1567" s="9" t="s">
        <v>2660</v>
      </c>
      <c r="N1567" t="s">
        <v>3002</v>
      </c>
      <c r="O1567" s="9" t="s">
        <v>1480</v>
      </c>
      <c r="P1567" s="9" t="s">
        <v>3545</v>
      </c>
      <c r="Q1567" t="s">
        <v>3002</v>
      </c>
      <c r="R1567" s="9" t="s">
        <v>1480</v>
      </c>
      <c r="S1567" s="5" t="s">
        <v>4711</v>
      </c>
      <c r="T1567" t="s">
        <v>3002</v>
      </c>
      <c r="U1567" t="s">
        <v>1480</v>
      </c>
      <c r="V1567" s="5" t="s">
        <v>4712</v>
      </c>
      <c r="W1567" s="5"/>
      <c r="X1567" s="5"/>
      <c r="Y1567" s="5"/>
      <c r="AB1567" s="12"/>
      <c r="AC1567" s="11"/>
    </row>
    <row r="1568" spans="1:29" ht="12.75">
      <c r="A1568" t="s">
        <v>3002</v>
      </c>
      <c r="B1568" t="s">
        <v>3067</v>
      </c>
      <c r="C1568" s="8">
        <v>30918</v>
      </c>
      <c r="D1568" s="9" t="s">
        <v>2634</v>
      </c>
      <c r="E1568" s="9" t="s">
        <v>4605</v>
      </c>
      <c r="F1568" s="9" t="s">
        <v>4819</v>
      </c>
      <c r="G1568" s="9" t="s">
        <v>2556</v>
      </c>
      <c r="H1568"/>
      <c r="I1568" s="9"/>
      <c r="J1568" s="9"/>
      <c r="L1568" s="9"/>
      <c r="M1568" s="9"/>
      <c r="O1568" s="9"/>
      <c r="P1568" s="9"/>
      <c r="R1568" s="9"/>
      <c r="V1568" s="5"/>
      <c r="W1568" s="5"/>
      <c r="X1568" s="5"/>
      <c r="Y1568" s="5"/>
      <c r="AC1568" s="11"/>
    </row>
    <row r="1570" spans="1:25" ht="12.75">
      <c r="A1570" t="s">
        <v>2535</v>
      </c>
      <c r="B1570" t="s">
        <v>3472</v>
      </c>
      <c r="C1570" s="8">
        <v>29830</v>
      </c>
      <c r="D1570" s="9" t="s">
        <v>3192</v>
      </c>
      <c r="E1570" s="9" t="s">
        <v>2437</v>
      </c>
      <c r="F1570" s="9" t="s">
        <v>5177</v>
      </c>
      <c r="G1570" s="9" t="s">
        <v>229</v>
      </c>
      <c r="H1570" t="s">
        <v>2535</v>
      </c>
      <c r="I1570" s="9" t="s">
        <v>5177</v>
      </c>
      <c r="J1570" s="9" t="s">
        <v>4461</v>
      </c>
      <c r="K1570" t="s">
        <v>2535</v>
      </c>
      <c r="L1570" s="9" t="s">
        <v>5177</v>
      </c>
      <c r="M1570" s="9" t="s">
        <v>434</v>
      </c>
      <c r="N1570" t="s">
        <v>2535</v>
      </c>
      <c r="O1570" s="9" t="s">
        <v>5177</v>
      </c>
      <c r="P1570" s="9" t="s">
        <v>3197</v>
      </c>
      <c r="Q1570" t="s">
        <v>2535</v>
      </c>
      <c r="R1570" s="9" t="s">
        <v>5177</v>
      </c>
      <c r="S1570" s="9" t="s">
        <v>3473</v>
      </c>
      <c r="T1570" t="s">
        <v>2535</v>
      </c>
      <c r="U1570" s="8" t="s">
        <v>3717</v>
      </c>
      <c r="V1570" s="9" t="s">
        <v>3474</v>
      </c>
      <c r="W1570" t="s">
        <v>2535</v>
      </c>
      <c r="X1570" t="s">
        <v>3717</v>
      </c>
      <c r="Y1570" s="5" t="s">
        <v>3475</v>
      </c>
    </row>
    <row r="1571" spans="1:28" ht="12.75">
      <c r="A1571" t="s">
        <v>3048</v>
      </c>
      <c r="B1571" t="s">
        <v>3046</v>
      </c>
      <c r="C1571" s="8">
        <v>27916</v>
      </c>
      <c r="D1571" s="9" t="s">
        <v>3047</v>
      </c>
      <c r="E1571" s="9" t="s">
        <v>1388</v>
      </c>
      <c r="F1571" s="9" t="s">
        <v>935</v>
      </c>
      <c r="G1571" s="9" t="s">
        <v>230</v>
      </c>
      <c r="H1571" t="s">
        <v>2535</v>
      </c>
      <c r="I1571" s="9" t="s">
        <v>935</v>
      </c>
      <c r="J1571" s="9" t="s">
        <v>4462</v>
      </c>
      <c r="K1571" t="s">
        <v>3442</v>
      </c>
      <c r="L1571" s="9" t="s">
        <v>935</v>
      </c>
      <c r="M1571" s="9" t="s">
        <v>3453</v>
      </c>
      <c r="N1571" t="s">
        <v>2535</v>
      </c>
      <c r="O1571" s="9" t="s">
        <v>935</v>
      </c>
      <c r="P1571" s="9" t="s">
        <v>4559</v>
      </c>
      <c r="Q1571" t="s">
        <v>3048</v>
      </c>
      <c r="R1571" s="9" t="s">
        <v>935</v>
      </c>
      <c r="S1571" s="9" t="s">
        <v>3999</v>
      </c>
      <c r="T1571" t="s">
        <v>3048</v>
      </c>
      <c r="U1571" s="8" t="s">
        <v>935</v>
      </c>
      <c r="V1571" s="9" t="s">
        <v>2965</v>
      </c>
      <c r="W1571" t="s">
        <v>4720</v>
      </c>
      <c r="X1571" t="s">
        <v>935</v>
      </c>
      <c r="Y1571" s="5" t="s">
        <v>2966</v>
      </c>
      <c r="Z1571" t="s">
        <v>2967</v>
      </c>
      <c r="AA1571" s="6" t="s">
        <v>935</v>
      </c>
      <c r="AB1571" s="6" t="s">
        <v>2856</v>
      </c>
    </row>
    <row r="1572" spans="1:28" ht="12.75">
      <c r="A1572" t="s">
        <v>296</v>
      </c>
      <c r="B1572" t="s">
        <v>3476</v>
      </c>
      <c r="C1572" s="8">
        <v>28805</v>
      </c>
      <c r="D1572" s="9" t="s">
        <v>3457</v>
      </c>
      <c r="E1572" s="9" t="s">
        <v>3031</v>
      </c>
      <c r="F1572" s="9" t="s">
        <v>935</v>
      </c>
      <c r="G1572" s="9" t="s">
        <v>2531</v>
      </c>
      <c r="H1572" t="s">
        <v>296</v>
      </c>
      <c r="I1572" s="9" t="s">
        <v>3548</v>
      </c>
      <c r="J1572" s="9" t="s">
        <v>3801</v>
      </c>
      <c r="K1572" t="s">
        <v>2535</v>
      </c>
      <c r="L1572" s="9" t="s">
        <v>3548</v>
      </c>
      <c r="M1572" s="9" t="s">
        <v>595</v>
      </c>
      <c r="N1572" t="s">
        <v>2535</v>
      </c>
      <c r="O1572" s="9" t="s">
        <v>3548</v>
      </c>
      <c r="P1572" s="9" t="s">
        <v>2249</v>
      </c>
      <c r="Q1572" t="s">
        <v>2535</v>
      </c>
      <c r="R1572" s="9" t="s">
        <v>1</v>
      </c>
      <c r="S1572" s="9" t="s">
        <v>5244</v>
      </c>
      <c r="T1572" t="s">
        <v>2535</v>
      </c>
      <c r="U1572" s="8" t="s">
        <v>1</v>
      </c>
      <c r="V1572" s="9" t="s">
        <v>1122</v>
      </c>
      <c r="W1572" t="s">
        <v>2535</v>
      </c>
      <c r="X1572" t="s">
        <v>1</v>
      </c>
      <c r="Y1572" s="5" t="s">
        <v>5257</v>
      </c>
      <c r="Z1572" t="s">
        <v>2535</v>
      </c>
      <c r="AA1572" s="6" t="s">
        <v>1</v>
      </c>
      <c r="AB1572" s="6" t="s">
        <v>5258</v>
      </c>
    </row>
    <row r="1573" spans="1:29" ht="12.75">
      <c r="A1573" t="s">
        <v>296</v>
      </c>
      <c r="B1573" t="s">
        <v>4101</v>
      </c>
      <c r="C1573" s="8">
        <v>29230</v>
      </c>
      <c r="D1573" s="9" t="s">
        <v>3192</v>
      </c>
      <c r="E1573" s="9" t="s">
        <v>793</v>
      </c>
      <c r="F1573" s="9" t="s">
        <v>295</v>
      </c>
      <c r="G1573" s="9" t="s">
        <v>494</v>
      </c>
      <c r="H1573" t="s">
        <v>2535</v>
      </c>
      <c r="I1573" s="9" t="s">
        <v>4940</v>
      </c>
      <c r="J1573" s="9" t="s">
        <v>745</v>
      </c>
      <c r="K1573" t="s">
        <v>2535</v>
      </c>
      <c r="L1573" s="9" t="s">
        <v>4940</v>
      </c>
      <c r="M1573" s="9" t="s">
        <v>2983</v>
      </c>
      <c r="N1573" t="s">
        <v>2535</v>
      </c>
      <c r="O1573" s="9" t="s">
        <v>4940</v>
      </c>
      <c r="P1573" s="9" t="s">
        <v>51</v>
      </c>
      <c r="Q1573" t="s">
        <v>2535</v>
      </c>
      <c r="R1573" s="9" t="s">
        <v>4940</v>
      </c>
      <c r="S1573" s="5" t="s">
        <v>1960</v>
      </c>
      <c r="T1573" t="s">
        <v>2535</v>
      </c>
      <c r="U1573" t="s">
        <v>4940</v>
      </c>
      <c r="V1573" s="5" t="s">
        <v>1961</v>
      </c>
      <c r="W1573" s="5"/>
      <c r="X1573" s="5"/>
      <c r="Y1573" s="5"/>
      <c r="AC1573" s="11"/>
    </row>
    <row r="1575" spans="1:29" ht="12.75">
      <c r="A1575" t="s">
        <v>2704</v>
      </c>
      <c r="B1575" t="s">
        <v>3146</v>
      </c>
      <c r="C1575" s="8">
        <v>29892</v>
      </c>
      <c r="D1575" s="9" t="s">
        <v>4944</v>
      </c>
      <c r="E1575" s="9" t="s">
        <v>1531</v>
      </c>
      <c r="F1575" s="9" t="s">
        <v>3083</v>
      </c>
      <c r="G1575" s="9" t="s">
        <v>606</v>
      </c>
      <c r="H1575" t="s">
        <v>2704</v>
      </c>
      <c r="I1575" s="9" t="s">
        <v>3083</v>
      </c>
      <c r="J1575" s="9" t="s">
        <v>2135</v>
      </c>
      <c r="K1575" t="s">
        <v>3674</v>
      </c>
      <c r="L1575" s="9" t="s">
        <v>3083</v>
      </c>
      <c r="M1575" s="9" t="s">
        <v>4204</v>
      </c>
      <c r="N1575" t="s">
        <v>3674</v>
      </c>
      <c r="O1575" s="9" t="s">
        <v>3083</v>
      </c>
      <c r="P1575" s="9" t="s">
        <v>1768</v>
      </c>
      <c r="R1575" s="9"/>
      <c r="V1575" s="5"/>
      <c r="W1575" s="5"/>
      <c r="X1575" s="5"/>
      <c r="Y1575" s="5"/>
      <c r="AC1575" s="11"/>
    </row>
    <row r="1576" spans="1:28" ht="12.75">
      <c r="A1576" t="s">
        <v>2704</v>
      </c>
      <c r="B1576" t="s">
        <v>3112</v>
      </c>
      <c r="C1576" s="8">
        <v>29007</v>
      </c>
      <c r="D1576" s="9" t="s">
        <v>3113</v>
      </c>
      <c r="E1576" s="9" t="s">
        <v>1386</v>
      </c>
      <c r="F1576" s="9" t="s">
        <v>5177</v>
      </c>
      <c r="G1576" s="9" t="s">
        <v>3381</v>
      </c>
      <c r="H1576" t="s">
        <v>71</v>
      </c>
      <c r="I1576" s="9" t="s">
        <v>5177</v>
      </c>
      <c r="J1576" s="9" t="s">
        <v>1641</v>
      </c>
      <c r="K1576" t="s">
        <v>71</v>
      </c>
      <c r="L1576" s="9" t="s">
        <v>5177</v>
      </c>
      <c r="M1576" s="9" t="s">
        <v>3553</v>
      </c>
      <c r="N1576" t="s">
        <v>71</v>
      </c>
      <c r="O1576" s="9" t="s">
        <v>5177</v>
      </c>
      <c r="P1576" s="9" t="s">
        <v>4110</v>
      </c>
      <c r="Q1576" t="s">
        <v>2686</v>
      </c>
      <c r="R1576" s="9" t="s">
        <v>1</v>
      </c>
      <c r="S1576" s="9" t="s">
        <v>3114</v>
      </c>
      <c r="T1576" t="s">
        <v>2124</v>
      </c>
      <c r="U1576" s="8" t="s">
        <v>1</v>
      </c>
      <c r="V1576" s="9" t="s">
        <v>2389</v>
      </c>
      <c r="W1576" s="6" t="s">
        <v>3436</v>
      </c>
      <c r="X1576" t="s">
        <v>1</v>
      </c>
      <c r="Y1576" s="5" t="s">
        <v>1701</v>
      </c>
      <c r="Z1576" t="s">
        <v>3674</v>
      </c>
      <c r="AA1576" s="6" t="s">
        <v>1</v>
      </c>
      <c r="AB1576" s="12" t="s">
        <v>1702</v>
      </c>
    </row>
    <row r="1577" spans="1:28" ht="12.75">
      <c r="A1577" t="s">
        <v>3674</v>
      </c>
      <c r="B1577" t="s">
        <v>1342</v>
      </c>
      <c r="C1577" s="8">
        <v>30556</v>
      </c>
      <c r="D1577" s="9" t="s">
        <v>1532</v>
      </c>
      <c r="E1577" s="9" t="s">
        <v>97</v>
      </c>
      <c r="F1577" s="9" t="s">
        <v>4166</v>
      </c>
      <c r="G1577" s="9" t="s">
        <v>1062</v>
      </c>
      <c r="H1577" t="s">
        <v>3674</v>
      </c>
      <c r="I1577" s="9" t="s">
        <v>4166</v>
      </c>
      <c r="J1577" s="9" t="s">
        <v>4257</v>
      </c>
      <c r="K1577" t="s">
        <v>3674</v>
      </c>
      <c r="L1577" s="9" t="s">
        <v>4166</v>
      </c>
      <c r="M1577" s="9" t="s">
        <v>1341</v>
      </c>
      <c r="O1577" s="9"/>
      <c r="P1577" s="9"/>
      <c r="R1577" s="9"/>
      <c r="S1577" s="9"/>
      <c r="U1577" s="8"/>
      <c r="V1577" s="9"/>
      <c r="W1577" s="6"/>
      <c r="Y1577" s="5"/>
      <c r="Z1577" s="6"/>
      <c r="AB1577" s="12"/>
    </row>
    <row r="1578" spans="1:29" ht="12.75">
      <c r="A1578" t="s">
        <v>3674</v>
      </c>
      <c r="B1578" t="s">
        <v>4086</v>
      </c>
      <c r="C1578" s="8">
        <v>31358</v>
      </c>
      <c r="D1578" s="9" t="s">
        <v>4610</v>
      </c>
      <c r="E1578" s="9" t="s">
        <v>4615</v>
      </c>
      <c r="F1578" s="9" t="s">
        <v>3548</v>
      </c>
      <c r="G1578" s="9" t="s">
        <v>3890</v>
      </c>
      <c r="H1578"/>
      <c r="I1578" s="9"/>
      <c r="J1578" s="9"/>
      <c r="L1578" s="9"/>
      <c r="M1578" s="9"/>
      <c r="O1578" s="9"/>
      <c r="P1578" s="9"/>
      <c r="R1578" s="9"/>
      <c r="V1578" s="5"/>
      <c r="W1578" s="5"/>
      <c r="X1578" s="5"/>
      <c r="Y1578" s="5"/>
      <c r="AC1578" s="11"/>
    </row>
    <row r="1579" spans="1:29" ht="12.75">
      <c r="A1579" t="s">
        <v>3674</v>
      </c>
      <c r="B1579" t="s">
        <v>2596</v>
      </c>
      <c r="C1579" s="8">
        <v>31007</v>
      </c>
      <c r="D1579" s="9" t="s">
        <v>2635</v>
      </c>
      <c r="E1579" s="9" t="s">
        <v>4610</v>
      </c>
      <c r="F1579" s="9" t="s">
        <v>1480</v>
      </c>
      <c r="G1579" s="9" t="s">
        <v>2008</v>
      </c>
      <c r="H1579"/>
      <c r="I1579" s="9"/>
      <c r="J1579" s="9"/>
      <c r="L1579" s="9"/>
      <c r="M1579" s="9"/>
      <c r="O1579" s="9"/>
      <c r="P1579" s="9"/>
      <c r="R1579" s="9"/>
      <c r="V1579" s="5"/>
      <c r="W1579" s="5"/>
      <c r="X1579" s="5"/>
      <c r="Y1579" s="5"/>
      <c r="AC1579" s="11"/>
    </row>
    <row r="1580" spans="1:29" ht="12.75">
      <c r="A1580" t="s">
        <v>1328</v>
      </c>
      <c r="B1580" t="s">
        <v>444</v>
      </c>
      <c r="C1580" s="8">
        <v>29599</v>
      </c>
      <c r="D1580" s="9" t="s">
        <v>1529</v>
      </c>
      <c r="E1580" s="9" t="s">
        <v>1529</v>
      </c>
      <c r="F1580" s="9"/>
      <c r="G1580" s="9"/>
      <c r="H1580" t="s">
        <v>2704</v>
      </c>
      <c r="I1580" s="9" t="s">
        <v>4819</v>
      </c>
      <c r="J1580" s="9" t="s">
        <v>719</v>
      </c>
      <c r="K1580" t="s">
        <v>71</v>
      </c>
      <c r="L1580" s="9" t="s">
        <v>4819</v>
      </c>
      <c r="M1580" s="9" t="s">
        <v>1694</v>
      </c>
      <c r="N1580" t="s">
        <v>2704</v>
      </c>
      <c r="O1580" s="9" t="s">
        <v>4819</v>
      </c>
      <c r="P1580" s="9" t="s">
        <v>2694</v>
      </c>
      <c r="R1580" s="9"/>
      <c r="V1580" s="5"/>
      <c r="W1580" s="5"/>
      <c r="X1580" s="5"/>
      <c r="Y1580" s="5"/>
      <c r="AC1580" s="11"/>
    </row>
    <row r="1581" spans="1:28" ht="12.75">
      <c r="A1581" t="s">
        <v>1919</v>
      </c>
      <c r="B1581" t="s">
        <v>3236</v>
      </c>
      <c r="C1581" s="8">
        <v>30712</v>
      </c>
      <c r="D1581" s="9" t="s">
        <v>3235</v>
      </c>
      <c r="E1581" s="9" t="s">
        <v>3237</v>
      </c>
      <c r="F1581" s="9" t="s">
        <v>295</v>
      </c>
      <c r="G1581" s="9" t="s">
        <v>1586</v>
      </c>
      <c r="H1581" t="s">
        <v>1919</v>
      </c>
      <c r="I1581" s="9" t="s">
        <v>295</v>
      </c>
      <c r="J1581" s="9" t="s">
        <v>2811</v>
      </c>
      <c r="K1581" t="s">
        <v>1919</v>
      </c>
      <c r="L1581" s="9" t="s">
        <v>295</v>
      </c>
      <c r="M1581" s="9" t="s">
        <v>3234</v>
      </c>
      <c r="O1581" s="9"/>
      <c r="P1581" s="9"/>
      <c r="R1581" s="9"/>
      <c r="S1581" s="9"/>
      <c r="U1581" s="8"/>
      <c r="V1581" s="9"/>
      <c r="W1581" s="6"/>
      <c r="Y1581" s="5"/>
      <c r="Z1581" s="6"/>
      <c r="AB1581" s="12"/>
    </row>
    <row r="1582" spans="1:28" ht="12.75">
      <c r="A1582" t="s">
        <v>1919</v>
      </c>
      <c r="B1582" t="s">
        <v>3737</v>
      </c>
      <c r="C1582" s="8">
        <v>28482</v>
      </c>
      <c r="D1582" s="9" t="s">
        <v>3457</v>
      </c>
      <c r="E1582" s="9" t="s">
        <v>1381</v>
      </c>
      <c r="F1582" s="9" t="s">
        <v>2538</v>
      </c>
      <c r="G1582" s="9" t="s">
        <v>1587</v>
      </c>
      <c r="H1582" t="s">
        <v>1919</v>
      </c>
      <c r="I1582" s="9" t="s">
        <v>3083</v>
      </c>
      <c r="J1582" s="9" t="s">
        <v>2137</v>
      </c>
      <c r="K1582" t="s">
        <v>1919</v>
      </c>
      <c r="L1582" s="9" t="s">
        <v>3083</v>
      </c>
      <c r="M1582" s="9" t="s">
        <v>1569</v>
      </c>
      <c r="N1582" t="s">
        <v>1919</v>
      </c>
      <c r="O1582" s="9" t="s">
        <v>3083</v>
      </c>
      <c r="P1582" s="9" t="s">
        <v>3558</v>
      </c>
      <c r="Q1582" t="s">
        <v>1919</v>
      </c>
      <c r="R1582" s="9" t="s">
        <v>3083</v>
      </c>
      <c r="S1582" s="9" t="s">
        <v>3738</v>
      </c>
      <c r="T1582" t="s">
        <v>1919</v>
      </c>
      <c r="U1582" s="8" t="s">
        <v>3083</v>
      </c>
      <c r="V1582" s="9" t="s">
        <v>3739</v>
      </c>
      <c r="W1582" s="6" t="s">
        <v>1919</v>
      </c>
      <c r="X1582" t="s">
        <v>3083</v>
      </c>
      <c r="Y1582" s="5" t="s">
        <v>3740</v>
      </c>
      <c r="Z1582" t="s">
        <v>1919</v>
      </c>
      <c r="AA1582" s="6" t="s">
        <v>3083</v>
      </c>
      <c r="AB1582" s="12" t="s">
        <v>3741</v>
      </c>
    </row>
    <row r="1583" spans="1:29" ht="12.75">
      <c r="A1583" t="s">
        <v>1919</v>
      </c>
      <c r="B1583" t="s">
        <v>2056</v>
      </c>
      <c r="C1583" s="8">
        <v>31072</v>
      </c>
      <c r="D1583" s="9" t="s">
        <v>2638</v>
      </c>
      <c r="E1583" s="9" t="s">
        <v>2111</v>
      </c>
      <c r="F1583" s="9" t="s">
        <v>4819</v>
      </c>
      <c r="G1583" s="9" t="s">
        <v>5215</v>
      </c>
      <c r="H1583" t="s">
        <v>1919</v>
      </c>
      <c r="I1583" s="9" t="s">
        <v>4819</v>
      </c>
      <c r="J1583" s="9" t="s">
        <v>3985</v>
      </c>
      <c r="L1583" s="9"/>
      <c r="M1583" s="9"/>
      <c r="O1583" s="9"/>
      <c r="P1583" s="9"/>
      <c r="R1583" s="9"/>
      <c r="V1583" s="5"/>
      <c r="W1583" s="5"/>
      <c r="X1583" s="5"/>
      <c r="Y1583" s="5"/>
      <c r="AC1583" s="11"/>
    </row>
    <row r="1584" ht="12.75">
      <c r="H1584"/>
    </row>
    <row r="1585" spans="1:29" ht="12.75">
      <c r="A1585" t="s">
        <v>523</v>
      </c>
      <c r="B1585" t="s">
        <v>4318</v>
      </c>
      <c r="C1585" s="8">
        <v>31489</v>
      </c>
      <c r="D1585" s="9" t="s">
        <v>2114</v>
      </c>
      <c r="E1585" s="9" t="s">
        <v>2635</v>
      </c>
      <c r="F1585" s="9" t="s">
        <v>5194</v>
      </c>
      <c r="G1585" s="9" t="s">
        <v>541</v>
      </c>
      <c r="H1585" t="s">
        <v>3810</v>
      </c>
      <c r="I1585" s="9" t="s">
        <v>5194</v>
      </c>
      <c r="J1585" s="9" t="s">
        <v>2547</v>
      </c>
      <c r="L1585" s="9"/>
      <c r="M1585" s="9"/>
      <c r="O1585" s="9"/>
      <c r="P1585" s="9"/>
      <c r="R1585" s="9"/>
      <c r="V1585" s="5"/>
      <c r="W1585" s="5"/>
      <c r="X1585" s="5"/>
      <c r="Y1585" s="5"/>
      <c r="AC1585" s="11"/>
    </row>
    <row r="1586" spans="1:29" ht="12.75">
      <c r="A1586" t="s">
        <v>5135</v>
      </c>
      <c r="B1586" t="s">
        <v>1075</v>
      </c>
      <c r="C1586" s="8">
        <v>29315</v>
      </c>
      <c r="D1586" s="9" t="s">
        <v>1950</v>
      </c>
      <c r="E1586" s="9" t="s">
        <v>1950</v>
      </c>
      <c r="F1586" s="9" t="s">
        <v>2544</v>
      </c>
      <c r="G1586" s="9" t="s">
        <v>541</v>
      </c>
      <c r="H1586" t="s">
        <v>5135</v>
      </c>
      <c r="I1586" s="9" t="s">
        <v>2544</v>
      </c>
      <c r="J1586" s="9" t="s">
        <v>5179</v>
      </c>
      <c r="K1586" t="s">
        <v>4507</v>
      </c>
      <c r="L1586" s="9" t="s">
        <v>4147</v>
      </c>
      <c r="M1586" s="9" t="s">
        <v>4508</v>
      </c>
      <c r="N1586" t="s">
        <v>3498</v>
      </c>
      <c r="O1586" s="9" t="s">
        <v>4147</v>
      </c>
      <c r="P1586" s="9" t="s">
        <v>2878</v>
      </c>
      <c r="Q1586" t="s">
        <v>3808</v>
      </c>
      <c r="R1586" s="9" t="s">
        <v>4147</v>
      </c>
      <c r="S1586" s="5" t="s">
        <v>3711</v>
      </c>
      <c r="T1586" t="s">
        <v>5135</v>
      </c>
      <c r="U1586" t="s">
        <v>4147</v>
      </c>
      <c r="V1586" s="5" t="s">
        <v>3713</v>
      </c>
      <c r="W1586" s="5"/>
      <c r="X1586" s="5"/>
      <c r="Y1586" s="5"/>
      <c r="AC1586" s="11"/>
    </row>
    <row r="1587" spans="1:29" ht="12.75">
      <c r="A1587" t="s">
        <v>3185</v>
      </c>
      <c r="B1587" t="s">
        <v>1073</v>
      </c>
      <c r="C1587" s="8">
        <v>29110</v>
      </c>
      <c r="D1587" s="9" t="s">
        <v>4040</v>
      </c>
      <c r="E1587" s="9" t="s">
        <v>2537</v>
      </c>
      <c r="F1587" s="9" t="s">
        <v>935</v>
      </c>
      <c r="G1587" s="9" t="s">
        <v>3189</v>
      </c>
      <c r="H1587" t="s">
        <v>3185</v>
      </c>
      <c r="I1587" s="9" t="s">
        <v>935</v>
      </c>
      <c r="J1587" s="9" t="s">
        <v>5179</v>
      </c>
      <c r="K1587" t="s">
        <v>3185</v>
      </c>
      <c r="L1587" s="9" t="s">
        <v>935</v>
      </c>
      <c r="M1587" s="9" t="s">
        <v>5184</v>
      </c>
      <c r="N1587" t="s">
        <v>3185</v>
      </c>
      <c r="O1587" s="9" t="s">
        <v>935</v>
      </c>
      <c r="P1587" s="9" t="s">
        <v>3718</v>
      </c>
      <c r="Q1587" t="s">
        <v>3185</v>
      </c>
      <c r="R1587" s="9" t="s">
        <v>935</v>
      </c>
      <c r="S1587" s="5" t="s">
        <v>541</v>
      </c>
      <c r="T1587" t="s">
        <v>3185</v>
      </c>
      <c r="U1587" t="s">
        <v>935</v>
      </c>
      <c r="V1587" s="5" t="s">
        <v>3189</v>
      </c>
      <c r="W1587" s="5"/>
      <c r="X1587" s="5"/>
      <c r="Y1587" s="5"/>
      <c r="AC1587" s="11"/>
    </row>
    <row r="1588" spans="1:25" ht="12.75">
      <c r="A1588" t="s">
        <v>523</v>
      </c>
      <c r="B1588" t="s">
        <v>5015</v>
      </c>
      <c r="C1588" s="8">
        <v>29091</v>
      </c>
      <c r="D1588" s="9" t="s">
        <v>5016</v>
      </c>
      <c r="E1588" s="9" t="s">
        <v>4661</v>
      </c>
      <c r="F1588" s="9" t="s">
        <v>4147</v>
      </c>
      <c r="G1588" s="9" t="s">
        <v>3713</v>
      </c>
      <c r="H1588" t="s">
        <v>523</v>
      </c>
      <c r="I1588" s="9" t="s">
        <v>4147</v>
      </c>
      <c r="J1588" s="9" t="s">
        <v>3711</v>
      </c>
      <c r="K1588" t="s">
        <v>1328</v>
      </c>
      <c r="L1588" s="9"/>
      <c r="M1588" s="9"/>
      <c r="N1588" t="s">
        <v>523</v>
      </c>
      <c r="O1588" s="9" t="s">
        <v>4147</v>
      </c>
      <c r="P1588" s="9" t="s">
        <v>5184</v>
      </c>
      <c r="Q1588" t="s">
        <v>523</v>
      </c>
      <c r="R1588" s="9" t="s">
        <v>4147</v>
      </c>
      <c r="S1588" s="9" t="s">
        <v>5184</v>
      </c>
      <c r="T1588" t="s">
        <v>523</v>
      </c>
      <c r="U1588" s="8" t="s">
        <v>4147</v>
      </c>
      <c r="V1588" s="9" t="s">
        <v>3813</v>
      </c>
      <c r="W1588" s="6" t="s">
        <v>523</v>
      </c>
      <c r="X1588" t="s">
        <v>4147</v>
      </c>
      <c r="Y1588" s="5" t="s">
        <v>3189</v>
      </c>
    </row>
    <row r="1589" spans="1:28" ht="12.75">
      <c r="A1589" t="s">
        <v>3714</v>
      </c>
      <c r="B1589" t="s">
        <v>1071</v>
      </c>
      <c r="C1589" s="8">
        <v>28432</v>
      </c>
      <c r="D1589" s="9" t="s">
        <v>1072</v>
      </c>
      <c r="E1589" s="9" t="s">
        <v>1382</v>
      </c>
      <c r="F1589" s="9" t="s">
        <v>1</v>
      </c>
      <c r="G1589" s="9" t="s">
        <v>3713</v>
      </c>
      <c r="H1589" t="s">
        <v>404</v>
      </c>
      <c r="I1589" s="9" t="s">
        <v>377</v>
      </c>
      <c r="J1589" s="9" t="s">
        <v>543</v>
      </c>
      <c r="K1589" t="s">
        <v>1328</v>
      </c>
      <c r="L1589" s="9"/>
      <c r="M1589" s="9"/>
      <c r="N1589" t="s">
        <v>3493</v>
      </c>
      <c r="O1589" s="9" t="s">
        <v>377</v>
      </c>
      <c r="P1589" s="9" t="s">
        <v>3718</v>
      </c>
      <c r="Q1589" t="s">
        <v>3301</v>
      </c>
      <c r="R1589" s="9" t="s">
        <v>377</v>
      </c>
      <c r="S1589" s="9" t="s">
        <v>541</v>
      </c>
      <c r="T1589" t="s">
        <v>3815</v>
      </c>
      <c r="U1589" s="8" t="s">
        <v>935</v>
      </c>
      <c r="V1589" s="9" t="s">
        <v>3813</v>
      </c>
      <c r="W1589" s="6" t="s">
        <v>2274</v>
      </c>
      <c r="X1589" t="s">
        <v>935</v>
      </c>
      <c r="Y1589" s="5" t="s">
        <v>3718</v>
      </c>
      <c r="Z1589" s="6" t="s">
        <v>3185</v>
      </c>
      <c r="AA1589" s="6" t="s">
        <v>935</v>
      </c>
      <c r="AB1589" s="12" t="s">
        <v>5184</v>
      </c>
    </row>
    <row r="1590" spans="1:29" ht="12.75">
      <c r="A1590" t="s">
        <v>523</v>
      </c>
      <c r="B1590" t="s">
        <v>5089</v>
      </c>
      <c r="C1590" s="8">
        <v>30062</v>
      </c>
      <c r="D1590" s="9" t="s">
        <v>1529</v>
      </c>
      <c r="E1590" s="9" t="s">
        <v>4570</v>
      </c>
      <c r="F1590" s="9" t="s">
        <v>1480</v>
      </c>
      <c r="G1590" s="9" t="s">
        <v>543</v>
      </c>
      <c r="H1590" t="s">
        <v>523</v>
      </c>
      <c r="I1590" s="9" t="s">
        <v>1480</v>
      </c>
      <c r="J1590" s="9" t="s">
        <v>3711</v>
      </c>
      <c r="K1590" t="s">
        <v>523</v>
      </c>
      <c r="L1590" s="9" t="s">
        <v>1480</v>
      </c>
      <c r="M1590" s="9" t="s">
        <v>3711</v>
      </c>
      <c r="N1590" t="s">
        <v>523</v>
      </c>
      <c r="O1590" s="9" t="s">
        <v>1480</v>
      </c>
      <c r="P1590" s="9" t="s">
        <v>3713</v>
      </c>
      <c r="R1590" s="9"/>
      <c r="V1590" s="5"/>
      <c r="W1590" s="5"/>
      <c r="X1590" s="5"/>
      <c r="Y1590" s="5"/>
      <c r="AC1590" s="11"/>
    </row>
    <row r="1591" spans="1:28" ht="12.75">
      <c r="A1591" t="s">
        <v>5135</v>
      </c>
      <c r="B1591" t="s">
        <v>5231</v>
      </c>
      <c r="C1591" s="8">
        <v>28213</v>
      </c>
      <c r="D1591" s="9" t="s">
        <v>5232</v>
      </c>
      <c r="E1591" s="9" t="s">
        <v>4661</v>
      </c>
      <c r="F1591" s="9" t="s">
        <v>4172</v>
      </c>
      <c r="G1591" s="9" t="s">
        <v>543</v>
      </c>
      <c r="H1591" t="s">
        <v>5135</v>
      </c>
      <c r="I1591" s="9" t="s">
        <v>4940</v>
      </c>
      <c r="J1591" s="9" t="s">
        <v>3813</v>
      </c>
      <c r="K1591" t="s">
        <v>5135</v>
      </c>
      <c r="L1591" s="9" t="s">
        <v>4940</v>
      </c>
      <c r="M1591" s="9" t="s">
        <v>5184</v>
      </c>
      <c r="N1591" t="s">
        <v>5135</v>
      </c>
      <c r="O1591" s="9" t="s">
        <v>4940</v>
      </c>
      <c r="P1591" s="9" t="s">
        <v>4144</v>
      </c>
      <c r="Q1591" t="s">
        <v>3808</v>
      </c>
      <c r="R1591" s="9" t="s">
        <v>2706</v>
      </c>
      <c r="S1591" s="9" t="s">
        <v>5179</v>
      </c>
      <c r="T1591" t="s">
        <v>5135</v>
      </c>
      <c r="U1591" s="8" t="s">
        <v>2706</v>
      </c>
      <c r="V1591" s="9" t="s">
        <v>5187</v>
      </c>
      <c r="W1591" s="6" t="s">
        <v>5135</v>
      </c>
      <c r="X1591" t="s">
        <v>2706</v>
      </c>
      <c r="Y1591" s="13" t="s">
        <v>3813</v>
      </c>
      <c r="Z1591" s="6" t="s">
        <v>5135</v>
      </c>
      <c r="AA1591" s="6" t="s">
        <v>2706</v>
      </c>
      <c r="AB1591" s="12" t="s">
        <v>3711</v>
      </c>
    </row>
    <row r="1592" spans="1:29" ht="12.75">
      <c r="A1592" t="s">
        <v>3185</v>
      </c>
      <c r="B1592" t="s">
        <v>415</v>
      </c>
      <c r="C1592" s="8">
        <v>30757</v>
      </c>
      <c r="D1592" s="9" t="s">
        <v>2113</v>
      </c>
      <c r="E1592" s="9" t="s">
        <v>3324</v>
      </c>
      <c r="F1592" s="9" t="s">
        <v>4511</v>
      </c>
      <c r="G1592" s="9" t="s">
        <v>2547</v>
      </c>
      <c r="H1592" t="s">
        <v>2274</v>
      </c>
      <c r="I1592" s="9" t="s">
        <v>4511</v>
      </c>
      <c r="J1592" s="9" t="s">
        <v>5197</v>
      </c>
      <c r="L1592" s="9"/>
      <c r="M1592" s="9"/>
      <c r="O1592" s="9"/>
      <c r="P1592" s="9"/>
      <c r="R1592" s="9"/>
      <c r="V1592" s="5"/>
      <c r="W1592" s="5"/>
      <c r="X1592" s="5"/>
      <c r="Y1592" s="5"/>
      <c r="AC1592" s="11"/>
    </row>
    <row r="1593" spans="1:29" ht="12.75">
      <c r="A1593" t="s">
        <v>2274</v>
      </c>
      <c r="B1593" t="s">
        <v>2619</v>
      </c>
      <c r="C1593" s="8">
        <v>30640</v>
      </c>
      <c r="D1593" s="9" t="s">
        <v>2635</v>
      </c>
      <c r="E1593" s="9" t="s">
        <v>3395</v>
      </c>
      <c r="F1593" s="9" t="s">
        <v>5183</v>
      </c>
      <c r="G1593" s="9" t="s">
        <v>5197</v>
      </c>
      <c r="H1593"/>
      <c r="I1593" s="9"/>
      <c r="J1593" s="9"/>
      <c r="L1593" s="9"/>
      <c r="M1593" s="9"/>
      <c r="O1593" s="9"/>
      <c r="P1593" s="9"/>
      <c r="R1593" s="9"/>
      <c r="V1593" s="5"/>
      <c r="W1593" s="5"/>
      <c r="X1593" s="5"/>
      <c r="Y1593" s="5"/>
      <c r="AC1593" s="11"/>
    </row>
    <row r="1594" spans="1:28" ht="12.75">
      <c r="A1594" t="s">
        <v>3184</v>
      </c>
      <c r="B1594" t="s">
        <v>788</v>
      </c>
      <c r="C1594" s="8">
        <v>29911</v>
      </c>
      <c r="D1594" s="9" t="s">
        <v>1530</v>
      </c>
      <c r="E1594" s="9" t="s">
        <v>884</v>
      </c>
      <c r="F1594" s="9" t="s">
        <v>935</v>
      </c>
      <c r="G1594" s="9" t="s">
        <v>2545</v>
      </c>
      <c r="H1594" t="s">
        <v>3184</v>
      </c>
      <c r="I1594" s="9" t="s">
        <v>935</v>
      </c>
      <c r="J1594" s="9" t="s">
        <v>2545</v>
      </c>
      <c r="K1594" t="s">
        <v>3184</v>
      </c>
      <c r="L1594" s="9" t="s">
        <v>935</v>
      </c>
      <c r="M1594" s="9" t="s">
        <v>2545</v>
      </c>
      <c r="O1594" s="9"/>
      <c r="P1594" s="9"/>
      <c r="R1594" s="9"/>
      <c r="S1594" s="9"/>
      <c r="U1594" s="8"/>
      <c r="V1594" s="9"/>
      <c r="W1594" s="6"/>
      <c r="Y1594" s="5"/>
      <c r="Z1594" s="6"/>
      <c r="AB1594" s="12"/>
    </row>
    <row r="1595" spans="3:28" ht="12.75">
      <c r="C1595" s="8"/>
      <c r="D1595" s="9"/>
      <c r="E1595" s="9"/>
      <c r="F1595" s="9"/>
      <c r="G1595" s="9"/>
      <c r="H1595"/>
      <c r="I1595" s="9"/>
      <c r="J1595" s="9"/>
      <c r="L1595" s="9"/>
      <c r="M1595" s="9"/>
      <c r="O1595" s="9"/>
      <c r="P1595" s="9"/>
      <c r="R1595" s="9"/>
      <c r="S1595" s="9"/>
      <c r="U1595" s="8"/>
      <c r="V1595" s="9"/>
      <c r="W1595" s="6"/>
      <c r="Y1595" s="5"/>
      <c r="AB1595" s="12"/>
    </row>
    <row r="1596" spans="1:29" ht="12.75">
      <c r="A1596" t="s">
        <v>5196</v>
      </c>
      <c r="B1596" t="s">
        <v>4986</v>
      </c>
      <c r="C1596" s="8">
        <v>29827</v>
      </c>
      <c r="D1596" s="9" t="s">
        <v>3203</v>
      </c>
      <c r="E1596" s="9" t="s">
        <v>5174</v>
      </c>
      <c r="F1596" s="9" t="s">
        <v>524</v>
      </c>
      <c r="G1596" s="9" t="s">
        <v>5179</v>
      </c>
      <c r="H1596" t="s">
        <v>5196</v>
      </c>
      <c r="I1596" s="9" t="s">
        <v>524</v>
      </c>
      <c r="J1596" s="9" t="s">
        <v>3189</v>
      </c>
      <c r="K1596" t="s">
        <v>5105</v>
      </c>
      <c r="L1596" s="9" t="s">
        <v>524</v>
      </c>
      <c r="M1596" s="9" t="s">
        <v>2539</v>
      </c>
      <c r="N1596" t="s">
        <v>5200</v>
      </c>
      <c r="O1596" s="9" t="s">
        <v>524</v>
      </c>
      <c r="P1596" s="9" t="s">
        <v>5197</v>
      </c>
      <c r="R1596" s="9"/>
      <c r="V1596" s="5"/>
      <c r="W1596" s="5"/>
      <c r="X1596" s="5"/>
      <c r="Y1596" s="5"/>
      <c r="AC1596" s="11"/>
    </row>
    <row r="1597" spans="1:28" ht="12.75">
      <c r="A1597" t="s">
        <v>5181</v>
      </c>
      <c r="B1597" t="s">
        <v>4472</v>
      </c>
      <c r="C1597" s="8">
        <v>28346</v>
      </c>
      <c r="D1597" s="9" t="s">
        <v>3187</v>
      </c>
      <c r="E1597" s="9" t="s">
        <v>1385</v>
      </c>
      <c r="F1597" s="9" t="s">
        <v>4041</v>
      </c>
      <c r="G1597" s="9" t="s">
        <v>541</v>
      </c>
      <c r="H1597" t="s">
        <v>5181</v>
      </c>
      <c r="I1597" s="9" t="s">
        <v>4041</v>
      </c>
      <c r="J1597" s="9" t="s">
        <v>2283</v>
      </c>
      <c r="K1597" t="s">
        <v>5181</v>
      </c>
      <c r="L1597" s="9" t="s">
        <v>4041</v>
      </c>
      <c r="M1597" s="9" t="s">
        <v>5184</v>
      </c>
      <c r="N1597" t="s">
        <v>5181</v>
      </c>
      <c r="O1597" s="9" t="s">
        <v>4041</v>
      </c>
      <c r="P1597" s="9" t="s">
        <v>4235</v>
      </c>
      <c r="Q1597" t="s">
        <v>5181</v>
      </c>
      <c r="R1597" s="9" t="s">
        <v>4041</v>
      </c>
      <c r="S1597" s="9" t="s">
        <v>5191</v>
      </c>
      <c r="T1597" t="s">
        <v>5181</v>
      </c>
      <c r="U1597" s="8" t="s">
        <v>5183</v>
      </c>
      <c r="V1597" s="9" t="s">
        <v>2702</v>
      </c>
      <c r="W1597" s="6" t="s">
        <v>5181</v>
      </c>
      <c r="X1597" t="s">
        <v>5183</v>
      </c>
      <c r="Y1597" s="5" t="s">
        <v>2284</v>
      </c>
      <c r="Z1597" s="6" t="s">
        <v>5200</v>
      </c>
      <c r="AA1597" s="6" t="s">
        <v>5183</v>
      </c>
      <c r="AB1597" s="12" t="s">
        <v>5197</v>
      </c>
    </row>
    <row r="1598" spans="1:29" ht="12.75">
      <c r="A1598" t="s">
        <v>5196</v>
      </c>
      <c r="B1598" t="s">
        <v>767</v>
      </c>
      <c r="C1598" s="8">
        <v>27856</v>
      </c>
      <c r="D1598" s="9" t="s">
        <v>4939</v>
      </c>
      <c r="E1598" s="9" t="s">
        <v>709</v>
      </c>
      <c r="F1598" s="9" t="s">
        <v>4166</v>
      </c>
      <c r="G1598" s="9" t="s">
        <v>4784</v>
      </c>
      <c r="H1598" t="s">
        <v>5196</v>
      </c>
      <c r="I1598" s="9" t="s">
        <v>4166</v>
      </c>
      <c r="J1598" s="9" t="s">
        <v>4167</v>
      </c>
      <c r="K1598" t="s">
        <v>5196</v>
      </c>
      <c r="L1598" s="9" t="s">
        <v>4166</v>
      </c>
      <c r="M1598" s="9" t="s">
        <v>3807</v>
      </c>
      <c r="N1598" t="s">
        <v>5196</v>
      </c>
      <c r="O1598" s="9" t="s">
        <v>4166</v>
      </c>
      <c r="P1598" s="9" t="s">
        <v>3807</v>
      </c>
      <c r="Q1598" t="s">
        <v>5196</v>
      </c>
      <c r="R1598" s="9" t="s">
        <v>4166</v>
      </c>
      <c r="S1598" s="5" t="s">
        <v>2836</v>
      </c>
      <c r="T1598" t="s">
        <v>5105</v>
      </c>
      <c r="U1598" t="s">
        <v>4166</v>
      </c>
      <c r="V1598" s="5" t="s">
        <v>2545</v>
      </c>
      <c r="W1598" s="6" t="s">
        <v>5196</v>
      </c>
      <c r="X1598" t="s">
        <v>4166</v>
      </c>
      <c r="Y1598" s="5" t="s">
        <v>2545</v>
      </c>
      <c r="AC1598" s="11"/>
    </row>
    <row r="1599" spans="1:28" ht="12.75">
      <c r="A1599" t="s">
        <v>5200</v>
      </c>
      <c r="B1599" t="s">
        <v>2244</v>
      </c>
      <c r="C1599" s="8">
        <v>28160</v>
      </c>
      <c r="D1599" s="9" t="s">
        <v>3187</v>
      </c>
      <c r="E1599" s="9" t="s">
        <v>57</v>
      </c>
      <c r="F1599" s="9" t="s">
        <v>2546</v>
      </c>
      <c r="G1599" s="9" t="s">
        <v>5201</v>
      </c>
      <c r="H1599" t="s">
        <v>5198</v>
      </c>
      <c r="I1599" s="9" t="s">
        <v>2546</v>
      </c>
      <c r="J1599" s="9" t="s">
        <v>3713</v>
      </c>
      <c r="K1599" t="s">
        <v>1328</v>
      </c>
      <c r="L1599" s="9"/>
      <c r="M1599" s="9"/>
      <c r="N1599" t="s">
        <v>5198</v>
      </c>
      <c r="O1599" s="9" t="s">
        <v>377</v>
      </c>
      <c r="P1599" s="9" t="s">
        <v>3718</v>
      </c>
      <c r="Q1599" t="s">
        <v>5198</v>
      </c>
      <c r="R1599" s="9" t="s">
        <v>377</v>
      </c>
      <c r="S1599" s="9" t="s">
        <v>648</v>
      </c>
      <c r="T1599" t="s">
        <v>5198</v>
      </c>
      <c r="U1599" s="8" t="s">
        <v>377</v>
      </c>
      <c r="V1599" s="9" t="s">
        <v>2539</v>
      </c>
      <c r="W1599" s="6" t="s">
        <v>5198</v>
      </c>
      <c r="X1599" t="s">
        <v>377</v>
      </c>
      <c r="Y1599" s="5" t="s">
        <v>543</v>
      </c>
      <c r="Z1599" s="6" t="s">
        <v>5200</v>
      </c>
      <c r="AA1599" s="6" t="s">
        <v>377</v>
      </c>
      <c r="AB1599" s="12" t="s">
        <v>2547</v>
      </c>
    </row>
    <row r="1600" spans="1:29" ht="12.75">
      <c r="A1600" t="s">
        <v>5200</v>
      </c>
      <c r="B1600" t="s">
        <v>2600</v>
      </c>
      <c r="C1600" s="8">
        <v>30868</v>
      </c>
      <c r="D1600" s="9" t="s">
        <v>4606</v>
      </c>
      <c r="E1600" s="9" t="s">
        <v>4605</v>
      </c>
      <c r="F1600" s="9" t="s">
        <v>1480</v>
      </c>
      <c r="G1600" s="9" t="s">
        <v>2539</v>
      </c>
      <c r="H1600"/>
      <c r="I1600" s="9"/>
      <c r="J1600" s="9"/>
      <c r="L1600" s="9"/>
      <c r="M1600" s="9"/>
      <c r="O1600" s="9"/>
      <c r="P1600" s="9"/>
      <c r="R1600" s="9"/>
      <c r="V1600" s="5"/>
      <c r="W1600" s="5"/>
      <c r="X1600" s="5"/>
      <c r="Y1600" s="5"/>
      <c r="AC1600" s="11"/>
    </row>
    <row r="1601" spans="1:28" ht="12.75">
      <c r="A1601" t="s">
        <v>5203</v>
      </c>
      <c r="B1601" t="s">
        <v>1343</v>
      </c>
      <c r="C1601" s="8">
        <v>30583</v>
      </c>
      <c r="D1601" s="9" t="s">
        <v>94</v>
      </c>
      <c r="E1601" s="9" t="s">
        <v>97</v>
      </c>
      <c r="F1601" s="9" t="s">
        <v>4511</v>
      </c>
      <c r="G1601" s="9" t="s">
        <v>5197</v>
      </c>
      <c r="H1601" t="s">
        <v>5178</v>
      </c>
      <c r="I1601" s="9" t="s">
        <v>4511</v>
      </c>
      <c r="J1601" s="9" t="s">
        <v>2545</v>
      </c>
      <c r="K1601" t="s">
        <v>5203</v>
      </c>
      <c r="L1601" s="9" t="s">
        <v>4511</v>
      </c>
      <c r="M1601" s="9" t="s">
        <v>5197</v>
      </c>
      <c r="O1601" s="9"/>
      <c r="P1601" s="9"/>
      <c r="R1601" s="9"/>
      <c r="S1601" s="9"/>
      <c r="U1601" s="8"/>
      <c r="V1601" s="9"/>
      <c r="W1601" s="6"/>
      <c r="Y1601" s="5"/>
      <c r="Z1601" s="6"/>
      <c r="AB1601" s="12"/>
    </row>
    <row r="1602" spans="1:29" ht="12.75">
      <c r="A1602" t="s">
        <v>1037</v>
      </c>
      <c r="B1602" t="s">
        <v>3142</v>
      </c>
      <c r="C1602" s="8">
        <v>30466</v>
      </c>
      <c r="D1602" s="9" t="s">
        <v>1531</v>
      </c>
      <c r="E1602" s="9" t="s">
        <v>3203</v>
      </c>
      <c r="F1602" s="9" t="s">
        <v>4147</v>
      </c>
      <c r="G1602" s="9" t="s">
        <v>2545</v>
      </c>
      <c r="H1602" t="s">
        <v>573</v>
      </c>
      <c r="I1602" s="9" t="s">
        <v>4511</v>
      </c>
      <c r="J1602" s="9" t="s">
        <v>5207</v>
      </c>
      <c r="K1602" t="s">
        <v>573</v>
      </c>
      <c r="L1602" s="9" t="s">
        <v>4511</v>
      </c>
      <c r="M1602" s="9" t="s">
        <v>2545</v>
      </c>
      <c r="N1602" t="s">
        <v>573</v>
      </c>
      <c r="O1602" s="9" t="s">
        <v>4511</v>
      </c>
      <c r="P1602" s="9" t="s">
        <v>3188</v>
      </c>
      <c r="R1602" s="9"/>
      <c r="V1602" s="5"/>
      <c r="W1602" s="5"/>
      <c r="X1602" s="5"/>
      <c r="Y1602" s="5"/>
      <c r="AC1602" s="11"/>
    </row>
    <row r="1603" spans="1:25" ht="12.75">
      <c r="A1603" t="s">
        <v>5196</v>
      </c>
      <c r="B1603" t="s">
        <v>1345</v>
      </c>
      <c r="C1603" s="8">
        <v>30153</v>
      </c>
      <c r="D1603" s="9" t="s">
        <v>96</v>
      </c>
      <c r="E1603" s="9" t="s">
        <v>2654</v>
      </c>
      <c r="F1603" s="9" t="s">
        <v>935</v>
      </c>
      <c r="G1603" s="9" t="s">
        <v>2545</v>
      </c>
      <c r="H1603" t="s">
        <v>5105</v>
      </c>
      <c r="I1603" s="9" t="s">
        <v>935</v>
      </c>
      <c r="J1603" s="9" t="s">
        <v>2545</v>
      </c>
      <c r="K1603" t="s">
        <v>5196</v>
      </c>
      <c r="L1603" s="9" t="s">
        <v>935</v>
      </c>
      <c r="M1603" s="9" t="s">
        <v>2545</v>
      </c>
      <c r="O1603" s="9"/>
      <c r="P1603" s="9"/>
      <c r="R1603" s="9"/>
      <c r="S1603" s="9"/>
      <c r="U1603" s="8"/>
      <c r="V1603" s="9"/>
      <c r="W1603" s="6"/>
      <c r="Y1603" s="5"/>
    </row>
    <row r="1604" spans="2:29" ht="12.75">
      <c r="B1604" t="s">
        <v>1656</v>
      </c>
      <c r="C1604" s="8">
        <v>31228</v>
      </c>
      <c r="D1604" s="9" t="s">
        <v>2634</v>
      </c>
      <c r="E1604" s="9" t="s">
        <v>2636</v>
      </c>
      <c r="F1604" s="9"/>
      <c r="G1604" s="9"/>
      <c r="H1604" t="s">
        <v>5200</v>
      </c>
      <c r="I1604" s="9" t="s">
        <v>3717</v>
      </c>
      <c r="J1604" s="9" t="s">
        <v>5207</v>
      </c>
      <c r="L1604" s="9"/>
      <c r="M1604" s="9"/>
      <c r="O1604" s="9"/>
      <c r="P1604" s="9"/>
      <c r="R1604" s="9"/>
      <c r="V1604" s="5"/>
      <c r="W1604" s="5"/>
      <c r="X1604" s="5"/>
      <c r="Y1604" s="5"/>
      <c r="AC1604" s="11"/>
    </row>
    <row r="1605" spans="1:29" ht="12.75">
      <c r="A1605" t="s">
        <v>1328</v>
      </c>
      <c r="B1605" t="s">
        <v>2846</v>
      </c>
      <c r="C1605" s="8">
        <v>29906</v>
      </c>
      <c r="D1605" s="9" t="s">
        <v>1950</v>
      </c>
      <c r="E1605" s="9" t="s">
        <v>379</v>
      </c>
      <c r="F1605" s="9"/>
      <c r="G1605" s="9"/>
      <c r="H1605" t="s">
        <v>5198</v>
      </c>
      <c r="I1605" s="9" t="s">
        <v>5180</v>
      </c>
      <c r="J1605" s="9" t="s">
        <v>491</v>
      </c>
      <c r="K1605" t="s">
        <v>5198</v>
      </c>
      <c r="L1605" s="9" t="s">
        <v>5180</v>
      </c>
      <c r="M1605" s="9" t="s">
        <v>3718</v>
      </c>
      <c r="N1605" t="s">
        <v>5198</v>
      </c>
      <c r="O1605" s="9" t="s">
        <v>5180</v>
      </c>
      <c r="P1605" s="9" t="s">
        <v>2847</v>
      </c>
      <c r="Q1605" t="s">
        <v>5198</v>
      </c>
      <c r="R1605" s="9" t="s">
        <v>5180</v>
      </c>
      <c r="S1605" s="5" t="s">
        <v>2797</v>
      </c>
      <c r="T1605" t="s">
        <v>5200</v>
      </c>
      <c r="U1605" t="s">
        <v>5180</v>
      </c>
      <c r="V1605" s="5" t="s">
        <v>5197</v>
      </c>
      <c r="W1605" s="5"/>
      <c r="X1605" s="5"/>
      <c r="Y1605" s="5"/>
      <c r="AC1605" s="11"/>
    </row>
    <row r="1607" spans="1:29" ht="12.75">
      <c r="A1607" t="s">
        <v>4919</v>
      </c>
      <c r="B1607" t="s">
        <v>4416</v>
      </c>
      <c r="C1607" s="8">
        <v>30456</v>
      </c>
      <c r="D1607" s="9" t="s">
        <v>1529</v>
      </c>
      <c r="E1607" s="9" t="s">
        <v>1531</v>
      </c>
      <c r="F1607" s="9" t="s">
        <v>1905</v>
      </c>
      <c r="G1607" s="9" t="s">
        <v>5179</v>
      </c>
      <c r="H1607" t="s">
        <v>4919</v>
      </c>
      <c r="I1607" s="9" t="s">
        <v>1905</v>
      </c>
      <c r="J1607" s="9" t="s">
        <v>3807</v>
      </c>
      <c r="K1607" t="s">
        <v>4919</v>
      </c>
      <c r="L1607" s="9" t="s">
        <v>1905</v>
      </c>
      <c r="M1607" s="9" t="s">
        <v>3811</v>
      </c>
      <c r="N1607" t="s">
        <v>4919</v>
      </c>
      <c r="O1607" s="9" t="s">
        <v>1905</v>
      </c>
      <c r="P1607" s="9" t="s">
        <v>3811</v>
      </c>
      <c r="R1607" s="9"/>
      <c r="V1607" s="5"/>
      <c r="W1607" s="5"/>
      <c r="X1607" s="5"/>
      <c r="Y1607" s="5"/>
      <c r="AC1607" s="11"/>
    </row>
    <row r="1608" spans="1:29" ht="12.75">
      <c r="A1608" t="s">
        <v>5209</v>
      </c>
      <c r="B1608" t="s">
        <v>2849</v>
      </c>
      <c r="C1608" s="8">
        <v>29537</v>
      </c>
      <c r="D1608" s="9" t="s">
        <v>2537</v>
      </c>
      <c r="E1608" s="9" t="s">
        <v>2543</v>
      </c>
      <c r="F1608" s="9" t="s">
        <v>4041</v>
      </c>
      <c r="G1608" s="9" t="s">
        <v>2835</v>
      </c>
      <c r="H1608" t="s">
        <v>5209</v>
      </c>
      <c r="I1608" s="9" t="s">
        <v>4041</v>
      </c>
      <c r="J1608" s="9" t="s">
        <v>5187</v>
      </c>
      <c r="K1608" t="s">
        <v>5209</v>
      </c>
      <c r="L1608" s="9" t="s">
        <v>4041</v>
      </c>
      <c r="M1608" s="9" t="s">
        <v>572</v>
      </c>
      <c r="N1608" t="s">
        <v>5209</v>
      </c>
      <c r="O1608" s="9" t="s">
        <v>4041</v>
      </c>
      <c r="P1608" s="9" t="s">
        <v>4414</v>
      </c>
      <c r="Q1608" t="s">
        <v>5209</v>
      </c>
      <c r="R1608" s="9" t="s">
        <v>4041</v>
      </c>
      <c r="S1608" s="5" t="s">
        <v>2835</v>
      </c>
      <c r="T1608" t="s">
        <v>2699</v>
      </c>
      <c r="U1608" t="s">
        <v>4041</v>
      </c>
      <c r="V1608" s="5" t="s">
        <v>3811</v>
      </c>
      <c r="W1608" s="5"/>
      <c r="X1608" s="5"/>
      <c r="Y1608" s="5"/>
      <c r="AC1608" s="11"/>
    </row>
    <row r="1609" spans="1:29" ht="12.75">
      <c r="A1609" t="s">
        <v>4187</v>
      </c>
      <c r="B1609" t="s">
        <v>1818</v>
      </c>
      <c r="C1609" s="8">
        <v>29603</v>
      </c>
      <c r="D1609" s="9" t="s">
        <v>2543</v>
      </c>
      <c r="E1609" s="9" t="s">
        <v>2543</v>
      </c>
      <c r="F1609" s="9" t="s">
        <v>524</v>
      </c>
      <c r="G1609" s="9" t="s">
        <v>4427</v>
      </c>
      <c r="H1609" t="s">
        <v>4187</v>
      </c>
      <c r="I1609" s="9" t="s">
        <v>524</v>
      </c>
      <c r="J1609" s="9" t="s">
        <v>541</v>
      </c>
      <c r="K1609" t="s">
        <v>4187</v>
      </c>
      <c r="L1609" s="9" t="s">
        <v>524</v>
      </c>
      <c r="M1609" s="9" t="s">
        <v>3811</v>
      </c>
      <c r="N1609" t="s">
        <v>4187</v>
      </c>
      <c r="O1609" s="9" t="s">
        <v>524</v>
      </c>
      <c r="P1609" s="9" t="s">
        <v>4415</v>
      </c>
      <c r="Q1609" t="s">
        <v>573</v>
      </c>
      <c r="R1609" s="9" t="s">
        <v>524</v>
      </c>
      <c r="S1609" s="5" t="s">
        <v>2545</v>
      </c>
      <c r="T1609" t="s">
        <v>573</v>
      </c>
      <c r="U1609" t="s">
        <v>524</v>
      </c>
      <c r="V1609" s="5" t="s">
        <v>3811</v>
      </c>
      <c r="W1609" s="5"/>
      <c r="X1609" s="5"/>
      <c r="Y1609" s="5"/>
      <c r="AC1609" s="11"/>
    </row>
    <row r="1610" spans="1:28" ht="12.75">
      <c r="A1610" t="s">
        <v>5209</v>
      </c>
      <c r="B1610" t="s">
        <v>3239</v>
      </c>
      <c r="C1610" s="8">
        <v>29966</v>
      </c>
      <c r="D1610" s="9" t="s">
        <v>92</v>
      </c>
      <c r="E1610" s="9" t="s">
        <v>92</v>
      </c>
      <c r="F1610" s="9" t="s">
        <v>5177</v>
      </c>
      <c r="G1610" s="9" t="s">
        <v>3711</v>
      </c>
      <c r="H1610" t="s">
        <v>5209</v>
      </c>
      <c r="I1610" s="9" t="s">
        <v>5177</v>
      </c>
      <c r="J1610" s="9" t="s">
        <v>3711</v>
      </c>
      <c r="K1610" t="s">
        <v>573</v>
      </c>
      <c r="L1610" s="9" t="s">
        <v>5177</v>
      </c>
      <c r="M1610" s="9" t="s">
        <v>2545</v>
      </c>
      <c r="O1610" s="9"/>
      <c r="P1610" s="9"/>
      <c r="R1610" s="9"/>
      <c r="S1610" s="9"/>
      <c r="U1610" s="8"/>
      <c r="V1610" s="9"/>
      <c r="W1610" s="6"/>
      <c r="Y1610" s="5"/>
      <c r="Z1610" s="6"/>
      <c r="AB1610" s="12"/>
    </row>
    <row r="1611" spans="1:29" ht="12.75">
      <c r="A1611" t="s">
        <v>573</v>
      </c>
      <c r="B1611" t="s">
        <v>3609</v>
      </c>
      <c r="C1611" s="8">
        <v>30928</v>
      </c>
      <c r="D1611" s="9" t="s">
        <v>2113</v>
      </c>
      <c r="E1611" s="9" t="s">
        <v>794</v>
      </c>
      <c r="F1611" s="9" t="s">
        <v>2697</v>
      </c>
      <c r="G1611" s="9" t="s">
        <v>2545</v>
      </c>
      <c r="H1611"/>
      <c r="I1611" s="9"/>
      <c r="J1611" s="9"/>
      <c r="L1611" s="9"/>
      <c r="M1611" s="9"/>
      <c r="O1611" s="9"/>
      <c r="P1611" s="9"/>
      <c r="R1611" s="9"/>
      <c r="V1611" s="5"/>
      <c r="W1611" s="5"/>
      <c r="X1611" s="5"/>
      <c r="Y1611" s="5"/>
      <c r="AC1611" s="11"/>
    </row>
    <row r="1612" spans="1:29" ht="12.75">
      <c r="A1612" t="s">
        <v>573</v>
      </c>
      <c r="B1612" t="s">
        <v>3931</v>
      </c>
      <c r="C1612" s="8">
        <v>31510</v>
      </c>
      <c r="D1612" s="9" t="s">
        <v>4610</v>
      </c>
      <c r="E1612" s="9" t="s">
        <v>3395</v>
      </c>
      <c r="F1612" s="9" t="s">
        <v>2546</v>
      </c>
      <c r="G1612" s="9" t="s">
        <v>2545</v>
      </c>
      <c r="H1612"/>
      <c r="I1612" s="9"/>
      <c r="J1612" s="9"/>
      <c r="L1612" s="9"/>
      <c r="M1612" s="9"/>
      <c r="O1612" s="9"/>
      <c r="P1612" s="9"/>
      <c r="R1612" s="9"/>
      <c r="V1612" s="5"/>
      <c r="W1612" s="5"/>
      <c r="X1612" s="5"/>
      <c r="Y1612" s="5"/>
      <c r="AC1612" s="11"/>
    </row>
    <row r="1613" spans="2:28" ht="12.75">
      <c r="B1613" t="s">
        <v>1346</v>
      </c>
      <c r="C1613" s="8">
        <v>29990</v>
      </c>
      <c r="D1613" s="9" t="s">
        <v>1532</v>
      </c>
      <c r="E1613" s="9" t="s">
        <v>901</v>
      </c>
      <c r="F1613" s="9"/>
      <c r="G1613" s="9"/>
      <c r="H1613" t="s">
        <v>5031</v>
      </c>
      <c r="I1613" s="9" t="s">
        <v>935</v>
      </c>
      <c r="J1613" s="9" t="s">
        <v>2545</v>
      </c>
      <c r="K1613" t="s">
        <v>5031</v>
      </c>
      <c r="L1613" s="9" t="s">
        <v>935</v>
      </c>
      <c r="M1613" s="9" t="s">
        <v>2545</v>
      </c>
      <c r="O1613" s="9"/>
      <c r="P1613" s="9"/>
      <c r="R1613" s="9"/>
      <c r="S1613" s="9"/>
      <c r="U1613" s="8"/>
      <c r="V1613" s="9"/>
      <c r="W1613" s="6"/>
      <c r="Y1613" s="5"/>
      <c r="Z1613" s="6"/>
      <c r="AB1613" s="12"/>
    </row>
    <row r="1614" spans="1:28" ht="12.75">
      <c r="A1614" t="s">
        <v>1328</v>
      </c>
      <c r="B1614" t="s">
        <v>3005</v>
      </c>
      <c r="C1614" s="8">
        <v>29814</v>
      </c>
      <c r="D1614" s="9" t="s">
        <v>2537</v>
      </c>
      <c r="E1614" s="9" t="s">
        <v>3766</v>
      </c>
      <c r="F1614" s="9"/>
      <c r="G1614" s="9"/>
      <c r="H1614" t="s">
        <v>2699</v>
      </c>
      <c r="I1614" s="9" t="s">
        <v>2697</v>
      </c>
      <c r="J1614" s="9" t="s">
        <v>3813</v>
      </c>
      <c r="K1614" t="s">
        <v>2699</v>
      </c>
      <c r="L1614" s="9" t="s">
        <v>2697</v>
      </c>
      <c r="M1614" s="9" t="s">
        <v>3711</v>
      </c>
      <c r="N1614" t="s">
        <v>5209</v>
      </c>
      <c r="O1614" s="9" t="s">
        <v>2697</v>
      </c>
      <c r="P1614" s="9" t="s">
        <v>5191</v>
      </c>
      <c r="Q1614" t="s">
        <v>573</v>
      </c>
      <c r="R1614" s="9" t="s">
        <v>2697</v>
      </c>
      <c r="S1614" s="9" t="s">
        <v>2545</v>
      </c>
      <c r="U1614" s="8"/>
      <c r="V1614" s="9"/>
      <c r="W1614" s="6"/>
      <c r="Y1614" s="5"/>
      <c r="Z1614" s="6"/>
      <c r="AB1614" s="12"/>
    </row>
    <row r="1616" spans="1:28" ht="12.75">
      <c r="A1616" t="s">
        <v>3133</v>
      </c>
      <c r="B1616" t="s">
        <v>3006</v>
      </c>
      <c r="C1616" s="8">
        <v>27491</v>
      </c>
      <c r="D1616" s="9"/>
      <c r="E1616" s="9" t="s">
        <v>3855</v>
      </c>
      <c r="F1616" s="9" t="s">
        <v>1905</v>
      </c>
      <c r="G1616" s="9" t="s">
        <v>550</v>
      </c>
      <c r="H1616" t="s">
        <v>4780</v>
      </c>
      <c r="I1616" s="9" t="s">
        <v>1905</v>
      </c>
      <c r="J1616" s="9" t="s">
        <v>550</v>
      </c>
      <c r="K1616" t="s">
        <v>3133</v>
      </c>
      <c r="L1616" s="9" t="s">
        <v>1905</v>
      </c>
      <c r="M1616" s="9" t="s">
        <v>1922</v>
      </c>
      <c r="N1616" t="s">
        <v>3133</v>
      </c>
      <c r="O1616" s="9" t="s">
        <v>1905</v>
      </c>
      <c r="P1616" s="9" t="s">
        <v>3823</v>
      </c>
      <c r="Q1616" t="s">
        <v>3133</v>
      </c>
      <c r="R1616" s="9" t="s">
        <v>1905</v>
      </c>
      <c r="S1616" s="9" t="s">
        <v>3823</v>
      </c>
      <c r="T1616" t="s">
        <v>4780</v>
      </c>
      <c r="U1616" s="8" t="s">
        <v>1905</v>
      </c>
      <c r="V1616" s="9" t="s">
        <v>550</v>
      </c>
      <c r="W1616" s="6" t="s">
        <v>3133</v>
      </c>
      <c r="X1616" t="s">
        <v>1905</v>
      </c>
      <c r="Y1616" s="5" t="s">
        <v>1922</v>
      </c>
      <c r="Z1616" s="6" t="s">
        <v>3133</v>
      </c>
      <c r="AA1616" s="6" t="s">
        <v>1905</v>
      </c>
      <c r="AB1616" s="12" t="s">
        <v>1922</v>
      </c>
    </row>
    <row r="1617" spans="1:29" ht="12.75">
      <c r="A1617" t="s">
        <v>4780</v>
      </c>
      <c r="B1617" t="s">
        <v>5086</v>
      </c>
      <c r="C1617" s="8">
        <v>30520</v>
      </c>
      <c r="D1617" s="9" t="s">
        <v>1529</v>
      </c>
      <c r="E1617" s="9" t="s">
        <v>3206</v>
      </c>
      <c r="F1617" s="9" t="s">
        <v>2226</v>
      </c>
      <c r="G1617" s="9" t="s">
        <v>550</v>
      </c>
      <c r="H1617" t="s">
        <v>4780</v>
      </c>
      <c r="I1617" s="9" t="s">
        <v>2226</v>
      </c>
      <c r="J1617" s="9" t="s">
        <v>3134</v>
      </c>
      <c r="K1617" t="s">
        <v>367</v>
      </c>
      <c r="L1617" s="9" t="s">
        <v>2226</v>
      </c>
      <c r="M1617" s="9" t="s">
        <v>3134</v>
      </c>
      <c r="N1617" t="s">
        <v>367</v>
      </c>
      <c r="O1617" s="9" t="s">
        <v>2226</v>
      </c>
      <c r="P1617" s="9" t="s">
        <v>368</v>
      </c>
      <c r="R1617" s="9"/>
      <c r="V1617" s="5"/>
      <c r="W1617" s="5"/>
      <c r="X1617" s="5"/>
      <c r="Y1617" s="5"/>
      <c r="AC1617" s="11"/>
    </row>
    <row r="1618" spans="1:28" ht="12.75">
      <c r="A1618" t="s">
        <v>4780</v>
      </c>
      <c r="B1618" t="s">
        <v>1355</v>
      </c>
      <c r="C1618" s="8">
        <v>30788</v>
      </c>
      <c r="D1618" s="9" t="s">
        <v>3238</v>
      </c>
      <c r="E1618" s="9" t="s">
        <v>92</v>
      </c>
      <c r="F1618" s="9" t="s">
        <v>4147</v>
      </c>
      <c r="G1618" s="9" t="s">
        <v>550</v>
      </c>
      <c r="H1618" t="s">
        <v>3133</v>
      </c>
      <c r="I1618" s="9" t="s">
        <v>4147</v>
      </c>
      <c r="J1618" s="9" t="s">
        <v>3134</v>
      </c>
      <c r="K1618" t="s">
        <v>4780</v>
      </c>
      <c r="L1618" s="9" t="s">
        <v>4147</v>
      </c>
      <c r="M1618" s="9" t="s">
        <v>3134</v>
      </c>
      <c r="O1618" s="9"/>
      <c r="P1618" s="9"/>
      <c r="R1618" s="9"/>
      <c r="S1618" s="9"/>
      <c r="U1618" s="8"/>
      <c r="V1618" s="9"/>
      <c r="W1618" s="6"/>
      <c r="Y1618" s="5"/>
      <c r="Z1618" s="6"/>
      <c r="AB1618" s="12"/>
    </row>
    <row r="1619" spans="1:29" ht="12.75">
      <c r="A1619" t="s">
        <v>375</v>
      </c>
      <c r="B1619" t="s">
        <v>4920</v>
      </c>
      <c r="C1619" s="8">
        <v>30631</v>
      </c>
      <c r="D1619" s="9" t="s">
        <v>1528</v>
      </c>
      <c r="E1619" s="9" t="s">
        <v>5172</v>
      </c>
      <c r="F1619" s="9" t="s">
        <v>935</v>
      </c>
      <c r="G1619" s="9" t="s">
        <v>550</v>
      </c>
      <c r="H1619" t="s">
        <v>375</v>
      </c>
      <c r="I1619" s="9" t="s">
        <v>935</v>
      </c>
      <c r="J1619" s="9" t="s">
        <v>3134</v>
      </c>
      <c r="K1619" t="s">
        <v>367</v>
      </c>
      <c r="L1619" s="9" t="s">
        <v>935</v>
      </c>
      <c r="M1619" s="9" t="s">
        <v>368</v>
      </c>
      <c r="N1619" t="s">
        <v>367</v>
      </c>
      <c r="O1619" s="9" t="s">
        <v>935</v>
      </c>
      <c r="P1619" s="9" t="s">
        <v>368</v>
      </c>
      <c r="R1619" s="9"/>
      <c r="V1619" s="5"/>
      <c r="W1619" s="5"/>
      <c r="X1619" s="5"/>
      <c r="Y1619" s="5"/>
      <c r="AC1619" s="11"/>
    </row>
    <row r="1620" spans="1:28" ht="12.75">
      <c r="A1620" t="s">
        <v>3133</v>
      </c>
      <c r="B1620" t="s">
        <v>1344</v>
      </c>
      <c r="C1620" s="8">
        <v>30674</v>
      </c>
      <c r="D1620" s="9" t="s">
        <v>92</v>
      </c>
      <c r="E1620" s="9" t="s">
        <v>2654</v>
      </c>
      <c r="F1620" s="9" t="s">
        <v>2226</v>
      </c>
      <c r="G1620" s="9" t="s">
        <v>3134</v>
      </c>
      <c r="H1620" t="s">
        <v>367</v>
      </c>
      <c r="I1620" s="9" t="s">
        <v>2226</v>
      </c>
      <c r="J1620" s="9" t="s">
        <v>368</v>
      </c>
      <c r="K1620" t="s">
        <v>367</v>
      </c>
      <c r="L1620" s="9" t="s">
        <v>2226</v>
      </c>
      <c r="M1620" s="9" t="s">
        <v>368</v>
      </c>
      <c r="O1620" s="9"/>
      <c r="P1620" s="9"/>
      <c r="R1620" s="9"/>
      <c r="S1620" s="9"/>
      <c r="U1620" s="8"/>
      <c r="V1620" s="9"/>
      <c r="W1620" s="6"/>
      <c r="Y1620" s="5"/>
      <c r="Z1620" s="6"/>
      <c r="AB1620" s="12"/>
    </row>
    <row r="1621" spans="1:29" ht="12.75">
      <c r="A1621" t="s">
        <v>367</v>
      </c>
      <c r="B1621" t="s">
        <v>3622</v>
      </c>
      <c r="C1621" s="8">
        <v>31309</v>
      </c>
      <c r="D1621" s="9" t="s">
        <v>2638</v>
      </c>
      <c r="E1621" s="9" t="s">
        <v>795</v>
      </c>
      <c r="F1621" s="9" t="s">
        <v>4147</v>
      </c>
      <c r="G1621" s="9" t="s">
        <v>368</v>
      </c>
      <c r="H1621"/>
      <c r="I1621" s="9"/>
      <c r="J1621" s="9"/>
      <c r="L1621" s="9"/>
      <c r="M1621" s="9"/>
      <c r="O1621" s="9"/>
      <c r="P1621" s="9"/>
      <c r="R1621" s="9"/>
      <c r="V1621" s="5"/>
      <c r="W1621" s="5"/>
      <c r="X1621" s="5"/>
      <c r="Y1621" s="5"/>
      <c r="AC1621" s="11"/>
    </row>
    <row r="1622" spans="1:29" ht="12.75">
      <c r="A1622" t="s">
        <v>367</v>
      </c>
      <c r="B1622" t="s">
        <v>919</v>
      </c>
      <c r="C1622" s="8">
        <v>30523</v>
      </c>
      <c r="D1622" s="9" t="s">
        <v>1529</v>
      </c>
      <c r="E1622" s="9" t="s">
        <v>1530</v>
      </c>
      <c r="F1622" s="9" t="s">
        <v>3548</v>
      </c>
      <c r="G1622" s="9" t="s">
        <v>368</v>
      </c>
      <c r="H1622" t="s">
        <v>3133</v>
      </c>
      <c r="I1622" s="9" t="s">
        <v>3548</v>
      </c>
      <c r="J1622" s="9" t="s">
        <v>368</v>
      </c>
      <c r="K1622" t="s">
        <v>367</v>
      </c>
      <c r="L1622" s="9" t="s">
        <v>3548</v>
      </c>
      <c r="M1622" s="9" t="s">
        <v>368</v>
      </c>
      <c r="N1622" t="s">
        <v>367</v>
      </c>
      <c r="O1622" s="9" t="s">
        <v>3548</v>
      </c>
      <c r="P1622" s="9" t="s">
        <v>368</v>
      </c>
      <c r="R1622" s="9"/>
      <c r="V1622" s="5"/>
      <c r="W1622" s="5"/>
      <c r="X1622" s="5"/>
      <c r="Y1622" s="5"/>
      <c r="AC1622" s="11"/>
    </row>
    <row r="1623" spans="2:29" ht="12.75">
      <c r="B1623" t="s">
        <v>5147</v>
      </c>
      <c r="C1623" s="8">
        <v>30861</v>
      </c>
      <c r="D1623" s="9" t="s">
        <v>2634</v>
      </c>
      <c r="E1623" s="9" t="s">
        <v>2635</v>
      </c>
      <c r="F1623" s="9"/>
      <c r="G1623" s="9"/>
      <c r="H1623" t="s">
        <v>375</v>
      </c>
      <c r="I1623" s="9" t="s">
        <v>377</v>
      </c>
      <c r="J1623" s="9" t="s">
        <v>368</v>
      </c>
      <c r="L1623" s="9"/>
      <c r="M1623" s="9"/>
      <c r="O1623" s="9"/>
      <c r="P1623" s="9"/>
      <c r="R1623" s="9"/>
      <c r="V1623" s="5"/>
      <c r="W1623" s="5"/>
      <c r="X1623" s="5"/>
      <c r="Y1623" s="5"/>
      <c r="AC1623" s="11"/>
    </row>
    <row r="1625" spans="1:28" ht="12.75">
      <c r="A1625" t="s">
        <v>20</v>
      </c>
      <c r="B1625" t="s">
        <v>3459</v>
      </c>
      <c r="C1625" s="8">
        <v>28753</v>
      </c>
      <c r="D1625" s="9" t="s">
        <v>4142</v>
      </c>
      <c r="E1625" s="9" t="s">
        <v>3030</v>
      </c>
      <c r="F1625" s="9" t="s">
        <v>2546</v>
      </c>
      <c r="G1625" s="9" t="s">
        <v>5219</v>
      </c>
      <c r="H1625" t="s">
        <v>20</v>
      </c>
      <c r="I1625" s="9" t="s">
        <v>2546</v>
      </c>
      <c r="J1625" s="9" t="s">
        <v>334</v>
      </c>
      <c r="K1625" t="s">
        <v>5127</v>
      </c>
      <c r="L1625" s="9" t="s">
        <v>539</v>
      </c>
      <c r="M1625" s="9" t="s">
        <v>659</v>
      </c>
      <c r="N1625" t="s">
        <v>5127</v>
      </c>
      <c r="O1625" s="9" t="s">
        <v>539</v>
      </c>
      <c r="P1625" s="9" t="s">
        <v>3443</v>
      </c>
      <c r="Q1625" t="s">
        <v>5127</v>
      </c>
      <c r="R1625" s="9" t="s">
        <v>539</v>
      </c>
      <c r="S1625" s="9" t="s">
        <v>4019</v>
      </c>
      <c r="T1625" t="s">
        <v>5127</v>
      </c>
      <c r="U1625" s="8" t="s">
        <v>539</v>
      </c>
      <c r="V1625" s="9" t="s">
        <v>1184</v>
      </c>
      <c r="W1625" s="6" t="s">
        <v>5127</v>
      </c>
      <c r="X1625" t="s">
        <v>539</v>
      </c>
      <c r="Y1625" s="5" t="s">
        <v>2128</v>
      </c>
      <c r="Z1625" t="s">
        <v>20</v>
      </c>
      <c r="AA1625" s="6" t="s">
        <v>539</v>
      </c>
      <c r="AB1625" s="6" t="s">
        <v>5064</v>
      </c>
    </row>
    <row r="1626" spans="1:29" ht="12.75">
      <c r="A1626" t="s">
        <v>380</v>
      </c>
      <c r="B1626" t="s">
        <v>3202</v>
      </c>
      <c r="C1626" s="8">
        <v>30326</v>
      </c>
      <c r="D1626" s="9" t="s">
        <v>1531</v>
      </c>
      <c r="E1626" s="9" t="s">
        <v>5171</v>
      </c>
      <c r="F1626" s="9" t="s">
        <v>374</v>
      </c>
      <c r="G1626" s="9" t="s">
        <v>1421</v>
      </c>
      <c r="H1626" t="s">
        <v>1328</v>
      </c>
      <c r="I1626" s="9"/>
      <c r="J1626" s="9"/>
      <c r="L1626" s="9"/>
      <c r="M1626" s="9"/>
      <c r="N1626" t="s">
        <v>1623</v>
      </c>
      <c r="O1626" s="9" t="s">
        <v>2538</v>
      </c>
      <c r="P1626" s="9" t="s">
        <v>1076</v>
      </c>
      <c r="R1626" s="9"/>
      <c r="V1626" s="5"/>
      <c r="W1626" s="5"/>
      <c r="X1626" s="5"/>
      <c r="Y1626" s="5"/>
      <c r="AC1626" s="11"/>
    </row>
    <row r="1627" spans="1:29" ht="12.75">
      <c r="A1627" t="s">
        <v>1715</v>
      </c>
      <c r="B1627" t="s">
        <v>262</v>
      </c>
      <c r="C1627" s="8">
        <v>27988</v>
      </c>
      <c r="D1627" s="9" t="s">
        <v>4170</v>
      </c>
      <c r="E1627" s="9" t="s">
        <v>5190</v>
      </c>
      <c r="F1627" s="9" t="s">
        <v>4511</v>
      </c>
      <c r="G1627" s="9" t="s">
        <v>624</v>
      </c>
      <c r="H1627" t="s">
        <v>1715</v>
      </c>
      <c r="I1627" s="9" t="s">
        <v>4511</v>
      </c>
      <c r="J1627" s="9" t="s">
        <v>4550</v>
      </c>
      <c r="K1627" t="s">
        <v>1715</v>
      </c>
      <c r="L1627" s="9" t="s">
        <v>4511</v>
      </c>
      <c r="M1627" s="9" t="s">
        <v>646</v>
      </c>
      <c r="N1627" t="s">
        <v>1715</v>
      </c>
      <c r="O1627" s="9" t="s">
        <v>4511</v>
      </c>
      <c r="P1627" s="9" t="s">
        <v>2724</v>
      </c>
      <c r="Q1627" t="s">
        <v>1715</v>
      </c>
      <c r="R1627" s="9" t="s">
        <v>4511</v>
      </c>
      <c r="S1627" s="5" t="s">
        <v>263</v>
      </c>
      <c r="T1627" t="s">
        <v>1715</v>
      </c>
      <c r="U1627" t="s">
        <v>4511</v>
      </c>
      <c r="V1627" s="5" t="s">
        <v>264</v>
      </c>
      <c r="W1627" s="6" t="s">
        <v>1715</v>
      </c>
      <c r="X1627" t="s">
        <v>4147</v>
      </c>
      <c r="Y1627" s="5" t="s">
        <v>1976</v>
      </c>
      <c r="Z1627" t="s">
        <v>1715</v>
      </c>
      <c r="AA1627" s="6" t="s">
        <v>4147</v>
      </c>
      <c r="AB1627" s="6" t="s">
        <v>1977</v>
      </c>
      <c r="AC1627" s="11"/>
    </row>
    <row r="1628" spans="1:29" ht="12.75">
      <c r="A1628" t="s">
        <v>3311</v>
      </c>
      <c r="B1628" t="s">
        <v>4098</v>
      </c>
      <c r="C1628" s="8">
        <v>30077</v>
      </c>
      <c r="D1628" s="9" t="s">
        <v>1531</v>
      </c>
      <c r="E1628" s="9" t="s">
        <v>1530</v>
      </c>
      <c r="F1628" s="9" t="s">
        <v>539</v>
      </c>
      <c r="G1628" s="9" t="s">
        <v>1664</v>
      </c>
      <c r="H1628" t="s">
        <v>3311</v>
      </c>
      <c r="I1628" s="9" t="s">
        <v>539</v>
      </c>
      <c r="J1628" s="9" t="s">
        <v>308</v>
      </c>
      <c r="K1628" t="s">
        <v>3311</v>
      </c>
      <c r="L1628" s="9" t="s">
        <v>539</v>
      </c>
      <c r="M1628" s="9" t="s">
        <v>2971</v>
      </c>
      <c r="N1628" t="s">
        <v>3311</v>
      </c>
      <c r="O1628" s="9" t="s">
        <v>539</v>
      </c>
      <c r="P1628" s="9" t="s">
        <v>4099</v>
      </c>
      <c r="R1628" s="9"/>
      <c r="V1628" s="5"/>
      <c r="W1628" s="5"/>
      <c r="X1628" s="5"/>
      <c r="Y1628" s="5"/>
      <c r="AC1628" s="11"/>
    </row>
    <row r="1629" spans="3:25" ht="12.75">
      <c r="C1629" s="8"/>
      <c r="D1629" s="9"/>
      <c r="E1629" s="9"/>
      <c r="F1629" s="9"/>
      <c r="G1629" s="9"/>
      <c r="H1629" s="9"/>
      <c r="I1629" s="9"/>
      <c r="J1629" s="9"/>
      <c r="L1629" s="9"/>
      <c r="M1629" s="9"/>
      <c r="O1629" s="9"/>
      <c r="P1629" s="9"/>
      <c r="R1629" s="9"/>
      <c r="S1629" s="9"/>
      <c r="U1629" s="6"/>
      <c r="V1629" s="9"/>
      <c r="W1629" s="6"/>
      <c r="Y1629" s="5"/>
    </row>
    <row r="1630" spans="3:25" ht="12.75">
      <c r="C1630" s="8"/>
      <c r="D1630" s="9"/>
      <c r="E1630" s="9"/>
      <c r="F1630" s="9"/>
      <c r="G1630" s="9"/>
      <c r="H1630" t="s">
        <v>5229</v>
      </c>
      <c r="I1630" s="9"/>
      <c r="J1630" s="9"/>
      <c r="K1630" t="s">
        <v>2739</v>
      </c>
      <c r="L1630" s="9"/>
      <c r="M1630" s="9"/>
      <c r="N1630" t="s">
        <v>4754</v>
      </c>
      <c r="O1630" s="9"/>
      <c r="P1630" s="9"/>
      <c r="Q1630" t="s">
        <v>2795</v>
      </c>
      <c r="R1630" s="9"/>
      <c r="S1630" s="9"/>
      <c r="T1630" t="s">
        <v>4679</v>
      </c>
      <c r="U1630" s="6"/>
      <c r="V1630" s="9"/>
      <c r="W1630" s="6"/>
      <c r="Y1630" s="5"/>
    </row>
    <row r="1632" spans="3:28" ht="12.75">
      <c r="C1632" s="8"/>
      <c r="D1632" s="9"/>
      <c r="E1632" s="9"/>
      <c r="F1632" s="9"/>
      <c r="G1632" s="9"/>
      <c r="H1632" s="9"/>
      <c r="I1632" s="9"/>
      <c r="J1632" s="9"/>
      <c r="L1632" s="9"/>
      <c r="M1632" s="9"/>
      <c r="O1632" s="9"/>
      <c r="P1632" s="9"/>
      <c r="R1632" s="9"/>
      <c r="S1632" s="9"/>
      <c r="U1632" s="8"/>
      <c r="V1632" s="9"/>
      <c r="W1632" s="6"/>
      <c r="Y1632" s="5"/>
      <c r="AB1632" s="12"/>
    </row>
    <row r="1633" spans="4:28" ht="12.75">
      <c r="D1633"/>
      <c r="E1633"/>
      <c r="F1633"/>
      <c r="G1633"/>
      <c r="H1633"/>
      <c r="I1633"/>
      <c r="J1633"/>
      <c r="L1633"/>
      <c r="M1633"/>
      <c r="O1633"/>
      <c r="P1633"/>
      <c r="R1633"/>
      <c r="AA1633"/>
      <c r="AB1633"/>
    </row>
    <row r="1634" spans="1:28" ht="18">
      <c r="A1634" s="7" t="s">
        <v>4680</v>
      </c>
      <c r="D1634"/>
      <c r="E1634"/>
      <c r="F1634"/>
      <c r="G1634"/>
      <c r="H1634"/>
      <c r="I1634"/>
      <c r="J1634"/>
      <c r="K1634" s="7"/>
      <c r="L1634"/>
      <c r="M1634"/>
      <c r="O1634"/>
      <c r="P1634"/>
      <c r="R1634"/>
      <c r="AA1634"/>
      <c r="AB1634"/>
    </row>
    <row r="1635" spans="1:28" ht="12.75">
      <c r="A1635" t="s">
        <v>3397</v>
      </c>
      <c r="D1635"/>
      <c r="E1635"/>
      <c r="F1635"/>
      <c r="G1635"/>
      <c r="H1635"/>
      <c r="I1635"/>
      <c r="J1635"/>
      <c r="L1635"/>
      <c r="M1635"/>
      <c r="O1635"/>
      <c r="P1635"/>
      <c r="R1635"/>
      <c r="AA1635"/>
      <c r="AB1635"/>
    </row>
    <row r="1636" ht="12.75">
      <c r="A1636" t="s">
        <v>878</v>
      </c>
    </row>
    <row r="1637" spans="1:29" ht="12.75">
      <c r="A1637" t="s">
        <v>3002</v>
      </c>
      <c r="B1637" t="s">
        <v>4686</v>
      </c>
      <c r="C1637" s="8">
        <v>29589</v>
      </c>
      <c r="D1637" s="9" t="s">
        <v>4687</v>
      </c>
      <c r="E1637" s="9" t="s">
        <v>1604</v>
      </c>
      <c r="F1637" s="9" t="s">
        <v>5180</v>
      </c>
      <c r="G1637" s="9" t="s">
        <v>1152</v>
      </c>
      <c r="H1637" t="s">
        <v>3002</v>
      </c>
      <c r="I1637" s="9" t="s">
        <v>5180</v>
      </c>
      <c r="J1637" s="9" t="s">
        <v>4948</v>
      </c>
      <c r="K1637" t="s">
        <v>3002</v>
      </c>
      <c r="L1637" s="9" t="s">
        <v>5180</v>
      </c>
      <c r="M1637" s="9" t="s">
        <v>1034</v>
      </c>
      <c r="N1637" t="s">
        <v>3002</v>
      </c>
      <c r="O1637" s="9" t="s">
        <v>5180</v>
      </c>
      <c r="P1637" s="9" t="s">
        <v>2222</v>
      </c>
      <c r="Q1637" t="s">
        <v>3002</v>
      </c>
      <c r="R1637" s="9" t="s">
        <v>5180</v>
      </c>
      <c r="S1637" s="5" t="s">
        <v>4688</v>
      </c>
      <c r="V1637" s="5"/>
      <c r="W1637" s="5"/>
      <c r="X1637" s="5"/>
      <c r="Y1637" s="5"/>
      <c r="AC1637" s="11"/>
    </row>
    <row r="1638" spans="1:29" ht="12.75">
      <c r="A1638" t="s">
        <v>3002</v>
      </c>
      <c r="B1638" t="s">
        <v>2746</v>
      </c>
      <c r="C1638" s="8">
        <v>28555</v>
      </c>
      <c r="D1638" s="9" t="s">
        <v>3490</v>
      </c>
      <c r="E1638" s="9" t="s">
        <v>882</v>
      </c>
      <c r="F1638" s="9" t="s">
        <v>3193</v>
      </c>
      <c r="G1638" s="9" t="s">
        <v>2919</v>
      </c>
      <c r="H1638" t="s">
        <v>3002</v>
      </c>
      <c r="I1638" s="9" t="s">
        <v>3193</v>
      </c>
      <c r="J1638" s="9" t="s">
        <v>4463</v>
      </c>
      <c r="K1638" t="s">
        <v>3002</v>
      </c>
      <c r="L1638" s="9" t="s">
        <v>3193</v>
      </c>
      <c r="M1638" s="9" t="s">
        <v>2747</v>
      </c>
      <c r="N1638" t="s">
        <v>3002</v>
      </c>
      <c r="O1638" s="9" t="s">
        <v>5183</v>
      </c>
      <c r="P1638" s="9" t="s">
        <v>761</v>
      </c>
      <c r="Q1638" t="s">
        <v>3002</v>
      </c>
      <c r="R1638" s="9" t="s">
        <v>5183</v>
      </c>
      <c r="S1638" s="5" t="s">
        <v>2747</v>
      </c>
      <c r="V1638" s="5"/>
      <c r="W1638" s="5"/>
      <c r="X1638" s="5"/>
      <c r="Y1638" s="5"/>
      <c r="AC1638" s="11"/>
    </row>
    <row r="1639" spans="1:25" ht="12.75">
      <c r="A1639" t="s">
        <v>3002</v>
      </c>
      <c r="B1639" t="s">
        <v>4681</v>
      </c>
      <c r="C1639" s="8">
        <v>29057</v>
      </c>
      <c r="D1639" s="9" t="s">
        <v>4682</v>
      </c>
      <c r="E1639" s="9" t="s">
        <v>1171</v>
      </c>
      <c r="F1639" s="9" t="s">
        <v>5180</v>
      </c>
      <c r="G1639" s="9" t="s">
        <v>2110</v>
      </c>
      <c r="H1639" t="s">
        <v>3002</v>
      </c>
      <c r="I1639" s="9" t="s">
        <v>4940</v>
      </c>
      <c r="J1639" s="9" t="s">
        <v>4010</v>
      </c>
      <c r="K1639" t="s">
        <v>3002</v>
      </c>
      <c r="L1639" s="9" t="s">
        <v>3193</v>
      </c>
      <c r="M1639" s="9" t="s">
        <v>2655</v>
      </c>
      <c r="N1639" t="s">
        <v>3002</v>
      </c>
      <c r="O1639" s="9" t="s">
        <v>3193</v>
      </c>
      <c r="P1639" s="9" t="s">
        <v>2957</v>
      </c>
      <c r="Q1639" t="s">
        <v>3002</v>
      </c>
      <c r="R1639" s="9" t="s">
        <v>3193</v>
      </c>
      <c r="S1639" s="9" t="s">
        <v>4683</v>
      </c>
      <c r="T1639" t="s">
        <v>3002</v>
      </c>
      <c r="U1639" s="8" t="s">
        <v>3193</v>
      </c>
      <c r="V1639" s="9" t="s">
        <v>4684</v>
      </c>
      <c r="W1639" t="s">
        <v>3002</v>
      </c>
      <c r="X1639" t="s">
        <v>3193</v>
      </c>
      <c r="Y1639" s="5" t="s">
        <v>4685</v>
      </c>
    </row>
    <row r="1640" ht="12.75">
      <c r="H1640"/>
    </row>
    <row r="1641" spans="1:29" ht="12.75">
      <c r="A1641" t="s">
        <v>2535</v>
      </c>
      <c r="B1641" t="s">
        <v>1309</v>
      </c>
      <c r="C1641" s="8">
        <v>29932</v>
      </c>
      <c r="D1641" s="9" t="s">
        <v>2979</v>
      </c>
      <c r="E1641" s="9" t="s">
        <v>1937</v>
      </c>
      <c r="F1641" s="9" t="s">
        <v>5183</v>
      </c>
      <c r="G1641" s="9" t="s">
        <v>231</v>
      </c>
      <c r="H1641" t="s">
        <v>2535</v>
      </c>
      <c r="I1641" s="9" t="s">
        <v>5183</v>
      </c>
      <c r="J1641" s="9" t="s">
        <v>249</v>
      </c>
      <c r="K1641" t="s">
        <v>2535</v>
      </c>
      <c r="L1641" s="9" t="s">
        <v>5183</v>
      </c>
      <c r="M1641" s="9" t="s">
        <v>4480</v>
      </c>
      <c r="N1641" t="s">
        <v>2535</v>
      </c>
      <c r="O1641" s="9" t="s">
        <v>5183</v>
      </c>
      <c r="P1641" s="9" t="s">
        <v>3038</v>
      </c>
      <c r="R1641" s="9"/>
      <c r="V1641" s="5"/>
      <c r="W1641" s="5"/>
      <c r="X1641" s="5"/>
      <c r="Y1641" s="5"/>
      <c r="AC1641" s="11"/>
    </row>
    <row r="1642" spans="1:29" ht="12.75">
      <c r="A1642" t="s">
        <v>2535</v>
      </c>
      <c r="B1642" t="s">
        <v>2609</v>
      </c>
      <c r="C1642" s="8">
        <v>31773</v>
      </c>
      <c r="D1642" s="9" t="s">
        <v>4603</v>
      </c>
      <c r="E1642" s="9" t="s">
        <v>4603</v>
      </c>
      <c r="F1642" s="9" t="s">
        <v>539</v>
      </c>
      <c r="G1642" s="9" t="s">
        <v>2898</v>
      </c>
      <c r="H1642"/>
      <c r="I1642" s="9"/>
      <c r="J1642" s="9"/>
      <c r="L1642" s="9"/>
      <c r="M1642" s="9"/>
      <c r="O1642" s="9"/>
      <c r="P1642" s="9"/>
      <c r="R1642" s="9"/>
      <c r="V1642" s="5"/>
      <c r="W1642" s="5"/>
      <c r="X1642" s="5"/>
      <c r="Y1642" s="5"/>
      <c r="AC1642" s="11"/>
    </row>
    <row r="1643" spans="1:28" ht="12.75">
      <c r="A1643" t="s">
        <v>294</v>
      </c>
      <c r="B1643" t="s">
        <v>976</v>
      </c>
      <c r="C1643" s="8">
        <v>29172</v>
      </c>
      <c r="D1643" s="9" t="s">
        <v>98</v>
      </c>
      <c r="E1643" s="9" t="s">
        <v>95</v>
      </c>
      <c r="F1643" s="9" t="s">
        <v>2538</v>
      </c>
      <c r="G1643" s="9" t="s">
        <v>197</v>
      </c>
      <c r="H1643" t="s">
        <v>294</v>
      </c>
      <c r="I1643" s="9" t="s">
        <v>2538</v>
      </c>
      <c r="J1643" s="9" t="s">
        <v>2465</v>
      </c>
      <c r="K1643" t="s">
        <v>294</v>
      </c>
      <c r="L1643" s="9" t="s">
        <v>2538</v>
      </c>
      <c r="M1643" s="9" t="s">
        <v>975</v>
      </c>
      <c r="O1643" s="9"/>
      <c r="P1643" s="9"/>
      <c r="R1643" s="9"/>
      <c r="S1643" s="9"/>
      <c r="U1643" s="8"/>
      <c r="V1643" s="9"/>
      <c r="W1643" s="6"/>
      <c r="Y1643" s="5"/>
      <c r="Z1643" s="6"/>
      <c r="AB1643" s="12"/>
    </row>
    <row r="1644" spans="1:29" ht="12.75">
      <c r="A1644" t="s">
        <v>2967</v>
      </c>
      <c r="B1644" t="s">
        <v>1440</v>
      </c>
      <c r="C1644" s="8">
        <v>31905</v>
      </c>
      <c r="D1644" s="9" t="s">
        <v>4612</v>
      </c>
      <c r="E1644" s="9" t="s">
        <v>3422</v>
      </c>
      <c r="F1644" s="9" t="s">
        <v>524</v>
      </c>
      <c r="G1644" s="9" t="s">
        <v>2663</v>
      </c>
      <c r="H1644"/>
      <c r="I1644" s="9"/>
      <c r="J1644" s="9"/>
      <c r="L1644" s="9"/>
      <c r="M1644" s="9"/>
      <c r="O1644" s="9"/>
      <c r="P1644" s="9"/>
      <c r="R1644" s="9"/>
      <c r="V1644" s="5"/>
      <c r="W1644" s="5"/>
      <c r="X1644" s="5"/>
      <c r="Y1644" s="5"/>
      <c r="AC1644" s="11"/>
    </row>
    <row r="1645" spans="1:29" ht="12.75">
      <c r="A1645" t="s">
        <v>2535</v>
      </c>
      <c r="B1645" t="s">
        <v>4073</v>
      </c>
      <c r="C1645" s="8">
        <v>31230</v>
      </c>
      <c r="D1645" s="9" t="s">
        <v>4602</v>
      </c>
      <c r="E1645" s="9" t="s">
        <v>4605</v>
      </c>
      <c r="F1645" s="9" t="s">
        <v>935</v>
      </c>
      <c r="G1645" s="9" t="s">
        <v>2522</v>
      </c>
      <c r="H1645"/>
      <c r="I1645" s="9"/>
      <c r="J1645" s="9"/>
      <c r="L1645" s="9"/>
      <c r="M1645" s="9"/>
      <c r="O1645" s="9"/>
      <c r="P1645" s="9"/>
      <c r="R1645" s="9"/>
      <c r="V1645" s="5"/>
      <c r="W1645" s="5"/>
      <c r="X1645" s="5"/>
      <c r="Y1645" s="5"/>
      <c r="AC1645" s="11"/>
    </row>
    <row r="1646" spans="1:29" ht="12.75">
      <c r="A1646" t="s">
        <v>2535</v>
      </c>
      <c r="B1646" t="s">
        <v>5152</v>
      </c>
      <c r="C1646" s="8">
        <v>31322</v>
      </c>
      <c r="D1646" s="9" t="s">
        <v>2634</v>
      </c>
      <c r="E1646" s="9" t="s">
        <v>2636</v>
      </c>
      <c r="F1646" s="9" t="s">
        <v>2706</v>
      </c>
      <c r="G1646" s="9" t="s">
        <v>1398</v>
      </c>
      <c r="H1646" t="s">
        <v>2535</v>
      </c>
      <c r="I1646" s="9" t="s">
        <v>2706</v>
      </c>
      <c r="J1646" s="9" t="s">
        <v>2343</v>
      </c>
      <c r="L1646" s="9"/>
      <c r="M1646" s="9"/>
      <c r="O1646" s="9"/>
      <c r="P1646" s="9"/>
      <c r="R1646" s="9"/>
      <c r="V1646" s="5"/>
      <c r="W1646" s="5"/>
      <c r="X1646" s="5"/>
      <c r="Y1646" s="5"/>
      <c r="AC1646" s="11"/>
    </row>
    <row r="1647" spans="1:28" ht="12.75">
      <c r="A1647" t="s">
        <v>294</v>
      </c>
      <c r="B1647" t="s">
        <v>1160</v>
      </c>
      <c r="C1647" s="8">
        <v>29773</v>
      </c>
      <c r="D1647" s="9" t="s">
        <v>3303</v>
      </c>
      <c r="E1647" s="9" t="s">
        <v>3303</v>
      </c>
      <c r="F1647" s="9" t="s">
        <v>374</v>
      </c>
      <c r="G1647" s="9" t="s">
        <v>1424</v>
      </c>
      <c r="H1647" t="s">
        <v>294</v>
      </c>
      <c r="I1647" s="9" t="s">
        <v>374</v>
      </c>
      <c r="J1647" s="9" t="s">
        <v>289</v>
      </c>
      <c r="K1647" t="s">
        <v>294</v>
      </c>
      <c r="L1647" s="9" t="s">
        <v>374</v>
      </c>
      <c r="M1647" s="9" t="s">
        <v>3454</v>
      </c>
      <c r="N1647" t="s">
        <v>294</v>
      </c>
      <c r="O1647" s="9" t="s">
        <v>374</v>
      </c>
      <c r="P1647" s="9" t="s">
        <v>3081</v>
      </c>
      <c r="Q1647" t="s">
        <v>294</v>
      </c>
      <c r="R1647" s="9" t="s">
        <v>374</v>
      </c>
      <c r="S1647" s="9" t="s">
        <v>1161</v>
      </c>
      <c r="U1647" s="8"/>
      <c r="V1647" s="9"/>
      <c r="W1647" s="6"/>
      <c r="Y1647" s="5"/>
      <c r="Z1647" s="6"/>
      <c r="AB1647" s="12"/>
    </row>
    <row r="1648" spans="1:28" ht="12.75">
      <c r="A1648" t="s">
        <v>1328</v>
      </c>
      <c r="B1648" t="s">
        <v>2879</v>
      </c>
      <c r="C1648" s="8">
        <v>28715</v>
      </c>
      <c r="D1648" s="9" t="s">
        <v>2880</v>
      </c>
      <c r="E1648" s="9" t="s">
        <v>4668</v>
      </c>
      <c r="F1648" s="9"/>
      <c r="G1648" s="9"/>
      <c r="H1648" t="s">
        <v>2535</v>
      </c>
      <c r="I1648" s="9" t="s">
        <v>1905</v>
      </c>
      <c r="J1648" s="9" t="s">
        <v>2346</v>
      </c>
      <c r="K1648" t="s">
        <v>2535</v>
      </c>
      <c r="L1648" s="9" t="s">
        <v>539</v>
      </c>
      <c r="M1648" s="9" t="s">
        <v>3449</v>
      </c>
      <c r="N1648" t="s">
        <v>2535</v>
      </c>
      <c r="O1648" s="9" t="s">
        <v>2123</v>
      </c>
      <c r="P1648" s="9" t="s">
        <v>2956</v>
      </c>
      <c r="Q1648" t="s">
        <v>2535</v>
      </c>
      <c r="R1648" s="9" t="s">
        <v>2123</v>
      </c>
      <c r="S1648" s="9" t="s">
        <v>2881</v>
      </c>
      <c r="T1648" t="s">
        <v>2535</v>
      </c>
      <c r="U1648" s="8" t="s">
        <v>2123</v>
      </c>
      <c r="V1648" s="9" t="s">
        <v>2882</v>
      </c>
      <c r="W1648" t="s">
        <v>2535</v>
      </c>
      <c r="X1648" t="s">
        <v>2123</v>
      </c>
      <c r="Y1648" s="5" t="s">
        <v>2883</v>
      </c>
      <c r="Z1648" t="s">
        <v>2535</v>
      </c>
      <c r="AA1648" s="6" t="s">
        <v>2123</v>
      </c>
      <c r="AB1648" s="6" t="s">
        <v>2884</v>
      </c>
    </row>
    <row r="1650" spans="1:29" ht="12.75">
      <c r="A1650" t="s">
        <v>2704</v>
      </c>
      <c r="B1650" t="s">
        <v>2819</v>
      </c>
      <c r="C1650" s="8">
        <v>29778</v>
      </c>
      <c r="D1650" s="9" t="s">
        <v>3334</v>
      </c>
      <c r="E1650" s="9" t="s">
        <v>2454</v>
      </c>
      <c r="F1650" s="9" t="s">
        <v>3193</v>
      </c>
      <c r="G1650" s="9" t="s">
        <v>4294</v>
      </c>
      <c r="H1650" t="s">
        <v>71</v>
      </c>
      <c r="I1650" s="9" t="s">
        <v>3193</v>
      </c>
      <c r="J1650" s="9" t="s">
        <v>2940</v>
      </c>
      <c r="K1650" t="s">
        <v>2704</v>
      </c>
      <c r="L1650" s="9" t="s">
        <v>3193</v>
      </c>
      <c r="M1650" s="9" t="s">
        <v>873</v>
      </c>
      <c r="N1650" t="s">
        <v>2704</v>
      </c>
      <c r="O1650" s="9" t="s">
        <v>3193</v>
      </c>
      <c r="P1650" s="9" t="s">
        <v>4332</v>
      </c>
      <c r="Q1650" t="s">
        <v>2704</v>
      </c>
      <c r="R1650" s="9" t="s">
        <v>3193</v>
      </c>
      <c r="S1650" s="5" t="s">
        <v>1980</v>
      </c>
      <c r="T1650" t="s">
        <v>2704</v>
      </c>
      <c r="U1650" t="s">
        <v>3193</v>
      </c>
      <c r="V1650" s="5" t="s">
        <v>1359</v>
      </c>
      <c r="W1650" s="5"/>
      <c r="X1650" s="5"/>
      <c r="Y1650" s="5"/>
      <c r="AC1650" s="11"/>
    </row>
    <row r="1651" spans="1:29" ht="12.75">
      <c r="A1651" t="s">
        <v>2704</v>
      </c>
      <c r="B1651" t="s">
        <v>2817</v>
      </c>
      <c r="C1651" s="8">
        <v>30368</v>
      </c>
      <c r="D1651" s="9" t="s">
        <v>2974</v>
      </c>
      <c r="E1651" s="9" t="s">
        <v>1529</v>
      </c>
      <c r="F1651" s="9" t="s">
        <v>2544</v>
      </c>
      <c r="G1651" s="9" t="s">
        <v>840</v>
      </c>
      <c r="H1651" t="s">
        <v>71</v>
      </c>
      <c r="I1651" s="9" t="s">
        <v>2544</v>
      </c>
      <c r="J1651" s="9" t="s">
        <v>4252</v>
      </c>
      <c r="K1651" t="s">
        <v>71</v>
      </c>
      <c r="L1651" s="9" t="s">
        <v>2544</v>
      </c>
      <c r="M1651" s="9" t="s">
        <v>608</v>
      </c>
      <c r="N1651" t="s">
        <v>2704</v>
      </c>
      <c r="O1651" s="9" t="s">
        <v>2544</v>
      </c>
      <c r="P1651" s="9" t="s">
        <v>956</v>
      </c>
      <c r="R1651" s="9"/>
      <c r="V1651" s="5"/>
      <c r="W1651" s="5"/>
      <c r="X1651" s="5"/>
      <c r="Y1651" s="5"/>
      <c r="AC1651" s="11"/>
    </row>
    <row r="1652" spans="1:28" ht="12.75">
      <c r="A1652" t="s">
        <v>3586</v>
      </c>
      <c r="B1652" t="s">
        <v>4506</v>
      </c>
      <c r="C1652" s="8">
        <v>30259</v>
      </c>
      <c r="D1652" s="9" t="s">
        <v>92</v>
      </c>
      <c r="E1652" s="9" t="s">
        <v>92</v>
      </c>
      <c r="F1652" s="9" t="s">
        <v>4041</v>
      </c>
      <c r="G1652" s="9" t="s">
        <v>2095</v>
      </c>
      <c r="H1652" t="s">
        <v>5127</v>
      </c>
      <c r="I1652" s="9" t="s">
        <v>4041</v>
      </c>
      <c r="J1652" s="9" t="s">
        <v>1042</v>
      </c>
      <c r="K1652" t="s">
        <v>643</v>
      </c>
      <c r="L1652" s="9" t="s">
        <v>4041</v>
      </c>
      <c r="M1652" s="9" t="s">
        <v>155</v>
      </c>
      <c r="O1652" s="9"/>
      <c r="P1652" s="9"/>
      <c r="R1652" s="9"/>
      <c r="S1652" s="9"/>
      <c r="U1652" s="8"/>
      <c r="V1652" s="9"/>
      <c r="W1652" s="6"/>
      <c r="Y1652" s="5"/>
      <c r="Z1652" s="6"/>
      <c r="AB1652" s="12"/>
    </row>
    <row r="1653" spans="1:28" ht="12.75">
      <c r="A1653" t="s">
        <v>3674</v>
      </c>
      <c r="B1653" t="s">
        <v>129</v>
      </c>
      <c r="C1653" s="8">
        <v>30668</v>
      </c>
      <c r="D1653" s="9" t="s">
        <v>92</v>
      </c>
      <c r="E1653" s="9" t="s">
        <v>793</v>
      </c>
      <c r="F1653" s="9" t="s">
        <v>5180</v>
      </c>
      <c r="G1653" s="9" t="s">
        <v>754</v>
      </c>
      <c r="H1653" t="s">
        <v>3674</v>
      </c>
      <c r="I1653" s="9" t="s">
        <v>5180</v>
      </c>
      <c r="J1653" s="9" t="s">
        <v>5006</v>
      </c>
      <c r="K1653" t="s">
        <v>3674</v>
      </c>
      <c r="L1653" s="9" t="s">
        <v>5180</v>
      </c>
      <c r="M1653" s="9" t="s">
        <v>1691</v>
      </c>
      <c r="O1653" s="9"/>
      <c r="P1653" s="9"/>
      <c r="R1653" s="9"/>
      <c r="S1653" s="9"/>
      <c r="U1653" s="8"/>
      <c r="V1653" s="9"/>
      <c r="W1653" s="6"/>
      <c r="Y1653" s="5"/>
      <c r="Z1653" s="6"/>
      <c r="AB1653" s="12"/>
    </row>
    <row r="1654" spans="1:29" ht="12.75">
      <c r="A1654" t="s">
        <v>1919</v>
      </c>
      <c r="B1654" t="s">
        <v>4031</v>
      </c>
      <c r="C1654" s="8">
        <v>31117</v>
      </c>
      <c r="D1654" s="9" t="s">
        <v>2632</v>
      </c>
      <c r="E1654" s="9" t="s">
        <v>2635</v>
      </c>
      <c r="F1654" s="9" t="s">
        <v>4041</v>
      </c>
      <c r="G1654" s="9" t="s">
        <v>4857</v>
      </c>
      <c r="H1654" t="s">
        <v>1919</v>
      </c>
      <c r="I1654" s="9" t="s">
        <v>4041</v>
      </c>
      <c r="J1654" s="9" t="s">
        <v>1769</v>
      </c>
      <c r="L1654" s="9"/>
      <c r="M1654" s="9"/>
      <c r="O1654" s="9"/>
      <c r="P1654" s="9"/>
      <c r="R1654" s="9"/>
      <c r="V1654" s="5"/>
      <c r="W1654" s="5"/>
      <c r="X1654" s="5"/>
      <c r="Y1654" s="5"/>
      <c r="AC1654" s="11"/>
    </row>
    <row r="1655" spans="1:28" ht="12.75">
      <c r="A1655" t="s">
        <v>1919</v>
      </c>
      <c r="B1655" t="s">
        <v>3625</v>
      </c>
      <c r="C1655" s="8">
        <v>30518</v>
      </c>
      <c r="D1655" s="9" t="s">
        <v>970</v>
      </c>
      <c r="E1655" s="9" t="s">
        <v>971</v>
      </c>
      <c r="F1655" s="9" t="s">
        <v>2544</v>
      </c>
      <c r="G1655" s="9" t="s">
        <v>841</v>
      </c>
      <c r="H1655" t="s">
        <v>1919</v>
      </c>
      <c r="I1655" s="9" t="s">
        <v>2544</v>
      </c>
      <c r="J1655" s="9" t="s">
        <v>4253</v>
      </c>
      <c r="K1655" t="s">
        <v>1919</v>
      </c>
      <c r="L1655" s="9" t="s">
        <v>2544</v>
      </c>
      <c r="M1655" s="9" t="s">
        <v>969</v>
      </c>
      <c r="O1655" s="9"/>
      <c r="P1655" s="9"/>
      <c r="R1655" s="9"/>
      <c r="S1655" s="9"/>
      <c r="U1655" s="8"/>
      <c r="V1655" s="9"/>
      <c r="W1655" s="6"/>
      <c r="Y1655" s="5"/>
      <c r="Z1655" s="6"/>
      <c r="AB1655" s="12"/>
    </row>
    <row r="1656" spans="1:28" ht="12.75">
      <c r="A1656" t="s">
        <v>1919</v>
      </c>
      <c r="B1656" t="s">
        <v>3013</v>
      </c>
      <c r="C1656" s="8">
        <v>29310</v>
      </c>
      <c r="D1656" s="9" t="s">
        <v>2708</v>
      </c>
      <c r="E1656" s="9" t="s">
        <v>3206</v>
      </c>
      <c r="F1656" s="9" t="s">
        <v>377</v>
      </c>
      <c r="G1656" s="9" t="s">
        <v>2681</v>
      </c>
      <c r="H1656" t="s">
        <v>5159</v>
      </c>
      <c r="I1656" s="9" t="s">
        <v>2697</v>
      </c>
      <c r="J1656" s="9" t="s">
        <v>4907</v>
      </c>
      <c r="K1656" t="s">
        <v>1919</v>
      </c>
      <c r="L1656" s="9" t="s">
        <v>4940</v>
      </c>
      <c r="M1656" s="9" t="s">
        <v>399</v>
      </c>
      <c r="N1656" t="s">
        <v>1919</v>
      </c>
      <c r="O1656" s="9" t="s">
        <v>4940</v>
      </c>
      <c r="P1656" s="9" t="s">
        <v>4934</v>
      </c>
      <c r="Q1656" t="s">
        <v>1919</v>
      </c>
      <c r="R1656" s="9" t="s">
        <v>4940</v>
      </c>
      <c r="S1656" s="9" t="s">
        <v>782</v>
      </c>
      <c r="U1656" s="8"/>
      <c r="V1656" s="9"/>
      <c r="W1656" s="6"/>
      <c r="Y1656" s="5"/>
      <c r="Z1656" s="6"/>
      <c r="AB1656" s="12"/>
    </row>
    <row r="1657" ht="12.75">
      <c r="H1657"/>
    </row>
    <row r="1658" spans="1:29" ht="12.75">
      <c r="A1658" t="s">
        <v>523</v>
      </c>
      <c r="B1658" t="s">
        <v>3689</v>
      </c>
      <c r="C1658" s="8">
        <v>29973</v>
      </c>
      <c r="D1658" s="9" t="s">
        <v>67</v>
      </c>
      <c r="E1658" s="9" t="s">
        <v>1531</v>
      </c>
      <c r="F1658" s="9" t="s">
        <v>2697</v>
      </c>
      <c r="G1658" s="9" t="s">
        <v>5179</v>
      </c>
      <c r="H1658" t="s">
        <v>523</v>
      </c>
      <c r="I1658" s="9" t="s">
        <v>2697</v>
      </c>
      <c r="J1658" s="9" t="s">
        <v>5179</v>
      </c>
      <c r="K1658" t="s">
        <v>523</v>
      </c>
      <c r="L1658" s="9" t="s">
        <v>2697</v>
      </c>
      <c r="M1658" s="9" t="s">
        <v>3813</v>
      </c>
      <c r="N1658" t="s">
        <v>3714</v>
      </c>
      <c r="O1658" s="9" t="s">
        <v>2697</v>
      </c>
      <c r="P1658" s="9" t="s">
        <v>543</v>
      </c>
      <c r="R1658" s="9"/>
      <c r="V1658" s="5"/>
      <c r="W1658" s="5"/>
      <c r="X1658" s="5"/>
      <c r="Y1658" s="5"/>
      <c r="AC1658" s="11"/>
    </row>
    <row r="1659" spans="1:28" ht="12.75">
      <c r="A1659" t="s">
        <v>3185</v>
      </c>
      <c r="B1659" t="s">
        <v>3977</v>
      </c>
      <c r="C1659" s="8">
        <v>28554</v>
      </c>
      <c r="D1659" s="9" t="s">
        <v>3192</v>
      </c>
      <c r="E1659" s="9" t="s">
        <v>58</v>
      </c>
      <c r="F1659" s="9" t="s">
        <v>524</v>
      </c>
      <c r="G1659" s="9" t="s">
        <v>5187</v>
      </c>
      <c r="H1659" t="s">
        <v>3185</v>
      </c>
      <c r="I1659" s="9" t="s">
        <v>524</v>
      </c>
      <c r="J1659" s="9" t="s">
        <v>2279</v>
      </c>
      <c r="K1659" t="s">
        <v>3185</v>
      </c>
      <c r="L1659" s="9" t="s">
        <v>524</v>
      </c>
      <c r="M1659" s="9" t="s">
        <v>3813</v>
      </c>
      <c r="N1659" t="s">
        <v>2274</v>
      </c>
      <c r="O1659" s="9" t="s">
        <v>524</v>
      </c>
      <c r="P1659" s="9" t="s">
        <v>4186</v>
      </c>
      <c r="Q1659" t="s">
        <v>3712</v>
      </c>
      <c r="R1659" s="9" t="s">
        <v>524</v>
      </c>
      <c r="S1659" s="9" t="s">
        <v>2539</v>
      </c>
      <c r="T1659" t="s">
        <v>3712</v>
      </c>
      <c r="U1659" s="8" t="s">
        <v>524</v>
      </c>
      <c r="V1659" s="9" t="s">
        <v>3188</v>
      </c>
      <c r="W1659" s="6" t="s">
        <v>3298</v>
      </c>
      <c r="X1659" t="s">
        <v>524</v>
      </c>
      <c r="Y1659" s="5" t="s">
        <v>5197</v>
      </c>
      <c r="Z1659" s="6"/>
      <c r="AB1659" s="12"/>
    </row>
    <row r="1660" spans="1:28" ht="12.75">
      <c r="A1660" t="s">
        <v>5135</v>
      </c>
      <c r="B1660" t="s">
        <v>3981</v>
      </c>
      <c r="C1660" s="8">
        <v>29901</v>
      </c>
      <c r="D1660" s="9" t="s">
        <v>709</v>
      </c>
      <c r="E1660" s="9" t="s">
        <v>3303</v>
      </c>
      <c r="F1660" s="9" t="s">
        <v>5183</v>
      </c>
      <c r="G1660" s="9" t="s">
        <v>541</v>
      </c>
      <c r="H1660" t="s">
        <v>3712</v>
      </c>
      <c r="I1660" s="9" t="s">
        <v>295</v>
      </c>
      <c r="J1660" s="9" t="s">
        <v>3811</v>
      </c>
      <c r="K1660" t="s">
        <v>3712</v>
      </c>
      <c r="L1660" s="9" t="s">
        <v>295</v>
      </c>
      <c r="M1660" s="9" t="s">
        <v>541</v>
      </c>
      <c r="N1660" t="s">
        <v>5135</v>
      </c>
      <c r="O1660" s="9" t="s">
        <v>295</v>
      </c>
      <c r="P1660" s="9" t="s">
        <v>3713</v>
      </c>
      <c r="Q1660" t="s">
        <v>2277</v>
      </c>
      <c r="R1660" s="9" t="s">
        <v>295</v>
      </c>
      <c r="S1660" s="9" t="s">
        <v>2545</v>
      </c>
      <c r="U1660" s="8"/>
      <c r="V1660" s="9"/>
      <c r="W1660" s="6"/>
      <c r="Y1660" s="5"/>
      <c r="Z1660" s="6"/>
      <c r="AB1660" s="12"/>
    </row>
    <row r="1661" spans="1:29" ht="12.75">
      <c r="A1661" t="s">
        <v>3712</v>
      </c>
      <c r="B1661" t="s">
        <v>5017</v>
      </c>
      <c r="C1661" s="8">
        <v>28593</v>
      </c>
      <c r="D1661" s="9" t="s">
        <v>4939</v>
      </c>
      <c r="E1661" s="9" t="s">
        <v>2355</v>
      </c>
      <c r="F1661" s="9" t="s">
        <v>4940</v>
      </c>
      <c r="G1661" s="9" t="s">
        <v>3711</v>
      </c>
      <c r="H1661" t="s">
        <v>2277</v>
      </c>
      <c r="I1661" s="9" t="s">
        <v>4511</v>
      </c>
      <c r="J1661" s="9" t="s">
        <v>2547</v>
      </c>
      <c r="K1661" t="s">
        <v>3712</v>
      </c>
      <c r="L1661" s="9" t="s">
        <v>5194</v>
      </c>
      <c r="M1661" s="9" t="s">
        <v>3718</v>
      </c>
      <c r="N1661" t="s">
        <v>3712</v>
      </c>
      <c r="O1661" s="9" t="s">
        <v>5194</v>
      </c>
      <c r="P1661" s="9" t="s">
        <v>3713</v>
      </c>
      <c r="Q1661" t="s">
        <v>3712</v>
      </c>
      <c r="R1661" s="9" t="s">
        <v>4166</v>
      </c>
      <c r="S1661" s="5" t="s">
        <v>541</v>
      </c>
      <c r="T1661" t="s">
        <v>5135</v>
      </c>
      <c r="U1661" t="s">
        <v>4166</v>
      </c>
      <c r="V1661" s="5" t="s">
        <v>2547</v>
      </c>
      <c r="W1661" s="6" t="s">
        <v>2277</v>
      </c>
      <c r="X1661" t="s">
        <v>4166</v>
      </c>
      <c r="Y1661" s="5" t="s">
        <v>5197</v>
      </c>
      <c r="Z1661" s="6" t="s">
        <v>2277</v>
      </c>
      <c r="AA1661" s="6" t="s">
        <v>4166</v>
      </c>
      <c r="AB1661" s="12" t="s">
        <v>2545</v>
      </c>
      <c r="AC1661" s="11"/>
    </row>
    <row r="1662" spans="1:28" ht="12.75">
      <c r="A1662" t="s">
        <v>3714</v>
      </c>
      <c r="B1662" t="s">
        <v>3979</v>
      </c>
      <c r="C1662" s="8">
        <v>29739</v>
      </c>
      <c r="D1662" s="9" t="s">
        <v>372</v>
      </c>
      <c r="E1662" s="9" t="s">
        <v>3768</v>
      </c>
      <c r="F1662" s="9" t="s">
        <v>4147</v>
      </c>
      <c r="G1662" s="9" t="s">
        <v>3713</v>
      </c>
      <c r="H1662" t="s">
        <v>404</v>
      </c>
      <c r="I1662" s="9" t="s">
        <v>4147</v>
      </c>
      <c r="J1662" s="9" t="s">
        <v>584</v>
      </c>
      <c r="K1662" t="s">
        <v>3810</v>
      </c>
      <c r="L1662" s="9" t="s">
        <v>4147</v>
      </c>
      <c r="M1662" s="9" t="s">
        <v>2545</v>
      </c>
      <c r="N1662" t="s">
        <v>3184</v>
      </c>
      <c r="O1662" s="9" t="s">
        <v>4147</v>
      </c>
      <c r="P1662" s="9" t="s">
        <v>2545</v>
      </c>
      <c r="Q1662" t="s">
        <v>3184</v>
      </c>
      <c r="R1662" s="9" t="s">
        <v>4147</v>
      </c>
      <c r="S1662" s="9" t="s">
        <v>2545</v>
      </c>
      <c r="U1662" s="8"/>
      <c r="V1662" s="9"/>
      <c r="W1662" s="6"/>
      <c r="Y1662" s="5"/>
      <c r="Z1662" s="6"/>
      <c r="AB1662" s="12"/>
    </row>
    <row r="1663" spans="1:29" ht="12.75">
      <c r="A1663" t="s">
        <v>5135</v>
      </c>
      <c r="B1663" t="s">
        <v>1884</v>
      </c>
      <c r="C1663" s="8">
        <v>29857</v>
      </c>
      <c r="D1663" s="9" t="s">
        <v>1529</v>
      </c>
      <c r="E1663" s="9" t="s">
        <v>5171</v>
      </c>
      <c r="F1663" s="9" t="s">
        <v>295</v>
      </c>
      <c r="G1663" s="9" t="s">
        <v>3814</v>
      </c>
      <c r="H1663" t="s">
        <v>2277</v>
      </c>
      <c r="I1663" s="9" t="s">
        <v>295</v>
      </c>
      <c r="J1663" s="9" t="s">
        <v>5197</v>
      </c>
      <c r="K1663" t="s">
        <v>2274</v>
      </c>
      <c r="L1663" s="9" t="s">
        <v>295</v>
      </c>
      <c r="M1663" s="9" t="s">
        <v>3188</v>
      </c>
      <c r="N1663" t="s">
        <v>2274</v>
      </c>
      <c r="O1663" s="9" t="s">
        <v>295</v>
      </c>
      <c r="P1663" s="9" t="s">
        <v>5197</v>
      </c>
      <c r="R1663" s="9"/>
      <c r="V1663" s="5"/>
      <c r="W1663" s="5"/>
      <c r="X1663" s="5"/>
      <c r="Y1663" s="5"/>
      <c r="AC1663" s="11"/>
    </row>
    <row r="1664" spans="1:28" ht="12.75">
      <c r="A1664" t="s">
        <v>3185</v>
      </c>
      <c r="B1664" t="s">
        <v>3978</v>
      </c>
      <c r="C1664" s="8">
        <v>29275</v>
      </c>
      <c r="D1664" s="9" t="s">
        <v>2286</v>
      </c>
      <c r="E1664" s="9" t="s">
        <v>52</v>
      </c>
      <c r="F1664" s="9" t="s">
        <v>295</v>
      </c>
      <c r="G1664" s="9" t="s">
        <v>3814</v>
      </c>
      <c r="H1664" t="s">
        <v>3185</v>
      </c>
      <c r="I1664" s="9" t="s">
        <v>295</v>
      </c>
      <c r="J1664" s="9" t="s">
        <v>3814</v>
      </c>
      <c r="K1664" t="s">
        <v>3185</v>
      </c>
      <c r="L1664" s="9" t="s">
        <v>295</v>
      </c>
      <c r="M1664" s="9" t="s">
        <v>3813</v>
      </c>
      <c r="N1664" t="s">
        <v>3301</v>
      </c>
      <c r="O1664" s="9" t="s">
        <v>295</v>
      </c>
      <c r="P1664" s="9" t="s">
        <v>3814</v>
      </c>
      <c r="Q1664" t="s">
        <v>5135</v>
      </c>
      <c r="R1664" s="9" t="s">
        <v>295</v>
      </c>
      <c r="S1664" s="9" t="s">
        <v>2547</v>
      </c>
      <c r="T1664" t="s">
        <v>5135</v>
      </c>
      <c r="U1664" s="8" t="s">
        <v>295</v>
      </c>
      <c r="V1664" s="9" t="s">
        <v>543</v>
      </c>
      <c r="W1664" s="14" t="s">
        <v>5135</v>
      </c>
      <c r="X1664" t="s">
        <v>295</v>
      </c>
      <c r="Y1664" s="5" t="s">
        <v>3713</v>
      </c>
      <c r="Z1664" s="6"/>
      <c r="AB1664" s="12"/>
    </row>
    <row r="1665" spans="1:29" ht="12.75">
      <c r="A1665" t="s">
        <v>3185</v>
      </c>
      <c r="B1665" t="s">
        <v>1089</v>
      </c>
      <c r="C1665" s="8">
        <v>30038</v>
      </c>
      <c r="D1665" s="9" t="s">
        <v>2079</v>
      </c>
      <c r="E1665" s="9" t="s">
        <v>1528</v>
      </c>
      <c r="F1665" s="9" t="s">
        <v>4172</v>
      </c>
      <c r="G1665" s="9" t="s">
        <v>2547</v>
      </c>
      <c r="H1665" t="s">
        <v>3185</v>
      </c>
      <c r="I1665" s="9" t="s">
        <v>4172</v>
      </c>
      <c r="J1665" s="9" t="s">
        <v>5197</v>
      </c>
      <c r="K1665" t="s">
        <v>2274</v>
      </c>
      <c r="L1665" s="9" t="s">
        <v>4172</v>
      </c>
      <c r="M1665" s="9" t="s">
        <v>4475</v>
      </c>
      <c r="N1665" t="s">
        <v>3185</v>
      </c>
      <c r="O1665" s="9" t="s">
        <v>4172</v>
      </c>
      <c r="P1665" s="9" t="s">
        <v>5197</v>
      </c>
      <c r="R1665" s="9"/>
      <c r="V1665" s="5"/>
      <c r="W1665" s="5"/>
      <c r="X1665" s="5"/>
      <c r="Y1665" s="5"/>
      <c r="AC1665" s="11"/>
    </row>
    <row r="1666" spans="1:29" ht="12.75">
      <c r="A1666" t="s">
        <v>523</v>
      </c>
      <c r="B1666" t="s">
        <v>2603</v>
      </c>
      <c r="C1666" s="8">
        <v>30990</v>
      </c>
      <c r="D1666" s="9" t="s">
        <v>2734</v>
      </c>
      <c r="E1666" s="9" t="s">
        <v>4606</v>
      </c>
      <c r="F1666" s="9" t="s">
        <v>539</v>
      </c>
      <c r="G1666" s="9" t="s">
        <v>3188</v>
      </c>
      <c r="H1666"/>
      <c r="I1666" s="9"/>
      <c r="J1666" s="9"/>
      <c r="L1666" s="9"/>
      <c r="M1666" s="9"/>
      <c r="O1666" s="9"/>
      <c r="P1666" s="9"/>
      <c r="R1666" s="9"/>
      <c r="V1666" s="5"/>
      <c r="W1666" s="5"/>
      <c r="X1666" s="5"/>
      <c r="Y1666" s="5"/>
      <c r="AC1666" s="11"/>
    </row>
    <row r="1667" spans="1:29" ht="12.75">
      <c r="A1667" t="s">
        <v>2277</v>
      </c>
      <c r="B1667" t="s">
        <v>5148</v>
      </c>
      <c r="C1667" s="8">
        <v>30855</v>
      </c>
      <c r="D1667" s="9" t="s">
        <v>2636</v>
      </c>
      <c r="E1667" s="9" t="s">
        <v>3323</v>
      </c>
      <c r="F1667" s="9" t="s">
        <v>2706</v>
      </c>
      <c r="G1667" s="9" t="s">
        <v>2545</v>
      </c>
      <c r="H1667" t="s">
        <v>2277</v>
      </c>
      <c r="I1667" s="9" t="s">
        <v>2706</v>
      </c>
      <c r="J1667" s="9" t="s">
        <v>2545</v>
      </c>
      <c r="L1667" s="9"/>
      <c r="M1667" s="9"/>
      <c r="O1667" s="9"/>
      <c r="P1667" s="9"/>
      <c r="R1667" s="9"/>
      <c r="V1667" s="5"/>
      <c r="W1667" s="5"/>
      <c r="X1667" s="5"/>
      <c r="Y1667" s="5"/>
      <c r="AC1667" s="11"/>
    </row>
    <row r="1668" spans="1:29" ht="12.75">
      <c r="A1668" t="s">
        <v>2277</v>
      </c>
      <c r="B1668" t="s">
        <v>1517</v>
      </c>
      <c r="C1668" s="8">
        <v>30378</v>
      </c>
      <c r="D1668" s="9" t="s">
        <v>4605</v>
      </c>
      <c r="E1668" s="9" t="s">
        <v>3394</v>
      </c>
      <c r="F1668" s="9" t="s">
        <v>5194</v>
      </c>
      <c r="G1668" s="9" t="s">
        <v>2545</v>
      </c>
      <c r="H1668"/>
      <c r="I1668" s="9"/>
      <c r="J1668" s="9"/>
      <c r="L1668" s="9"/>
      <c r="M1668" s="9"/>
      <c r="O1668" s="9"/>
      <c r="P1668" s="9"/>
      <c r="R1668" s="9"/>
      <c r="V1668" s="5"/>
      <c r="W1668" s="5"/>
      <c r="X1668" s="5"/>
      <c r="Y1668" s="5"/>
      <c r="AC1668" s="11"/>
    </row>
    <row r="1669" spans="1:29" ht="12.75">
      <c r="A1669" t="s">
        <v>2277</v>
      </c>
      <c r="B1669" t="s">
        <v>3946</v>
      </c>
      <c r="C1669" s="8">
        <v>31564</v>
      </c>
      <c r="D1669" s="9" t="s">
        <v>4603</v>
      </c>
      <c r="E1669" s="9" t="s">
        <v>4605</v>
      </c>
      <c r="F1669" s="9" t="s">
        <v>1905</v>
      </c>
      <c r="G1669" s="9" t="s">
        <v>2545</v>
      </c>
      <c r="H1669"/>
      <c r="I1669" s="9"/>
      <c r="J1669" s="9"/>
      <c r="L1669" s="9"/>
      <c r="M1669" s="9"/>
      <c r="O1669" s="9"/>
      <c r="P1669" s="9"/>
      <c r="R1669" s="9"/>
      <c r="V1669" s="5"/>
      <c r="W1669" s="5"/>
      <c r="X1669" s="5"/>
      <c r="Y1669" s="5"/>
      <c r="AC1669" s="11"/>
    </row>
    <row r="1671" spans="1:28" ht="12.75">
      <c r="A1671" t="s">
        <v>5196</v>
      </c>
      <c r="B1671" t="s">
        <v>104</v>
      </c>
      <c r="C1671" s="8">
        <v>28926</v>
      </c>
      <c r="D1671" s="9" t="s">
        <v>3457</v>
      </c>
      <c r="E1671" s="9" t="s">
        <v>4662</v>
      </c>
      <c r="F1671" s="9" t="s">
        <v>2544</v>
      </c>
      <c r="G1671" s="9" t="s">
        <v>4426</v>
      </c>
      <c r="H1671" t="s">
        <v>5178</v>
      </c>
      <c r="I1671" s="9" t="s">
        <v>377</v>
      </c>
      <c r="J1671" s="9" t="s">
        <v>5184</v>
      </c>
      <c r="K1671" t="s">
        <v>1328</v>
      </c>
      <c r="L1671" s="9"/>
      <c r="M1671" s="9"/>
      <c r="N1671" t="s">
        <v>3816</v>
      </c>
      <c r="O1671" s="9" t="s">
        <v>377</v>
      </c>
      <c r="P1671" s="9" t="s">
        <v>4144</v>
      </c>
      <c r="Q1671" t="s">
        <v>5178</v>
      </c>
      <c r="R1671" s="9" t="s">
        <v>377</v>
      </c>
      <c r="S1671" s="9" t="s">
        <v>5024</v>
      </c>
      <c r="T1671" t="s">
        <v>5178</v>
      </c>
      <c r="U1671" s="8" t="s">
        <v>377</v>
      </c>
      <c r="V1671" s="9" t="s">
        <v>541</v>
      </c>
      <c r="W1671" s="14" t="s">
        <v>5178</v>
      </c>
      <c r="X1671" t="s">
        <v>377</v>
      </c>
      <c r="Y1671" s="5" t="s">
        <v>543</v>
      </c>
      <c r="Z1671" s="6" t="s">
        <v>3816</v>
      </c>
      <c r="AA1671" s="6" t="s">
        <v>377</v>
      </c>
      <c r="AB1671" s="12" t="s">
        <v>3189</v>
      </c>
    </row>
    <row r="1672" spans="1:25" ht="12.75">
      <c r="A1672" t="s">
        <v>3816</v>
      </c>
      <c r="B1672" t="s">
        <v>3982</v>
      </c>
      <c r="C1672" s="8">
        <v>28864</v>
      </c>
      <c r="D1672" s="9" t="s">
        <v>103</v>
      </c>
      <c r="E1672" s="9" t="s">
        <v>4659</v>
      </c>
      <c r="F1672" s="9" t="s">
        <v>1480</v>
      </c>
      <c r="G1672" s="9" t="s">
        <v>3813</v>
      </c>
      <c r="H1672" t="s">
        <v>5178</v>
      </c>
      <c r="I1672" s="9" t="s">
        <v>1480</v>
      </c>
      <c r="J1672" s="9" t="s">
        <v>3189</v>
      </c>
      <c r="K1672" t="s">
        <v>5178</v>
      </c>
      <c r="L1672" s="9" t="s">
        <v>1480</v>
      </c>
      <c r="M1672" s="9" t="s">
        <v>2279</v>
      </c>
      <c r="N1672" t="s">
        <v>5178</v>
      </c>
      <c r="O1672" s="9" t="s">
        <v>1480</v>
      </c>
      <c r="P1672" s="9" t="s">
        <v>5187</v>
      </c>
      <c r="Q1672" t="s">
        <v>5178</v>
      </c>
      <c r="R1672" s="9" t="s">
        <v>1480</v>
      </c>
      <c r="S1672" s="9" t="s">
        <v>5179</v>
      </c>
      <c r="T1672" t="s">
        <v>5178</v>
      </c>
      <c r="U1672" s="8" t="s">
        <v>1480</v>
      </c>
      <c r="V1672" s="9" t="s">
        <v>2279</v>
      </c>
      <c r="W1672" s="6" t="s">
        <v>5178</v>
      </c>
      <c r="X1672" t="s">
        <v>1480</v>
      </c>
      <c r="Y1672" s="5" t="s">
        <v>5202</v>
      </c>
    </row>
    <row r="1673" spans="1:29" ht="12.75">
      <c r="A1673" t="s">
        <v>5181</v>
      </c>
      <c r="B1673" t="s">
        <v>105</v>
      </c>
      <c r="C1673" s="8">
        <v>29623</v>
      </c>
      <c r="D1673" s="9" t="s">
        <v>106</v>
      </c>
      <c r="E1673" s="9" t="s">
        <v>1950</v>
      </c>
      <c r="F1673" s="9" t="s">
        <v>935</v>
      </c>
      <c r="G1673" s="9" t="s">
        <v>3189</v>
      </c>
      <c r="H1673" t="s">
        <v>5181</v>
      </c>
      <c r="I1673" s="9" t="s">
        <v>935</v>
      </c>
      <c r="J1673" s="9" t="s">
        <v>2279</v>
      </c>
      <c r="K1673" t="s">
        <v>5181</v>
      </c>
      <c r="L1673" s="9" t="s">
        <v>935</v>
      </c>
      <c r="M1673" s="9" t="s">
        <v>4112</v>
      </c>
      <c r="N1673" t="s">
        <v>5181</v>
      </c>
      <c r="O1673" s="9" t="s">
        <v>935</v>
      </c>
      <c r="P1673" s="9" t="s">
        <v>2836</v>
      </c>
      <c r="Q1673" t="s">
        <v>5181</v>
      </c>
      <c r="R1673" s="9" t="s">
        <v>935</v>
      </c>
      <c r="S1673" s="5" t="s">
        <v>543</v>
      </c>
      <c r="T1673" t="s">
        <v>5206</v>
      </c>
      <c r="U1673" t="s">
        <v>935</v>
      </c>
      <c r="V1673" s="5" t="s">
        <v>5208</v>
      </c>
      <c r="W1673" s="5"/>
      <c r="X1673" s="5"/>
      <c r="Y1673" s="5"/>
      <c r="AC1673" s="11"/>
    </row>
    <row r="1674" spans="1:28" ht="12.75">
      <c r="A1674" t="s">
        <v>5198</v>
      </c>
      <c r="B1674" t="s">
        <v>108</v>
      </c>
      <c r="C1674" s="8">
        <v>29802</v>
      </c>
      <c r="D1674" s="9" t="s">
        <v>109</v>
      </c>
      <c r="E1674" s="9" t="s">
        <v>709</v>
      </c>
      <c r="F1674" s="9" t="s">
        <v>374</v>
      </c>
      <c r="G1674" s="9" t="s">
        <v>3713</v>
      </c>
      <c r="H1674" t="s">
        <v>5198</v>
      </c>
      <c r="I1674" s="9" t="s">
        <v>374</v>
      </c>
      <c r="J1674" s="9" t="s">
        <v>2698</v>
      </c>
      <c r="K1674" t="s">
        <v>5198</v>
      </c>
      <c r="L1674" s="9" t="s">
        <v>374</v>
      </c>
      <c r="M1674" s="9" t="s">
        <v>4427</v>
      </c>
      <c r="N1674" t="s">
        <v>5181</v>
      </c>
      <c r="O1674" s="9" t="s">
        <v>374</v>
      </c>
      <c r="P1674" s="9" t="s">
        <v>4235</v>
      </c>
      <c r="Q1674" t="s">
        <v>317</v>
      </c>
      <c r="R1674" s="9" t="s">
        <v>374</v>
      </c>
      <c r="S1674" s="9" t="s">
        <v>5199</v>
      </c>
      <c r="U1674" s="8"/>
      <c r="V1674" s="9"/>
      <c r="W1674" s="6"/>
      <c r="Y1674" s="5"/>
      <c r="Z1674" s="6"/>
      <c r="AB1674" s="12"/>
    </row>
    <row r="1675" spans="1:29" ht="12.75">
      <c r="A1675" t="s">
        <v>5200</v>
      </c>
      <c r="B1675" t="s">
        <v>4973</v>
      </c>
      <c r="C1675" s="8">
        <v>30517</v>
      </c>
      <c r="D1675" s="9" t="s">
        <v>2111</v>
      </c>
      <c r="E1675" s="9" t="s">
        <v>4615</v>
      </c>
      <c r="F1675" s="9" t="s">
        <v>2538</v>
      </c>
      <c r="G1675" s="9" t="s">
        <v>5199</v>
      </c>
      <c r="H1675"/>
      <c r="I1675" s="9"/>
      <c r="J1675" s="9"/>
      <c r="L1675" s="9"/>
      <c r="M1675" s="9"/>
      <c r="O1675" s="9"/>
      <c r="P1675" s="9"/>
      <c r="R1675" s="9"/>
      <c r="V1675" s="5"/>
      <c r="W1675" s="5"/>
      <c r="X1675" s="5"/>
      <c r="Y1675" s="5"/>
      <c r="AC1675" s="11"/>
    </row>
    <row r="1676" spans="1:28" ht="12.75">
      <c r="A1676" t="s">
        <v>5200</v>
      </c>
      <c r="B1676" t="s">
        <v>580</v>
      </c>
      <c r="C1676" s="8">
        <v>27621</v>
      </c>
      <c r="D1676" s="9"/>
      <c r="E1676" s="9" t="s">
        <v>1168</v>
      </c>
      <c r="F1676" s="9" t="s">
        <v>4511</v>
      </c>
      <c r="G1676" s="9" t="s">
        <v>5207</v>
      </c>
      <c r="H1676" t="s">
        <v>5198</v>
      </c>
      <c r="I1676" s="9" t="s">
        <v>4511</v>
      </c>
      <c r="J1676" s="9" t="s">
        <v>3814</v>
      </c>
      <c r="K1676" t="s">
        <v>5198</v>
      </c>
      <c r="L1676" s="9" t="s">
        <v>4511</v>
      </c>
      <c r="M1676" s="9" t="s">
        <v>3718</v>
      </c>
      <c r="N1676" t="s">
        <v>5198</v>
      </c>
      <c r="O1676" s="9" t="s">
        <v>4511</v>
      </c>
      <c r="P1676" s="9" t="s">
        <v>5184</v>
      </c>
      <c r="Q1676" t="s">
        <v>5198</v>
      </c>
      <c r="R1676" s="9" t="s">
        <v>4511</v>
      </c>
      <c r="S1676" s="9" t="s">
        <v>581</v>
      </c>
      <c r="T1676" t="s">
        <v>5198</v>
      </c>
      <c r="U1676" s="8" t="s">
        <v>3717</v>
      </c>
      <c r="V1676" s="9" t="s">
        <v>4235</v>
      </c>
      <c r="W1676" s="6" t="s">
        <v>5200</v>
      </c>
      <c r="X1676" t="s">
        <v>3717</v>
      </c>
      <c r="Y1676" s="5" t="s">
        <v>5207</v>
      </c>
      <c r="Z1676" s="6" t="s">
        <v>5200</v>
      </c>
      <c r="AA1676" s="6" t="s">
        <v>3717</v>
      </c>
      <c r="AB1676" s="12" t="s">
        <v>3188</v>
      </c>
    </row>
    <row r="1677" spans="1:29" ht="12.75">
      <c r="A1677" t="s">
        <v>5200</v>
      </c>
      <c r="B1677" t="s">
        <v>322</v>
      </c>
      <c r="C1677" s="8">
        <v>30255</v>
      </c>
      <c r="D1677" s="9" t="s">
        <v>1532</v>
      </c>
      <c r="E1677" s="9" t="s">
        <v>4610</v>
      </c>
      <c r="F1677" s="9" t="s">
        <v>3193</v>
      </c>
      <c r="G1677" s="9" t="s">
        <v>2539</v>
      </c>
      <c r="H1677" t="s">
        <v>5203</v>
      </c>
      <c r="I1677" s="9" t="s">
        <v>3193</v>
      </c>
      <c r="J1677" s="9" t="s">
        <v>2545</v>
      </c>
      <c r="L1677" s="9"/>
      <c r="M1677" s="9"/>
      <c r="N1677" t="s">
        <v>5203</v>
      </c>
      <c r="O1677" s="9" t="s">
        <v>4511</v>
      </c>
      <c r="P1677" s="9" t="s">
        <v>2545</v>
      </c>
      <c r="R1677" s="9"/>
      <c r="V1677" s="5"/>
      <c r="W1677" s="5"/>
      <c r="X1677" s="5"/>
      <c r="Y1677" s="5"/>
      <c r="AC1677" s="11"/>
    </row>
    <row r="1678" spans="1:29" ht="12.75">
      <c r="A1678" t="s">
        <v>5203</v>
      </c>
      <c r="B1678" t="s">
        <v>4476</v>
      </c>
      <c r="C1678" s="8">
        <v>29101</v>
      </c>
      <c r="D1678" s="9" t="s">
        <v>4477</v>
      </c>
      <c r="E1678" s="9" t="s">
        <v>3396</v>
      </c>
      <c r="F1678" s="9" t="s">
        <v>3548</v>
      </c>
      <c r="G1678" s="9" t="s">
        <v>2545</v>
      </c>
      <c r="H1678"/>
      <c r="I1678" s="9"/>
      <c r="J1678" s="9"/>
      <c r="K1678" t="s">
        <v>5203</v>
      </c>
      <c r="L1678" s="9" t="s">
        <v>5180</v>
      </c>
      <c r="M1678" s="9" t="s">
        <v>3188</v>
      </c>
      <c r="N1678" t="s">
        <v>5178</v>
      </c>
      <c r="O1678" s="9" t="s">
        <v>5180</v>
      </c>
      <c r="P1678" s="9" t="s">
        <v>543</v>
      </c>
      <c r="Q1678" t="s">
        <v>5203</v>
      </c>
      <c r="R1678" s="9" t="s">
        <v>5180</v>
      </c>
      <c r="S1678" s="5" t="s">
        <v>2539</v>
      </c>
      <c r="T1678" t="s">
        <v>5203</v>
      </c>
      <c r="U1678" t="s">
        <v>5180</v>
      </c>
      <c r="V1678" s="5" t="s">
        <v>5197</v>
      </c>
      <c r="W1678" s="5"/>
      <c r="X1678" s="5"/>
      <c r="Y1678" s="5"/>
      <c r="AC1678" s="11"/>
    </row>
    <row r="1680" spans="1:29" ht="12.75">
      <c r="A1680" t="s">
        <v>4919</v>
      </c>
      <c r="B1680" t="s">
        <v>4025</v>
      </c>
      <c r="C1680" s="8">
        <v>31061</v>
      </c>
      <c r="D1680" s="9" t="s">
        <v>2627</v>
      </c>
      <c r="E1680" s="9" t="s">
        <v>3260</v>
      </c>
      <c r="F1680" s="9" t="s">
        <v>4940</v>
      </c>
      <c r="G1680" s="9" t="s">
        <v>3295</v>
      </c>
      <c r="H1680" t="s">
        <v>4919</v>
      </c>
      <c r="I1680" s="9" t="s">
        <v>4940</v>
      </c>
      <c r="J1680" s="9" t="s">
        <v>3807</v>
      </c>
      <c r="L1680" s="9"/>
      <c r="M1680" s="9"/>
      <c r="O1680" s="9"/>
      <c r="P1680" s="9"/>
      <c r="R1680" s="9"/>
      <c r="V1680" s="5"/>
      <c r="W1680" s="5"/>
      <c r="X1680" s="5"/>
      <c r="Y1680" s="5"/>
      <c r="AC1680" s="11"/>
    </row>
    <row r="1681" spans="1:29" ht="12.75">
      <c r="A1681" t="s">
        <v>1910</v>
      </c>
      <c r="B1681" t="s">
        <v>2903</v>
      </c>
      <c r="C1681" s="8">
        <v>30702</v>
      </c>
      <c r="D1681" s="9" t="s">
        <v>2634</v>
      </c>
      <c r="E1681" s="9" t="s">
        <v>3259</v>
      </c>
      <c r="F1681" s="9" t="s">
        <v>1</v>
      </c>
      <c r="G1681" s="9" t="s">
        <v>3189</v>
      </c>
      <c r="H1681" t="s">
        <v>1910</v>
      </c>
      <c r="I1681" s="9" t="s">
        <v>1</v>
      </c>
      <c r="J1681" s="9" t="s">
        <v>5188</v>
      </c>
      <c r="L1681" s="9"/>
      <c r="M1681" s="9"/>
      <c r="O1681" s="9"/>
      <c r="P1681" s="9"/>
      <c r="R1681" s="9"/>
      <c r="V1681" s="5"/>
      <c r="W1681" s="5"/>
      <c r="X1681" s="5"/>
      <c r="Y1681" s="5"/>
      <c r="AC1681" s="11"/>
    </row>
    <row r="1682" spans="1:29" ht="12.75">
      <c r="A1682" t="s">
        <v>1908</v>
      </c>
      <c r="B1682" t="s">
        <v>3631</v>
      </c>
      <c r="C1682" s="8">
        <v>31276</v>
      </c>
      <c r="D1682" s="9" t="s">
        <v>4610</v>
      </c>
      <c r="E1682" s="9" t="s">
        <v>4601</v>
      </c>
      <c r="F1682" s="9" t="s">
        <v>2544</v>
      </c>
      <c r="G1682" s="9" t="s">
        <v>5199</v>
      </c>
      <c r="H1682"/>
      <c r="I1682" s="9"/>
      <c r="J1682" s="9"/>
      <c r="L1682" s="9"/>
      <c r="M1682" s="9"/>
      <c r="O1682" s="9"/>
      <c r="P1682" s="9"/>
      <c r="R1682" s="9"/>
      <c r="V1682" s="5"/>
      <c r="W1682" s="5"/>
      <c r="X1682" s="5"/>
      <c r="Y1682" s="5"/>
      <c r="AC1682" s="11"/>
    </row>
    <row r="1683" spans="1:29" ht="12.75">
      <c r="A1683" t="s">
        <v>1906</v>
      </c>
      <c r="B1683" t="s">
        <v>2072</v>
      </c>
      <c r="C1683" s="8">
        <v>30577</v>
      </c>
      <c r="D1683" s="9" t="s">
        <v>2113</v>
      </c>
      <c r="E1683" s="9" t="s">
        <v>2638</v>
      </c>
      <c r="F1683" s="9" t="s">
        <v>549</v>
      </c>
      <c r="G1683" s="9" t="s">
        <v>5202</v>
      </c>
      <c r="H1683" t="s">
        <v>573</v>
      </c>
      <c r="I1683" s="9" t="s">
        <v>549</v>
      </c>
      <c r="J1683" s="9" t="s">
        <v>5202</v>
      </c>
      <c r="L1683" s="9"/>
      <c r="M1683" s="9"/>
      <c r="O1683" s="9"/>
      <c r="P1683" s="9"/>
      <c r="R1683" s="9"/>
      <c r="V1683" s="5"/>
      <c r="W1683" s="5"/>
      <c r="X1683" s="5"/>
      <c r="Y1683" s="5"/>
      <c r="AC1683" s="11"/>
    </row>
    <row r="1684" spans="1:28" ht="12.75">
      <c r="A1684" t="s">
        <v>2699</v>
      </c>
      <c r="B1684" t="s">
        <v>107</v>
      </c>
      <c r="C1684" s="8">
        <v>28973</v>
      </c>
      <c r="D1684" s="9" t="s">
        <v>2188</v>
      </c>
      <c r="E1684" s="9" t="s">
        <v>4663</v>
      </c>
      <c r="F1684" s="9" t="s">
        <v>374</v>
      </c>
      <c r="G1684" s="9" t="s">
        <v>2545</v>
      </c>
      <c r="H1684" t="s">
        <v>2699</v>
      </c>
      <c r="I1684" s="9" t="s">
        <v>374</v>
      </c>
      <c r="J1684" s="9" t="s">
        <v>3711</v>
      </c>
      <c r="K1684" t="s">
        <v>2699</v>
      </c>
      <c r="L1684" s="9" t="s">
        <v>374</v>
      </c>
      <c r="M1684" s="9" t="s">
        <v>5184</v>
      </c>
      <c r="N1684" t="s">
        <v>1908</v>
      </c>
      <c r="O1684" s="9" t="s">
        <v>524</v>
      </c>
      <c r="P1684" s="9" t="s">
        <v>2539</v>
      </c>
      <c r="Q1684" t="s">
        <v>2699</v>
      </c>
      <c r="R1684" s="9" t="s">
        <v>539</v>
      </c>
      <c r="S1684" s="9" t="s">
        <v>5184</v>
      </c>
      <c r="T1684" t="s">
        <v>2699</v>
      </c>
      <c r="U1684" s="8" t="s">
        <v>539</v>
      </c>
      <c r="V1684" s="9" t="s">
        <v>4415</v>
      </c>
      <c r="W1684" s="6" t="s">
        <v>2699</v>
      </c>
      <c r="X1684" t="s">
        <v>539</v>
      </c>
      <c r="Y1684" s="5" t="s">
        <v>543</v>
      </c>
      <c r="AB1684" s="12"/>
    </row>
    <row r="1685" spans="1:29" ht="12.75">
      <c r="A1685" t="s">
        <v>573</v>
      </c>
      <c r="B1685" t="s">
        <v>4310</v>
      </c>
      <c r="C1685" s="8">
        <v>29923</v>
      </c>
      <c r="D1685" s="9" t="s">
        <v>1530</v>
      </c>
      <c r="E1685" s="9" t="s">
        <v>2111</v>
      </c>
      <c r="F1685" s="9" t="s">
        <v>2226</v>
      </c>
      <c r="G1685" s="9" t="s">
        <v>2545</v>
      </c>
      <c r="H1685" t="s">
        <v>2699</v>
      </c>
      <c r="I1685" s="9" t="s">
        <v>2226</v>
      </c>
      <c r="J1685" s="9" t="s">
        <v>3713</v>
      </c>
      <c r="L1685" s="9"/>
      <c r="M1685" s="9"/>
      <c r="O1685" s="9"/>
      <c r="P1685" s="9"/>
      <c r="R1685" s="9"/>
      <c r="V1685" s="5"/>
      <c r="W1685" s="5"/>
      <c r="X1685" s="5"/>
      <c r="Y1685" s="5"/>
      <c r="AC1685" s="11"/>
    </row>
    <row r="1686" spans="1:28" ht="12.75">
      <c r="A1686" t="s">
        <v>1328</v>
      </c>
      <c r="B1686" t="s">
        <v>1360</v>
      </c>
      <c r="C1686" s="8">
        <v>30755</v>
      </c>
      <c r="D1686" s="9" t="s">
        <v>972</v>
      </c>
      <c r="E1686" s="9" t="s">
        <v>92</v>
      </c>
      <c r="F1686" s="9"/>
      <c r="G1686" s="9"/>
      <c r="H1686" t="s">
        <v>1328</v>
      </c>
      <c r="I1686" s="9"/>
      <c r="J1686" s="9"/>
      <c r="K1686" t="s">
        <v>573</v>
      </c>
      <c r="L1686" s="9" t="s">
        <v>4147</v>
      </c>
      <c r="M1686" s="9" t="s">
        <v>3188</v>
      </c>
      <c r="O1686" s="9"/>
      <c r="P1686" s="9"/>
      <c r="R1686" s="9"/>
      <c r="S1686" s="9"/>
      <c r="U1686" s="8"/>
      <c r="V1686" s="9"/>
      <c r="W1686" s="6"/>
      <c r="Y1686" s="5"/>
      <c r="Z1686" s="6"/>
      <c r="AB1686" s="12"/>
    </row>
    <row r="1687" spans="4:28" ht="12.75">
      <c r="D1687"/>
      <c r="E1687"/>
      <c r="F1687"/>
      <c r="G1687"/>
      <c r="H1687"/>
      <c r="I1687"/>
      <c r="J1687"/>
      <c r="L1687"/>
      <c r="M1687"/>
      <c r="O1687"/>
      <c r="P1687"/>
      <c r="R1687"/>
      <c r="AA1687"/>
      <c r="AB1687"/>
    </row>
    <row r="1688" spans="1:28" ht="12.75">
      <c r="A1688" t="s">
        <v>4780</v>
      </c>
      <c r="B1688" t="s">
        <v>112</v>
      </c>
      <c r="C1688" s="8">
        <v>30386</v>
      </c>
      <c r="D1688" s="9" t="s">
        <v>4991</v>
      </c>
      <c r="E1688" s="9" t="s">
        <v>3758</v>
      </c>
      <c r="F1688" s="9" t="s">
        <v>4940</v>
      </c>
      <c r="G1688" s="9" t="s">
        <v>1922</v>
      </c>
      <c r="H1688" t="s">
        <v>4780</v>
      </c>
      <c r="I1688" s="9" t="s">
        <v>4940</v>
      </c>
      <c r="J1688" s="9" t="s">
        <v>3134</v>
      </c>
      <c r="K1688" t="s">
        <v>3825</v>
      </c>
      <c r="L1688" s="9" t="s">
        <v>4940</v>
      </c>
      <c r="M1688" s="9" t="s">
        <v>154</v>
      </c>
      <c r="N1688" t="s">
        <v>361</v>
      </c>
      <c r="O1688" s="9" t="s">
        <v>4940</v>
      </c>
      <c r="P1688" s="9" t="s">
        <v>683</v>
      </c>
      <c r="Q1688" t="s">
        <v>361</v>
      </c>
      <c r="R1688" s="9" t="s">
        <v>4940</v>
      </c>
      <c r="S1688" s="9" t="s">
        <v>1268</v>
      </c>
      <c r="U1688" s="8"/>
      <c r="V1688" s="9"/>
      <c r="W1688" s="6"/>
      <c r="Y1688" s="5"/>
      <c r="Z1688" s="6"/>
      <c r="AB1688" s="12"/>
    </row>
    <row r="1689" spans="1:28" ht="12.75">
      <c r="A1689" t="s">
        <v>370</v>
      </c>
      <c r="B1689" t="s">
        <v>4393</v>
      </c>
      <c r="C1689" s="8">
        <v>28552</v>
      </c>
      <c r="D1689" s="9" t="s">
        <v>379</v>
      </c>
      <c r="E1689" s="9" t="s">
        <v>3764</v>
      </c>
      <c r="F1689" s="9" t="s">
        <v>5183</v>
      </c>
      <c r="G1689" s="9" t="s">
        <v>550</v>
      </c>
      <c r="H1689" t="s">
        <v>1328</v>
      </c>
      <c r="I1689" s="9"/>
      <c r="J1689" s="9"/>
      <c r="K1689" t="s">
        <v>370</v>
      </c>
      <c r="L1689" s="9" t="s">
        <v>5183</v>
      </c>
      <c r="M1689" s="9" t="s">
        <v>3134</v>
      </c>
      <c r="N1689" t="s">
        <v>367</v>
      </c>
      <c r="O1689" s="9" t="s">
        <v>5183</v>
      </c>
      <c r="P1689" s="9" t="s">
        <v>368</v>
      </c>
      <c r="Q1689" t="s">
        <v>367</v>
      </c>
      <c r="R1689" s="9" t="s">
        <v>5183</v>
      </c>
      <c r="S1689" s="9" t="s">
        <v>368</v>
      </c>
      <c r="U1689" s="8"/>
      <c r="V1689" s="9"/>
      <c r="W1689" s="6"/>
      <c r="Y1689" s="5"/>
      <c r="Z1689" s="6"/>
      <c r="AB1689" s="12"/>
    </row>
    <row r="1690" spans="1:29" ht="12.75">
      <c r="A1690" t="s">
        <v>370</v>
      </c>
      <c r="B1690" t="s">
        <v>903</v>
      </c>
      <c r="C1690" s="8">
        <v>29480</v>
      </c>
      <c r="D1690" s="9" t="s">
        <v>18</v>
      </c>
      <c r="E1690" s="9" t="s">
        <v>5174</v>
      </c>
      <c r="F1690" s="9" t="s">
        <v>4819</v>
      </c>
      <c r="G1690" s="9" t="s">
        <v>550</v>
      </c>
      <c r="H1690" t="s">
        <v>367</v>
      </c>
      <c r="I1690" s="9" t="s">
        <v>4819</v>
      </c>
      <c r="J1690" s="9" t="s">
        <v>3134</v>
      </c>
      <c r="K1690" t="s">
        <v>367</v>
      </c>
      <c r="L1690" s="9" t="s">
        <v>4819</v>
      </c>
      <c r="M1690" s="9" t="s">
        <v>368</v>
      </c>
      <c r="N1690" t="s">
        <v>367</v>
      </c>
      <c r="O1690" s="9" t="s">
        <v>4819</v>
      </c>
      <c r="P1690" s="9" t="s">
        <v>368</v>
      </c>
      <c r="Q1690" t="s">
        <v>367</v>
      </c>
      <c r="R1690" s="9" t="s">
        <v>4819</v>
      </c>
      <c r="S1690" s="5" t="s">
        <v>368</v>
      </c>
      <c r="T1690" t="s">
        <v>367</v>
      </c>
      <c r="U1690" t="s">
        <v>4819</v>
      </c>
      <c r="V1690" s="5" t="s">
        <v>368</v>
      </c>
      <c r="W1690" s="5"/>
      <c r="X1690" s="5"/>
      <c r="Y1690" s="5"/>
      <c r="AC1690" s="11"/>
    </row>
    <row r="1691" spans="1:28" ht="12.75">
      <c r="A1691" t="s">
        <v>3133</v>
      </c>
      <c r="B1691" t="s">
        <v>110</v>
      </c>
      <c r="C1691" s="8">
        <v>28878</v>
      </c>
      <c r="D1691" s="9" t="s">
        <v>3457</v>
      </c>
      <c r="E1691" s="9" t="s">
        <v>57</v>
      </c>
      <c r="F1691" s="9" t="s">
        <v>4940</v>
      </c>
      <c r="G1691" s="9" t="s">
        <v>3134</v>
      </c>
      <c r="H1691" t="s">
        <v>3133</v>
      </c>
      <c r="I1691" s="9" t="s">
        <v>4940</v>
      </c>
      <c r="J1691" s="9" t="s">
        <v>3134</v>
      </c>
      <c r="K1691" t="s">
        <v>3133</v>
      </c>
      <c r="L1691" s="9" t="s">
        <v>4940</v>
      </c>
      <c r="M1691" s="9" t="s">
        <v>3134</v>
      </c>
      <c r="N1691" t="s">
        <v>4780</v>
      </c>
      <c r="O1691" s="9" t="s">
        <v>4940</v>
      </c>
      <c r="P1691" s="9" t="s">
        <v>550</v>
      </c>
      <c r="Q1691" t="s">
        <v>3133</v>
      </c>
      <c r="R1691" s="9" t="s">
        <v>4172</v>
      </c>
      <c r="S1691" s="9" t="s">
        <v>1922</v>
      </c>
      <c r="T1691" t="s">
        <v>367</v>
      </c>
      <c r="U1691" s="8" t="s">
        <v>4172</v>
      </c>
      <c r="V1691" s="9" t="s">
        <v>368</v>
      </c>
      <c r="W1691" s="6" t="s">
        <v>3133</v>
      </c>
      <c r="X1691" t="s">
        <v>4172</v>
      </c>
      <c r="Y1691" s="5" t="s">
        <v>550</v>
      </c>
      <c r="Z1691" s="6" t="s">
        <v>367</v>
      </c>
      <c r="AA1691" s="6" t="s">
        <v>4172</v>
      </c>
      <c r="AB1691" s="12" t="s">
        <v>368</v>
      </c>
    </row>
    <row r="1692" spans="1:28" ht="12.75">
      <c r="A1692" t="s">
        <v>370</v>
      </c>
      <c r="B1692" t="s">
        <v>973</v>
      </c>
      <c r="C1692" s="8">
        <v>31039</v>
      </c>
      <c r="D1692" s="9" t="s">
        <v>92</v>
      </c>
      <c r="E1692" s="9" t="s">
        <v>93</v>
      </c>
      <c r="F1692" s="9" t="s">
        <v>539</v>
      </c>
      <c r="G1692" s="9" t="s">
        <v>3134</v>
      </c>
      <c r="H1692" t="s">
        <v>370</v>
      </c>
      <c r="I1692" s="9" t="s">
        <v>539</v>
      </c>
      <c r="J1692" s="9" t="s">
        <v>3134</v>
      </c>
      <c r="K1692" t="s">
        <v>367</v>
      </c>
      <c r="L1692" s="9" t="s">
        <v>539</v>
      </c>
      <c r="M1692" s="9" t="s">
        <v>368</v>
      </c>
      <c r="O1692" s="9"/>
      <c r="P1692" s="9"/>
      <c r="R1692" s="9"/>
      <c r="S1692" s="9"/>
      <c r="U1692" s="8"/>
      <c r="V1692" s="9"/>
      <c r="W1692" s="6"/>
      <c r="Y1692" s="5"/>
      <c r="Z1692" s="6"/>
      <c r="AB1692" s="12"/>
    </row>
    <row r="1693" spans="1:29" ht="12.75">
      <c r="A1693" t="s">
        <v>367</v>
      </c>
      <c r="B1693" t="s">
        <v>4967</v>
      </c>
      <c r="C1693" s="8">
        <v>31599</v>
      </c>
      <c r="D1693" s="9" t="s">
        <v>2365</v>
      </c>
      <c r="E1693" s="9" t="s">
        <v>4603</v>
      </c>
      <c r="F1693" s="9" t="s">
        <v>549</v>
      </c>
      <c r="G1693" s="9" t="s">
        <v>368</v>
      </c>
      <c r="H1693"/>
      <c r="I1693" s="9"/>
      <c r="J1693" s="9"/>
      <c r="L1693" s="9"/>
      <c r="M1693" s="9"/>
      <c r="O1693" s="9"/>
      <c r="P1693" s="9"/>
      <c r="R1693" s="9"/>
      <c r="V1693" s="5"/>
      <c r="W1693" s="5"/>
      <c r="X1693" s="5"/>
      <c r="Y1693" s="5"/>
      <c r="AC1693" s="11"/>
    </row>
    <row r="1694" spans="1:29" ht="12.75">
      <c r="A1694" t="s">
        <v>367</v>
      </c>
      <c r="B1694" t="s">
        <v>3820</v>
      </c>
      <c r="C1694" s="8">
        <v>30768</v>
      </c>
      <c r="D1694" s="9" t="s">
        <v>2635</v>
      </c>
      <c r="E1694" s="9" t="s">
        <v>4867</v>
      </c>
      <c r="F1694" s="9" t="s">
        <v>2546</v>
      </c>
      <c r="G1694" s="9" t="s">
        <v>368</v>
      </c>
      <c r="H1694" t="s">
        <v>367</v>
      </c>
      <c r="I1694" s="9" t="s">
        <v>2546</v>
      </c>
      <c r="J1694" s="9" t="s">
        <v>368</v>
      </c>
      <c r="L1694" s="9"/>
      <c r="M1694" s="9"/>
      <c r="O1694" s="9"/>
      <c r="P1694" s="9"/>
      <c r="R1694" s="9"/>
      <c r="V1694" s="5"/>
      <c r="W1694" s="5"/>
      <c r="X1694" s="5"/>
      <c r="Y1694" s="5"/>
      <c r="AC1694" s="11"/>
    </row>
    <row r="1695" spans="1:29" ht="12.75">
      <c r="A1695" t="s">
        <v>1328</v>
      </c>
      <c r="B1695" t="s">
        <v>5088</v>
      </c>
      <c r="C1695" s="8">
        <v>30497</v>
      </c>
      <c r="D1695" s="9" t="s">
        <v>2976</v>
      </c>
      <c r="E1695" s="9" t="s">
        <v>1528</v>
      </c>
      <c r="F1695" s="9"/>
      <c r="G1695" s="9"/>
      <c r="H1695" t="s">
        <v>3133</v>
      </c>
      <c r="I1695" s="9" t="s">
        <v>2226</v>
      </c>
      <c r="J1695" s="9" t="s">
        <v>3134</v>
      </c>
      <c r="K1695" t="s">
        <v>2493</v>
      </c>
      <c r="L1695" s="9" t="s">
        <v>2226</v>
      </c>
      <c r="M1695" s="9" t="s">
        <v>2494</v>
      </c>
      <c r="N1695" t="s">
        <v>367</v>
      </c>
      <c r="O1695" s="9" t="s">
        <v>2226</v>
      </c>
      <c r="P1695" s="9" t="s">
        <v>368</v>
      </c>
      <c r="R1695" s="9"/>
      <c r="V1695" s="5"/>
      <c r="W1695" s="5"/>
      <c r="X1695" s="5"/>
      <c r="Y1695" s="5"/>
      <c r="AC1695" s="11"/>
    </row>
    <row r="1696" spans="3:28" ht="12.75">
      <c r="C1696" s="8"/>
      <c r="D1696" s="9"/>
      <c r="E1696" s="9"/>
      <c r="F1696" s="9"/>
      <c r="G1696" s="9"/>
      <c r="H1696"/>
      <c r="I1696" s="9"/>
      <c r="J1696" s="9"/>
      <c r="L1696" s="9"/>
      <c r="M1696" s="9"/>
      <c r="O1696" s="9"/>
      <c r="P1696" s="9"/>
      <c r="R1696" s="9"/>
      <c r="S1696" s="9"/>
      <c r="U1696" s="8"/>
      <c r="V1696" s="9"/>
      <c r="W1696" s="6"/>
      <c r="Y1696" s="5"/>
      <c r="Z1696" s="6"/>
      <c r="AB1696" s="12"/>
    </row>
    <row r="1697" spans="1:28" ht="12.75">
      <c r="A1697" t="s">
        <v>380</v>
      </c>
      <c r="B1697" t="s">
        <v>5077</v>
      </c>
      <c r="C1697" s="8">
        <v>28693</v>
      </c>
      <c r="D1697" s="9" t="s">
        <v>3262</v>
      </c>
      <c r="E1697" s="9" t="s">
        <v>3767</v>
      </c>
      <c r="F1697" s="9" t="s">
        <v>2123</v>
      </c>
      <c r="G1697" s="9" t="s">
        <v>1410</v>
      </c>
      <c r="H1697" t="s">
        <v>3906</v>
      </c>
      <c r="I1697" s="9" t="s">
        <v>295</v>
      </c>
      <c r="J1697" s="9" t="s">
        <v>4552</v>
      </c>
      <c r="K1697" t="s">
        <v>2967</v>
      </c>
      <c r="L1697" s="9" t="s">
        <v>295</v>
      </c>
      <c r="M1697" s="9" t="s">
        <v>4869</v>
      </c>
      <c r="N1697" t="s">
        <v>2967</v>
      </c>
      <c r="O1697" s="9" t="s">
        <v>295</v>
      </c>
      <c r="P1697" s="9" t="s">
        <v>4927</v>
      </c>
      <c r="Q1697" t="s">
        <v>2967</v>
      </c>
      <c r="R1697" s="9" t="s">
        <v>295</v>
      </c>
      <c r="S1697" s="9" t="s">
        <v>3568</v>
      </c>
      <c r="U1697" s="8"/>
      <c r="V1697" s="9"/>
      <c r="W1697" s="6"/>
      <c r="Y1697" s="5"/>
      <c r="Z1697" s="6"/>
      <c r="AB1697" s="12"/>
    </row>
    <row r="1698" spans="1:29" ht="12.75">
      <c r="A1698" t="s">
        <v>1715</v>
      </c>
      <c r="B1698" t="s">
        <v>911</v>
      </c>
      <c r="C1698" s="8">
        <v>25503</v>
      </c>
      <c r="D1698" s="9"/>
      <c r="E1698" s="9" t="s">
        <v>2543</v>
      </c>
      <c r="F1698" s="9" t="s">
        <v>4940</v>
      </c>
      <c r="G1698" s="9" t="s">
        <v>2085</v>
      </c>
      <c r="H1698" t="s">
        <v>1715</v>
      </c>
      <c r="I1698" s="9" t="s">
        <v>4940</v>
      </c>
      <c r="J1698" s="9" t="s">
        <v>3915</v>
      </c>
      <c r="K1698" t="s">
        <v>1715</v>
      </c>
      <c r="L1698" s="9" t="s">
        <v>4940</v>
      </c>
      <c r="M1698" s="9" t="s">
        <v>1562</v>
      </c>
      <c r="N1698" t="s">
        <v>1715</v>
      </c>
      <c r="O1698" s="9" t="s">
        <v>4940</v>
      </c>
      <c r="P1698" s="9" t="s">
        <v>2768</v>
      </c>
      <c r="Q1698" t="s">
        <v>1715</v>
      </c>
      <c r="R1698" s="9" t="s">
        <v>4940</v>
      </c>
      <c r="S1698" s="5" t="s">
        <v>4809</v>
      </c>
      <c r="T1698" s="6" t="s">
        <v>1715</v>
      </c>
      <c r="U1698" s="5" t="s">
        <v>4940</v>
      </c>
      <c r="V1698" s="5" t="s">
        <v>4785</v>
      </c>
      <c r="W1698" s="5"/>
      <c r="X1698" s="5"/>
      <c r="Y1698" s="5"/>
      <c r="Z1698" t="s">
        <v>1715</v>
      </c>
      <c r="AA1698" s="6" t="s">
        <v>4940</v>
      </c>
      <c r="AB1698" s="6" t="s">
        <v>4786</v>
      </c>
      <c r="AC1698" s="11"/>
    </row>
    <row r="1699" spans="1:29" ht="12.75">
      <c r="A1699" t="s">
        <v>3311</v>
      </c>
      <c r="B1699" t="s">
        <v>4787</v>
      </c>
      <c r="C1699" s="8">
        <v>26071</v>
      </c>
      <c r="D1699" s="9"/>
      <c r="E1699" s="9" t="s">
        <v>372</v>
      </c>
      <c r="F1699" s="9" t="s">
        <v>2538</v>
      </c>
      <c r="G1699" s="9" t="s">
        <v>195</v>
      </c>
      <c r="H1699" t="s">
        <v>3311</v>
      </c>
      <c r="I1699" s="9" t="s">
        <v>2538</v>
      </c>
      <c r="J1699" s="9" t="s">
        <v>3670</v>
      </c>
      <c r="K1699" t="s">
        <v>3311</v>
      </c>
      <c r="L1699" s="9" t="s">
        <v>2538</v>
      </c>
      <c r="M1699" s="9" t="s">
        <v>3441</v>
      </c>
      <c r="N1699" t="s">
        <v>3311</v>
      </c>
      <c r="O1699" s="9" t="s">
        <v>2538</v>
      </c>
      <c r="P1699" s="9" t="s">
        <v>3178</v>
      </c>
      <c r="Q1699" t="s">
        <v>3311</v>
      </c>
      <c r="R1699" s="9" t="s">
        <v>2538</v>
      </c>
      <c r="S1699" s="5" t="s">
        <v>4788</v>
      </c>
      <c r="T1699" t="s">
        <v>3311</v>
      </c>
      <c r="U1699" t="s">
        <v>2538</v>
      </c>
      <c r="V1699" s="5" t="s">
        <v>4789</v>
      </c>
      <c r="W1699" s="6" t="s">
        <v>3311</v>
      </c>
      <c r="X1699" t="s">
        <v>2538</v>
      </c>
      <c r="Y1699" s="5" t="s">
        <v>1257</v>
      </c>
      <c r="Z1699" t="s">
        <v>3311</v>
      </c>
      <c r="AA1699" s="6" t="s">
        <v>2538</v>
      </c>
      <c r="AB1699" s="6" t="s">
        <v>1984</v>
      </c>
      <c r="AC1699" s="11"/>
    </row>
    <row r="1700" spans="3:29" ht="12.75">
      <c r="C1700" s="8"/>
      <c r="D1700" s="9"/>
      <c r="E1700" s="9"/>
      <c r="F1700" s="9"/>
      <c r="G1700" s="9"/>
      <c r="H1700" s="9"/>
      <c r="I1700" s="9"/>
      <c r="J1700" s="9"/>
      <c r="L1700" s="9"/>
      <c r="M1700" s="9"/>
      <c r="O1700" s="9"/>
      <c r="P1700" s="9"/>
      <c r="R1700" s="9"/>
      <c r="V1700" s="5"/>
      <c r="W1700" s="6"/>
      <c r="Y1700" s="5"/>
      <c r="AC1700" s="11"/>
    </row>
    <row r="1701" spans="4:28" ht="12.75">
      <c r="D1701"/>
      <c r="E1701"/>
      <c r="F1701"/>
      <c r="G1701"/>
      <c r="H1701" t="s">
        <v>5162</v>
      </c>
      <c r="I1701"/>
      <c r="J1701"/>
      <c r="K1701" t="s">
        <v>723</v>
      </c>
      <c r="L1701"/>
      <c r="M1701"/>
      <c r="N1701" t="s">
        <v>4124</v>
      </c>
      <c r="O1701"/>
      <c r="P1701"/>
      <c r="Q1701" t="s">
        <v>1258</v>
      </c>
      <c r="R1701"/>
      <c r="T1701" t="s">
        <v>1267</v>
      </c>
      <c r="AA1701"/>
      <c r="AB1701"/>
    </row>
    <row r="1704" ht="12.75">
      <c r="A1704" t="s">
        <v>2019</v>
      </c>
    </row>
    <row r="1705" ht="12.75">
      <c r="A1705" t="s">
        <v>3536</v>
      </c>
    </row>
  </sheetData>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2:R316"/>
  <sheetViews>
    <sheetView zoomScale="75" zoomScaleNormal="75" workbookViewId="0" topLeftCell="A1">
      <selection activeCell="A2" sqref="A2"/>
    </sheetView>
  </sheetViews>
  <sheetFormatPr defaultColWidth="9.140625" defaultRowHeight="12.75"/>
  <cols>
    <col min="1" max="1" width="10.421875" style="18" customWidth="1"/>
    <col min="2" max="2" width="21.00390625" style="0" customWidth="1"/>
    <col min="3" max="3" width="7.7109375" style="5" bestFit="1" customWidth="1"/>
    <col min="4" max="4" width="56.140625" style="5" customWidth="1"/>
    <col min="5" max="5" width="6.8515625" style="19" bestFit="1" customWidth="1"/>
    <col min="6" max="6" width="8.28125" style="19" customWidth="1"/>
    <col min="7" max="7" width="8.140625" style="19" customWidth="1"/>
    <col min="8" max="8" width="7.8515625" style="19" bestFit="1" customWidth="1"/>
    <col min="9" max="9" width="8.140625" style="19" bestFit="1" customWidth="1"/>
    <col min="10" max="10" width="7.8515625" style="19" bestFit="1" customWidth="1"/>
    <col min="11" max="11" width="7.421875" style="18" bestFit="1" customWidth="1"/>
    <col min="12" max="12" width="7.00390625" style="18" bestFit="1" customWidth="1"/>
    <col min="13" max="13" width="7.140625" style="18" bestFit="1" customWidth="1"/>
  </cols>
  <sheetData>
    <row r="2" spans="1:4" ht="12.75">
      <c r="A2" s="23" t="s">
        <v>475</v>
      </c>
      <c r="B2" s="2" t="s">
        <v>2397</v>
      </c>
      <c r="C2" s="3" t="s">
        <v>1138</v>
      </c>
      <c r="D2" s="4" t="s">
        <v>1139</v>
      </c>
    </row>
    <row r="3" spans="1:4" ht="12.75">
      <c r="A3" s="23" t="s">
        <v>476</v>
      </c>
      <c r="B3" s="2"/>
      <c r="C3" s="3"/>
      <c r="D3" s="4"/>
    </row>
    <row r="4" spans="1:14" ht="12.75">
      <c r="A4" s="23"/>
      <c r="B4" s="2"/>
      <c r="C4" s="3"/>
      <c r="D4" s="4"/>
      <c r="E4" s="19" t="s">
        <v>4483</v>
      </c>
      <c r="F4" s="19" t="s">
        <v>4482</v>
      </c>
      <c r="G4" s="19" t="s">
        <v>4482</v>
      </c>
      <c r="H4" s="19" t="s">
        <v>4483</v>
      </c>
      <c r="I4" s="19" t="s">
        <v>4483</v>
      </c>
      <c r="J4" s="19" t="s">
        <v>4484</v>
      </c>
      <c r="K4" s="19" t="s">
        <v>4484</v>
      </c>
      <c r="L4" s="18" t="s">
        <v>4485</v>
      </c>
      <c r="M4" s="18" t="s">
        <v>4486</v>
      </c>
      <c r="N4" s="18" t="s">
        <v>4487</v>
      </c>
    </row>
    <row r="5" spans="1:14" ht="12.75">
      <c r="A5" s="23"/>
      <c r="B5" s="2" t="s">
        <v>1942</v>
      </c>
      <c r="C5" s="3"/>
      <c r="D5" s="4"/>
      <c r="E5" s="19" t="s">
        <v>4485</v>
      </c>
      <c r="F5" s="19" t="s">
        <v>478</v>
      </c>
      <c r="G5" s="19" t="s">
        <v>479</v>
      </c>
      <c r="H5" s="19" t="s">
        <v>478</v>
      </c>
      <c r="I5" s="19" t="s">
        <v>479</v>
      </c>
      <c r="J5" s="19" t="s">
        <v>478</v>
      </c>
      <c r="K5" s="19" t="s">
        <v>479</v>
      </c>
      <c r="L5" s="18" t="s">
        <v>4488</v>
      </c>
      <c r="M5" s="18" t="s">
        <v>4489</v>
      </c>
      <c r="N5" s="18" t="s">
        <v>4490</v>
      </c>
    </row>
    <row r="6" spans="3:4" ht="12.75">
      <c r="C6" s="9"/>
      <c r="D6" s="9"/>
    </row>
    <row r="7" spans="1:4" ht="12.75">
      <c r="A7" s="6" t="s">
        <v>29</v>
      </c>
      <c r="C7" s="9"/>
      <c r="D7" s="9"/>
    </row>
    <row r="8" spans="1:4" ht="12.75">
      <c r="A8" s="6" t="s">
        <v>4800</v>
      </c>
      <c r="C8" s="9"/>
      <c r="D8" s="9"/>
    </row>
    <row r="9" spans="3:4" ht="12.75">
      <c r="C9" s="9"/>
      <c r="D9" s="9"/>
    </row>
    <row r="10" spans="1:11" ht="12.75">
      <c r="A10" s="18">
        <v>1</v>
      </c>
      <c r="B10" t="s">
        <v>3000</v>
      </c>
      <c r="C10" s="9" t="s">
        <v>2226</v>
      </c>
      <c r="D10" s="9" t="s">
        <v>2434</v>
      </c>
      <c r="E10" s="42">
        <v>18</v>
      </c>
      <c r="K10" s="24"/>
    </row>
    <row r="11" spans="1:11" ht="12.75">
      <c r="A11" s="18">
        <v>2</v>
      </c>
      <c r="B11" t="s">
        <v>787</v>
      </c>
      <c r="C11" s="9" t="s">
        <v>4511</v>
      </c>
      <c r="D11" s="9" t="s">
        <v>1148</v>
      </c>
      <c r="E11" s="42">
        <v>44</v>
      </c>
      <c r="K11" s="24"/>
    </row>
    <row r="12" spans="1:13" ht="12.75">
      <c r="A12" s="18">
        <v>3</v>
      </c>
      <c r="B12" t="s">
        <v>4230</v>
      </c>
      <c r="C12" s="9" t="s">
        <v>374</v>
      </c>
      <c r="D12" s="9" t="s">
        <v>1149</v>
      </c>
      <c r="E12" s="42">
        <v>48</v>
      </c>
      <c r="K12" s="24"/>
      <c r="L12" s="25"/>
      <c r="M12" s="25"/>
    </row>
    <row r="13" spans="1:11" ht="12.75">
      <c r="A13" s="18">
        <v>4</v>
      </c>
      <c r="B13" t="s">
        <v>3806</v>
      </c>
      <c r="C13" s="9" t="s">
        <v>549</v>
      </c>
      <c r="D13" s="9" t="s">
        <v>1151</v>
      </c>
      <c r="E13" s="42">
        <v>30</v>
      </c>
      <c r="K13" s="24"/>
    </row>
    <row r="14" spans="1:11" ht="12.75">
      <c r="A14" s="18">
        <v>5</v>
      </c>
      <c r="B14" t="s">
        <v>4111</v>
      </c>
      <c r="C14" s="9" t="s">
        <v>4819</v>
      </c>
      <c r="D14" s="9" t="s">
        <v>1150</v>
      </c>
      <c r="E14" s="42">
        <v>14</v>
      </c>
      <c r="K14" s="24"/>
    </row>
    <row r="15" spans="1:11" ht="12.75">
      <c r="A15" s="18">
        <v>6</v>
      </c>
      <c r="B15" t="s">
        <v>4686</v>
      </c>
      <c r="C15" s="9" t="s">
        <v>5180</v>
      </c>
      <c r="D15" s="9" t="s">
        <v>1152</v>
      </c>
      <c r="E15" s="42">
        <v>30</v>
      </c>
      <c r="K15" s="24"/>
    </row>
    <row r="16" spans="1:11" ht="12.75">
      <c r="A16" s="18">
        <v>7</v>
      </c>
      <c r="B16" t="s">
        <v>402</v>
      </c>
      <c r="C16" s="9" t="s">
        <v>5183</v>
      </c>
      <c r="D16" s="9" t="s">
        <v>3693</v>
      </c>
      <c r="E16" s="42">
        <v>14</v>
      </c>
      <c r="K16" s="24"/>
    </row>
    <row r="17" spans="1:11" ht="12.75">
      <c r="A17" s="18">
        <v>8</v>
      </c>
      <c r="B17" t="s">
        <v>3014</v>
      </c>
      <c r="C17" s="9" t="s">
        <v>1905</v>
      </c>
      <c r="D17" s="9" t="s">
        <v>3694</v>
      </c>
      <c r="E17" s="42">
        <v>18</v>
      </c>
      <c r="K17" s="24"/>
    </row>
    <row r="18" spans="1:11" ht="12.75">
      <c r="A18" s="18">
        <v>9</v>
      </c>
      <c r="B18" t="s">
        <v>1357</v>
      </c>
      <c r="C18" s="9" t="s">
        <v>3717</v>
      </c>
      <c r="D18" s="9" t="s">
        <v>3695</v>
      </c>
      <c r="E18" s="42">
        <v>42</v>
      </c>
      <c r="K18" s="24"/>
    </row>
    <row r="19" spans="1:11" ht="12.75">
      <c r="A19" s="18">
        <v>10</v>
      </c>
      <c r="B19" t="s">
        <v>4893</v>
      </c>
      <c r="C19" s="9" t="s">
        <v>2706</v>
      </c>
      <c r="D19" s="9" t="s">
        <v>3696</v>
      </c>
      <c r="E19" s="42">
        <v>36</v>
      </c>
      <c r="K19" s="24"/>
    </row>
    <row r="20" spans="1:13" ht="12.75">
      <c r="A20" s="18">
        <v>11</v>
      </c>
      <c r="B20" t="s">
        <v>868</v>
      </c>
      <c r="C20" s="9" t="s">
        <v>3193</v>
      </c>
      <c r="D20" s="9" t="s">
        <v>3697</v>
      </c>
      <c r="E20" s="42">
        <v>22</v>
      </c>
      <c r="K20" s="24"/>
      <c r="L20" s="25"/>
      <c r="M20" s="25"/>
    </row>
    <row r="21" spans="1:12" ht="12.75">
      <c r="A21" s="18">
        <v>12</v>
      </c>
      <c r="B21" t="s">
        <v>2321</v>
      </c>
      <c r="C21" s="9" t="s">
        <v>5177</v>
      </c>
      <c r="D21" s="9" t="s">
        <v>4648</v>
      </c>
      <c r="E21" s="42">
        <v>6</v>
      </c>
      <c r="K21" s="24"/>
      <c r="L21" s="25"/>
    </row>
    <row r="22" spans="1:11" ht="12.75">
      <c r="A22" s="22">
        <v>13</v>
      </c>
      <c r="B22" t="s">
        <v>4892</v>
      </c>
      <c r="C22" s="9" t="s">
        <v>524</v>
      </c>
      <c r="D22" s="9" t="s">
        <v>3698</v>
      </c>
      <c r="E22" s="42">
        <v>42</v>
      </c>
      <c r="K22" s="24"/>
    </row>
    <row r="23" spans="1:11" ht="12.75">
      <c r="A23" s="18">
        <v>14</v>
      </c>
      <c r="B23" t="s">
        <v>1206</v>
      </c>
      <c r="C23" s="9" t="s">
        <v>4172</v>
      </c>
      <c r="D23" s="9" t="s">
        <v>4647</v>
      </c>
      <c r="E23" s="42">
        <v>6</v>
      </c>
      <c r="K23" s="24"/>
    </row>
    <row r="24" spans="1:18" ht="12.75">
      <c r="A24" s="18">
        <v>15</v>
      </c>
      <c r="B24" t="s">
        <v>4243</v>
      </c>
      <c r="C24" s="9" t="s">
        <v>1480</v>
      </c>
      <c r="D24" s="9" t="s">
        <v>4203</v>
      </c>
      <c r="E24" s="42">
        <v>20</v>
      </c>
      <c r="K24" s="24"/>
      <c r="N24" s="5"/>
      <c r="P24" s="6"/>
      <c r="Q24" s="6"/>
      <c r="R24" s="11"/>
    </row>
    <row r="25" spans="1:11" ht="12.75">
      <c r="A25" s="18">
        <v>16</v>
      </c>
      <c r="B25" t="s">
        <v>3058</v>
      </c>
      <c r="C25" s="9" t="s">
        <v>3083</v>
      </c>
      <c r="D25" s="9" t="s">
        <v>847</v>
      </c>
      <c r="E25" s="42">
        <v>30</v>
      </c>
      <c r="K25" s="24"/>
    </row>
    <row r="26" spans="1:11" ht="12.75">
      <c r="A26" s="18">
        <v>17</v>
      </c>
      <c r="B26" t="s">
        <v>3343</v>
      </c>
      <c r="C26" s="9" t="s">
        <v>935</v>
      </c>
      <c r="D26" s="9" t="s">
        <v>493</v>
      </c>
      <c r="E26" s="42">
        <v>26</v>
      </c>
      <c r="K26" s="24"/>
    </row>
    <row r="27" spans="1:11" ht="12.75">
      <c r="A27" s="18">
        <v>18</v>
      </c>
      <c r="B27" t="s">
        <v>4130</v>
      </c>
      <c r="C27" s="9" t="s">
        <v>1</v>
      </c>
      <c r="D27" s="9" t="s">
        <v>846</v>
      </c>
      <c r="E27" s="42">
        <v>90</v>
      </c>
      <c r="K27" s="24"/>
    </row>
    <row r="28" spans="1:5" ht="12.75">
      <c r="A28" s="22">
        <v>19</v>
      </c>
      <c r="B28" t="s">
        <v>90</v>
      </c>
      <c r="C28" s="9" t="s">
        <v>4041</v>
      </c>
      <c r="D28" s="9" t="s">
        <v>848</v>
      </c>
      <c r="E28" s="42">
        <v>36</v>
      </c>
    </row>
    <row r="29" spans="1:11" ht="12.75">
      <c r="A29" s="18">
        <v>20</v>
      </c>
      <c r="B29" t="s">
        <v>698</v>
      </c>
      <c r="C29" s="9" t="s">
        <v>4147</v>
      </c>
      <c r="D29" s="9" t="s">
        <v>852</v>
      </c>
      <c r="E29" s="42">
        <v>30</v>
      </c>
      <c r="K29" s="24"/>
    </row>
    <row r="30" spans="1:11" ht="12.75">
      <c r="A30" s="18">
        <v>21</v>
      </c>
      <c r="B30" t="s">
        <v>4736</v>
      </c>
      <c r="C30" s="9" t="s">
        <v>4940</v>
      </c>
      <c r="D30" s="9" t="s">
        <v>849</v>
      </c>
      <c r="E30" s="42">
        <v>52</v>
      </c>
      <c r="K30" s="24"/>
    </row>
    <row r="31" spans="1:18" ht="12.75">
      <c r="A31" s="18">
        <v>22</v>
      </c>
      <c r="B31" t="s">
        <v>2723</v>
      </c>
      <c r="C31" s="9" t="s">
        <v>4166</v>
      </c>
      <c r="D31" s="9" t="s">
        <v>850</v>
      </c>
      <c r="E31" s="42">
        <v>39</v>
      </c>
      <c r="K31" s="24"/>
      <c r="N31" s="5"/>
      <c r="O31" s="6"/>
      <c r="P31" s="6"/>
      <c r="Q31" s="12"/>
      <c r="R31" s="11"/>
    </row>
    <row r="32" spans="1:11" ht="12.75">
      <c r="A32" s="18">
        <v>23</v>
      </c>
      <c r="B32" t="s">
        <v>3062</v>
      </c>
      <c r="C32" s="9" t="s">
        <v>377</v>
      </c>
      <c r="D32" s="9" t="s">
        <v>2917</v>
      </c>
      <c r="E32" s="42">
        <v>48</v>
      </c>
      <c r="K32" s="24"/>
    </row>
    <row r="33" spans="1:11" ht="12.75">
      <c r="A33" s="18">
        <v>24</v>
      </c>
      <c r="B33" t="s">
        <v>673</v>
      </c>
      <c r="C33" s="9" t="s">
        <v>2546</v>
      </c>
      <c r="D33" s="9" t="s">
        <v>851</v>
      </c>
      <c r="E33" s="42">
        <v>58</v>
      </c>
      <c r="K33" s="24"/>
    </row>
    <row r="34" spans="1:11" ht="12.75">
      <c r="A34" s="18">
        <v>25</v>
      </c>
      <c r="B34" t="s">
        <v>1207</v>
      </c>
      <c r="C34" s="9" t="s">
        <v>4147</v>
      </c>
      <c r="D34" s="9" t="s">
        <v>857</v>
      </c>
      <c r="E34" s="42">
        <v>8</v>
      </c>
      <c r="K34" s="24"/>
    </row>
    <row r="35" spans="1:13" ht="12.75">
      <c r="A35" s="18">
        <v>26</v>
      </c>
      <c r="B35" t="s">
        <v>1739</v>
      </c>
      <c r="C35" s="9" t="s">
        <v>2697</v>
      </c>
      <c r="D35" s="9" t="s">
        <v>3788</v>
      </c>
      <c r="E35" s="42">
        <v>36</v>
      </c>
      <c r="K35" s="24"/>
      <c r="L35" s="25"/>
      <c r="M35" s="25"/>
    </row>
    <row r="36" spans="1:18" ht="12.75">
      <c r="A36" s="18">
        <v>27</v>
      </c>
      <c r="B36" t="s">
        <v>2563</v>
      </c>
      <c r="C36" s="9" t="s">
        <v>5194</v>
      </c>
      <c r="D36" s="9" t="s">
        <v>858</v>
      </c>
      <c r="E36" s="42">
        <v>30</v>
      </c>
      <c r="K36" s="24"/>
      <c r="N36" s="5"/>
      <c r="P36" s="6"/>
      <c r="Q36" s="6"/>
      <c r="R36" s="11"/>
    </row>
    <row r="37" spans="1:11" ht="12.75">
      <c r="A37" s="18">
        <v>28</v>
      </c>
      <c r="B37" t="s">
        <v>1746</v>
      </c>
      <c r="C37" s="9" t="s">
        <v>295</v>
      </c>
      <c r="D37" s="9" t="s">
        <v>853</v>
      </c>
      <c r="E37" s="42">
        <v>52</v>
      </c>
      <c r="K37" s="24"/>
    </row>
    <row r="38" spans="1:18" ht="12.75">
      <c r="A38" s="18">
        <v>29</v>
      </c>
      <c r="B38" t="s">
        <v>2572</v>
      </c>
      <c r="C38" s="9" t="s">
        <v>539</v>
      </c>
      <c r="D38" s="9" t="s">
        <v>2921</v>
      </c>
      <c r="E38" s="42">
        <v>42</v>
      </c>
      <c r="K38" s="24"/>
      <c r="N38" s="5"/>
      <c r="P38" s="6"/>
      <c r="Q38" s="6"/>
      <c r="R38" s="11"/>
    </row>
    <row r="39" spans="1:17" ht="12.75" customHeight="1">
      <c r="A39" s="18">
        <v>30</v>
      </c>
      <c r="B39" t="s">
        <v>2746</v>
      </c>
      <c r="C39" s="9" t="s">
        <v>3193</v>
      </c>
      <c r="D39" s="9" t="s">
        <v>2919</v>
      </c>
      <c r="E39" s="42">
        <v>108</v>
      </c>
      <c r="K39" s="24"/>
      <c r="N39" s="5"/>
      <c r="P39" s="6"/>
      <c r="Q39" s="6"/>
    </row>
    <row r="40" spans="1:18" ht="12.75">
      <c r="A40" s="18">
        <v>31</v>
      </c>
      <c r="B40" t="s">
        <v>116</v>
      </c>
      <c r="C40" s="9" t="s">
        <v>2538</v>
      </c>
      <c r="D40" s="9" t="s">
        <v>855</v>
      </c>
      <c r="E40" s="42">
        <v>6</v>
      </c>
      <c r="K40" s="24"/>
      <c r="N40" s="5"/>
      <c r="P40" s="6"/>
      <c r="Q40" s="6"/>
      <c r="R40" s="11"/>
    </row>
    <row r="41" spans="1:11" ht="12.75">
      <c r="A41" s="18">
        <v>32</v>
      </c>
      <c r="B41" t="s">
        <v>2316</v>
      </c>
      <c r="C41" s="9" t="s">
        <v>2123</v>
      </c>
      <c r="D41" s="9" t="s">
        <v>5130</v>
      </c>
      <c r="E41" s="42">
        <v>6</v>
      </c>
      <c r="K41" s="24"/>
    </row>
    <row r="42" spans="1:11" ht="12.75">
      <c r="A42" s="18">
        <v>33</v>
      </c>
      <c r="B42" t="s">
        <v>1324</v>
      </c>
      <c r="C42" s="9" t="s">
        <v>1905</v>
      </c>
      <c r="D42" s="9" t="s">
        <v>860</v>
      </c>
      <c r="E42" s="42">
        <v>90</v>
      </c>
      <c r="K42" s="24"/>
    </row>
    <row r="43" spans="1:11" ht="12.75">
      <c r="A43" s="18">
        <v>34</v>
      </c>
      <c r="B43" t="s">
        <v>2104</v>
      </c>
      <c r="C43" s="9" t="s">
        <v>377</v>
      </c>
      <c r="D43" s="9" t="s">
        <v>5131</v>
      </c>
      <c r="E43" s="42">
        <v>72</v>
      </c>
      <c r="K43" s="24"/>
    </row>
    <row r="44" spans="1:11" ht="12.75">
      <c r="A44" s="18">
        <v>35</v>
      </c>
      <c r="B44" t="s">
        <v>1745</v>
      </c>
      <c r="C44" s="9" t="s">
        <v>3548</v>
      </c>
      <c r="D44" s="9" t="s">
        <v>2920</v>
      </c>
      <c r="E44" s="42">
        <v>30</v>
      </c>
      <c r="K44" s="24"/>
    </row>
    <row r="45" spans="1:11" ht="12.75">
      <c r="A45" s="18">
        <v>36</v>
      </c>
      <c r="B45" t="s">
        <v>1356</v>
      </c>
      <c r="C45" s="9" t="s">
        <v>2544</v>
      </c>
      <c r="D45" s="9" t="s">
        <v>854</v>
      </c>
      <c r="E45" s="42">
        <v>39</v>
      </c>
      <c r="K45" s="24"/>
    </row>
    <row r="46" spans="1:5" ht="12.75">
      <c r="A46" s="18">
        <v>37</v>
      </c>
      <c r="B46" t="s">
        <v>3367</v>
      </c>
      <c r="C46" s="9" t="s">
        <v>4172</v>
      </c>
      <c r="D46" s="9" t="s">
        <v>861</v>
      </c>
      <c r="E46" s="42">
        <v>93</v>
      </c>
    </row>
    <row r="47" spans="1:11" ht="12.75">
      <c r="A47" s="18">
        <v>38</v>
      </c>
      <c r="B47" t="s">
        <v>2167</v>
      </c>
      <c r="C47" s="9" t="s">
        <v>2697</v>
      </c>
      <c r="D47" s="9" t="s">
        <v>5132</v>
      </c>
      <c r="E47" s="42">
        <v>93</v>
      </c>
      <c r="K47" s="24"/>
    </row>
    <row r="48" spans="1:11" ht="12.75">
      <c r="A48" s="18">
        <v>39</v>
      </c>
      <c r="B48" t="s">
        <v>4114</v>
      </c>
      <c r="C48" s="9" t="s">
        <v>2123</v>
      </c>
      <c r="D48" s="9" t="s">
        <v>859</v>
      </c>
      <c r="E48" s="42">
        <v>116</v>
      </c>
      <c r="K48" s="24"/>
    </row>
    <row r="49" spans="1:13" ht="12.75">
      <c r="A49" s="18">
        <v>40</v>
      </c>
      <c r="B49" t="s">
        <v>1742</v>
      </c>
      <c r="C49" s="9" t="s">
        <v>295</v>
      </c>
      <c r="D49" s="9" t="s">
        <v>2918</v>
      </c>
      <c r="E49" s="42">
        <v>102</v>
      </c>
      <c r="K49" s="24"/>
      <c r="L49" s="25"/>
      <c r="M49" s="25"/>
    </row>
    <row r="50" spans="1:11" ht="12.75">
      <c r="A50" s="18">
        <v>41</v>
      </c>
      <c r="B50" t="s">
        <v>21</v>
      </c>
      <c r="C50" s="9" t="s">
        <v>377</v>
      </c>
      <c r="D50" s="9" t="s">
        <v>856</v>
      </c>
      <c r="E50" s="42">
        <v>104</v>
      </c>
      <c r="K50" s="24"/>
    </row>
    <row r="51" spans="3:13" ht="12.75">
      <c r="C51" s="9"/>
      <c r="D51" s="9"/>
      <c r="K51" s="24"/>
      <c r="L51" s="25"/>
      <c r="M51" s="25"/>
    </row>
    <row r="52" spans="1:7" ht="12.75">
      <c r="A52" s="27"/>
      <c r="C52" s="6"/>
      <c r="D52" s="9"/>
      <c r="F52" s="21"/>
      <c r="G52" s="21"/>
    </row>
    <row r="53" spans="1:4" ht="12.75">
      <c r="A53" s="23"/>
      <c r="B53" s="2"/>
      <c r="C53" s="3"/>
      <c r="D53" s="4"/>
    </row>
    <row r="54" ht="12.75">
      <c r="F54" s="19" t="s">
        <v>477</v>
      </c>
    </row>
    <row r="55" spans="2:7" ht="12.75">
      <c r="B55" s="2" t="s">
        <v>2507</v>
      </c>
      <c r="E55" s="19" t="s">
        <v>478</v>
      </c>
      <c r="F55" s="19" t="s">
        <v>479</v>
      </c>
      <c r="G55" s="19" t="s">
        <v>2532</v>
      </c>
    </row>
    <row r="56" spans="3:4" ht="12.75">
      <c r="C56" s="9"/>
      <c r="D56" s="9"/>
    </row>
    <row r="57" spans="1:4" ht="12.75">
      <c r="A57" s="6" t="s">
        <v>963</v>
      </c>
      <c r="C57" s="9"/>
      <c r="D57" s="9"/>
    </row>
    <row r="58" spans="1:4" ht="12.75">
      <c r="A58" s="6" t="s">
        <v>964</v>
      </c>
      <c r="C58" s="9"/>
      <c r="D58" s="9"/>
    </row>
    <row r="59" spans="3:4" ht="12.75">
      <c r="C59" s="9"/>
      <c r="D59" s="9"/>
    </row>
    <row r="60" spans="3:8" ht="12.75">
      <c r="C60" s="9"/>
      <c r="D60" s="9"/>
      <c r="H60" s="31"/>
    </row>
    <row r="61" spans="1:8" ht="12.75">
      <c r="A61" s="18">
        <v>1</v>
      </c>
      <c r="B61" t="s">
        <v>438</v>
      </c>
      <c r="C61" s="9" t="s">
        <v>5180</v>
      </c>
      <c r="D61" s="9" t="s">
        <v>2899</v>
      </c>
      <c r="E61" s="19">
        <v>3.5</v>
      </c>
      <c r="F61" s="19">
        <v>12.2</v>
      </c>
      <c r="G61" s="19">
        <f>(E61*0.3333+F61*0.6667)</f>
        <v>9.30029</v>
      </c>
      <c r="H61" s="26"/>
    </row>
    <row r="62" spans="1:8" ht="12.75">
      <c r="A62" s="18">
        <v>2</v>
      </c>
      <c r="B62" t="s">
        <v>4500</v>
      </c>
      <c r="C62" s="9" t="s">
        <v>4940</v>
      </c>
      <c r="D62" s="9" t="s">
        <v>213</v>
      </c>
      <c r="E62" s="19">
        <v>3.5</v>
      </c>
      <c r="F62" s="19">
        <v>9.5</v>
      </c>
      <c r="G62" s="19">
        <f aca="true" t="shared" si="0" ref="G62:G125">(E62*0.3333+F62*0.6667)</f>
        <v>7.5001999999999995</v>
      </c>
      <c r="H62" s="26"/>
    </row>
    <row r="63" spans="1:8" ht="12.75">
      <c r="A63" s="18">
        <v>3</v>
      </c>
      <c r="B63" t="s">
        <v>1881</v>
      </c>
      <c r="C63" s="9" t="s">
        <v>2538</v>
      </c>
      <c r="D63" s="9" t="s">
        <v>2524</v>
      </c>
      <c r="E63" s="19">
        <v>2</v>
      </c>
      <c r="F63" s="19">
        <v>10.3</v>
      </c>
      <c r="G63" s="19">
        <f t="shared" si="0"/>
        <v>7.5336099999999995</v>
      </c>
      <c r="H63" s="26"/>
    </row>
    <row r="64" spans="1:8" ht="12.75">
      <c r="A64" s="18">
        <v>4</v>
      </c>
      <c r="B64" t="s">
        <v>4853</v>
      </c>
      <c r="C64" s="9" t="s">
        <v>5180</v>
      </c>
      <c r="D64" s="9" t="s">
        <v>214</v>
      </c>
      <c r="E64" s="19">
        <v>3.4</v>
      </c>
      <c r="F64" s="19">
        <v>9.8</v>
      </c>
      <c r="G64" s="19">
        <f t="shared" si="0"/>
        <v>7.66688</v>
      </c>
      <c r="H64" s="26"/>
    </row>
    <row r="65" spans="1:8" ht="12.75">
      <c r="A65" s="18">
        <v>5</v>
      </c>
      <c r="B65" t="s">
        <v>1550</v>
      </c>
      <c r="C65" s="9" t="s">
        <v>2123</v>
      </c>
      <c r="D65" s="9" t="s">
        <v>5062</v>
      </c>
      <c r="E65" s="19">
        <v>3.3</v>
      </c>
      <c r="F65" s="19">
        <v>9.6</v>
      </c>
      <c r="G65" s="19">
        <f t="shared" si="0"/>
        <v>7.500209999999999</v>
      </c>
      <c r="H65" s="26"/>
    </row>
    <row r="66" spans="1:8" ht="12.75">
      <c r="A66" s="18">
        <v>6</v>
      </c>
      <c r="B66" t="s">
        <v>3645</v>
      </c>
      <c r="C66" s="9" t="s">
        <v>3193</v>
      </c>
      <c r="D66" s="9" t="s">
        <v>2526</v>
      </c>
      <c r="E66" s="19">
        <v>1.9</v>
      </c>
      <c r="F66" s="19">
        <v>8.5</v>
      </c>
      <c r="G66" s="19">
        <f t="shared" si="0"/>
        <v>6.3002199999999995</v>
      </c>
      <c r="H66" s="26"/>
    </row>
    <row r="67" spans="1:8" ht="12.75">
      <c r="A67" s="18">
        <v>7</v>
      </c>
      <c r="B67" t="s">
        <v>3472</v>
      </c>
      <c r="C67" s="9" t="s">
        <v>5177</v>
      </c>
      <c r="D67" s="9" t="s">
        <v>229</v>
      </c>
      <c r="E67" s="19">
        <v>3.1</v>
      </c>
      <c r="F67" s="19">
        <v>7.9</v>
      </c>
      <c r="G67" s="19">
        <f t="shared" si="0"/>
        <v>6.30016</v>
      </c>
      <c r="H67" s="26"/>
    </row>
    <row r="68" spans="1:8" ht="12.75">
      <c r="A68" s="18">
        <v>8</v>
      </c>
      <c r="B68" t="s">
        <v>1833</v>
      </c>
      <c r="C68" s="9" t="s">
        <v>935</v>
      </c>
      <c r="D68" s="9" t="s">
        <v>207</v>
      </c>
      <c r="E68" s="19">
        <v>2.3</v>
      </c>
      <c r="F68" s="19">
        <v>8.6</v>
      </c>
      <c r="G68" s="19">
        <f>(E68*0.3333+F68*0.6667)</f>
        <v>6.500209999999999</v>
      </c>
      <c r="H68" s="26"/>
    </row>
    <row r="69" spans="1:8" ht="12.75">
      <c r="A69" s="18">
        <v>9</v>
      </c>
      <c r="B69" t="s">
        <v>3039</v>
      </c>
      <c r="C69" s="9" t="s">
        <v>5194</v>
      </c>
      <c r="D69" s="9" t="s">
        <v>2897</v>
      </c>
      <c r="E69" s="19">
        <v>2.8</v>
      </c>
      <c r="F69" s="19">
        <v>9.1</v>
      </c>
      <c r="G69" s="19">
        <f>(E69*0.3333+F69*0.6667)</f>
        <v>7.000209999999999</v>
      </c>
      <c r="H69" s="26"/>
    </row>
    <row r="70" spans="1:8" ht="12.75">
      <c r="A70" s="18">
        <v>10</v>
      </c>
      <c r="B70" t="s">
        <v>2984</v>
      </c>
      <c r="C70" s="9" t="s">
        <v>3083</v>
      </c>
      <c r="D70" s="9" t="s">
        <v>222</v>
      </c>
      <c r="E70" s="19">
        <v>2.8</v>
      </c>
      <c r="F70" s="19">
        <v>7.4</v>
      </c>
      <c r="G70" s="19">
        <f>(E70*0.3333+F70*0.6667)</f>
        <v>5.86682</v>
      </c>
      <c r="H70" s="26"/>
    </row>
    <row r="71" spans="1:8" ht="12.75">
      <c r="A71" s="18">
        <v>11</v>
      </c>
      <c r="B71" t="s">
        <v>3635</v>
      </c>
      <c r="C71" s="9" t="s">
        <v>3717</v>
      </c>
      <c r="D71" s="9" t="s">
        <v>2523</v>
      </c>
      <c r="E71" s="19">
        <v>1.8</v>
      </c>
      <c r="F71" s="19">
        <v>9.3</v>
      </c>
      <c r="G71" s="19">
        <f t="shared" si="0"/>
        <v>6.80025</v>
      </c>
      <c r="H71" s="26"/>
    </row>
    <row r="72" spans="1:8" ht="12.75">
      <c r="A72" s="18">
        <v>12</v>
      </c>
      <c r="B72" t="s">
        <v>1518</v>
      </c>
      <c r="C72" s="9" t="s">
        <v>5194</v>
      </c>
      <c r="D72" s="9" t="s">
        <v>2525</v>
      </c>
      <c r="E72" s="19">
        <v>0.6</v>
      </c>
      <c r="F72" s="19">
        <v>9.1</v>
      </c>
      <c r="G72" s="19">
        <f t="shared" si="0"/>
        <v>6.26695</v>
      </c>
      <c r="H72" s="26"/>
    </row>
    <row r="73" spans="1:8" ht="12.75">
      <c r="A73" s="18">
        <v>13</v>
      </c>
      <c r="B73" t="s">
        <v>3099</v>
      </c>
      <c r="C73" s="9" t="s">
        <v>2544</v>
      </c>
      <c r="D73" s="9" t="s">
        <v>217</v>
      </c>
      <c r="E73" s="19">
        <v>2.5</v>
      </c>
      <c r="F73" s="19">
        <v>6.5</v>
      </c>
      <c r="G73" s="19">
        <f t="shared" si="0"/>
        <v>5.166799999999999</v>
      </c>
      <c r="H73" s="26"/>
    </row>
    <row r="74" spans="1:8" ht="12.75">
      <c r="A74" s="18">
        <v>14</v>
      </c>
      <c r="B74" t="s">
        <v>3170</v>
      </c>
      <c r="C74" s="9" t="s">
        <v>374</v>
      </c>
      <c r="D74" s="9" t="s">
        <v>210</v>
      </c>
      <c r="E74" s="19">
        <v>1.6</v>
      </c>
      <c r="F74" s="19">
        <v>7.6</v>
      </c>
      <c r="G74" s="19">
        <f t="shared" si="0"/>
        <v>5.600199999999999</v>
      </c>
      <c r="H74" s="26"/>
    </row>
    <row r="75" spans="1:8" ht="12.75">
      <c r="A75" s="18">
        <v>15</v>
      </c>
      <c r="B75" t="s">
        <v>1309</v>
      </c>
      <c r="C75" s="9" t="s">
        <v>5183</v>
      </c>
      <c r="D75" s="9" t="s">
        <v>231</v>
      </c>
      <c r="E75" s="19">
        <v>2.3</v>
      </c>
      <c r="F75" s="19">
        <v>6.7</v>
      </c>
      <c r="G75" s="19">
        <f t="shared" si="0"/>
        <v>5.23348</v>
      </c>
      <c r="H75" s="26"/>
    </row>
    <row r="76" spans="1:8" ht="12.75">
      <c r="A76" s="18">
        <v>16</v>
      </c>
      <c r="B76" t="s">
        <v>139</v>
      </c>
      <c r="C76" s="9" t="s">
        <v>2546</v>
      </c>
      <c r="D76" s="9" t="s">
        <v>495</v>
      </c>
      <c r="E76" s="19">
        <v>1.9</v>
      </c>
      <c r="F76" s="19">
        <v>7.2</v>
      </c>
      <c r="G76" s="19">
        <f t="shared" si="0"/>
        <v>5.433509999999999</v>
      </c>
      <c r="H76" s="26"/>
    </row>
    <row r="77" spans="1:8" ht="12.75">
      <c r="A77" s="18">
        <v>17</v>
      </c>
      <c r="B77" t="s">
        <v>3046</v>
      </c>
      <c r="C77" s="9" t="s">
        <v>935</v>
      </c>
      <c r="D77" s="9" t="s">
        <v>230</v>
      </c>
      <c r="E77" s="19">
        <v>0</v>
      </c>
      <c r="F77" s="19">
        <v>8.8</v>
      </c>
      <c r="G77" s="19">
        <f t="shared" si="0"/>
        <v>5.86696</v>
      </c>
      <c r="H77" s="26"/>
    </row>
    <row r="78" spans="1:8" ht="12.75">
      <c r="A78" s="18">
        <v>18</v>
      </c>
      <c r="B78" t="s">
        <v>3361</v>
      </c>
      <c r="C78" s="9" t="s">
        <v>1</v>
      </c>
      <c r="D78" s="9" t="s">
        <v>211</v>
      </c>
      <c r="E78" s="19">
        <v>2</v>
      </c>
      <c r="F78" s="19">
        <v>6.6</v>
      </c>
      <c r="G78" s="19">
        <f>(E78*0.3333+F78*0.6667)</f>
        <v>5.066819999999999</v>
      </c>
      <c r="H78" s="26"/>
    </row>
    <row r="79" spans="1:8" ht="12.75">
      <c r="A79" s="18">
        <v>19</v>
      </c>
      <c r="B79" t="s">
        <v>4935</v>
      </c>
      <c r="C79" s="9" t="s">
        <v>5194</v>
      </c>
      <c r="D79" s="9" t="s">
        <v>2049</v>
      </c>
      <c r="E79" s="19">
        <v>2.4</v>
      </c>
      <c r="F79" s="19">
        <v>7</v>
      </c>
      <c r="G79" s="19">
        <f>(E79*0.3333+F79*0.6667)</f>
        <v>5.46682</v>
      </c>
      <c r="H79" s="26"/>
    </row>
    <row r="80" spans="1:8" ht="12.75">
      <c r="A80" s="18">
        <v>20</v>
      </c>
      <c r="B80" t="s">
        <v>4719</v>
      </c>
      <c r="C80" s="9" t="s">
        <v>4172</v>
      </c>
      <c r="D80" s="9" t="s">
        <v>216</v>
      </c>
      <c r="E80" s="19">
        <v>1.9</v>
      </c>
      <c r="F80" s="19">
        <v>7.1</v>
      </c>
      <c r="G80" s="19">
        <f t="shared" si="0"/>
        <v>5.366839999999999</v>
      </c>
      <c r="H80" s="26"/>
    </row>
    <row r="81" spans="1:17" ht="12.75">
      <c r="A81" s="18">
        <v>21</v>
      </c>
      <c r="B81" t="s">
        <v>341</v>
      </c>
      <c r="C81" s="9" t="s">
        <v>4147</v>
      </c>
      <c r="D81" s="9" t="s">
        <v>209</v>
      </c>
      <c r="E81" s="19">
        <v>1.7</v>
      </c>
      <c r="F81" s="19">
        <v>7.3</v>
      </c>
      <c r="G81" s="19">
        <f t="shared" si="0"/>
        <v>5.43352</v>
      </c>
      <c r="H81" s="26"/>
      <c r="K81" s="28"/>
      <c r="N81" s="5"/>
      <c r="O81" s="6"/>
      <c r="P81" s="6"/>
      <c r="Q81" s="12"/>
    </row>
    <row r="82" spans="1:8" ht="12.75">
      <c r="A82" s="18">
        <v>22</v>
      </c>
      <c r="B82" t="s">
        <v>2907</v>
      </c>
      <c r="C82" s="9" t="s">
        <v>5180</v>
      </c>
      <c r="D82" s="9" t="s">
        <v>3799</v>
      </c>
      <c r="E82" s="19">
        <v>-0.2</v>
      </c>
      <c r="F82" s="19">
        <v>10.7</v>
      </c>
      <c r="G82" s="19">
        <f t="shared" si="0"/>
        <v>7.067029999999999</v>
      </c>
      <c r="H82" s="26"/>
    </row>
    <row r="83" spans="1:8" ht="12.75">
      <c r="A83" s="18">
        <v>23</v>
      </c>
      <c r="B83" t="s">
        <v>2492</v>
      </c>
      <c r="C83" s="9" t="s">
        <v>2697</v>
      </c>
      <c r="D83" s="9" t="s">
        <v>206</v>
      </c>
      <c r="E83" s="19">
        <v>2.4</v>
      </c>
      <c r="F83" s="19">
        <v>6.3</v>
      </c>
      <c r="G83" s="19">
        <f t="shared" si="0"/>
        <v>5.0001299999999995</v>
      </c>
      <c r="H83" s="26"/>
    </row>
    <row r="84" spans="1:17" ht="12.75">
      <c r="A84" s="18">
        <v>24</v>
      </c>
      <c r="B84" t="s">
        <v>4547</v>
      </c>
      <c r="C84" s="9" t="s">
        <v>377</v>
      </c>
      <c r="D84" s="9" t="s">
        <v>2527</v>
      </c>
      <c r="E84" s="19">
        <v>1.5</v>
      </c>
      <c r="F84" s="19">
        <v>6.7</v>
      </c>
      <c r="G84" s="19">
        <f t="shared" si="0"/>
        <v>4.96684</v>
      </c>
      <c r="H84" s="26"/>
      <c r="K84" s="28"/>
      <c r="N84" s="5"/>
      <c r="O84" s="6"/>
      <c r="P84" s="6"/>
      <c r="Q84" s="12"/>
    </row>
    <row r="85" spans="1:8" ht="12.75">
      <c r="A85" s="18">
        <v>25</v>
      </c>
      <c r="B85" t="s">
        <v>1613</v>
      </c>
      <c r="C85" s="9" t="s">
        <v>4819</v>
      </c>
      <c r="D85" s="9" t="s">
        <v>225</v>
      </c>
      <c r="E85" s="19">
        <v>1.5</v>
      </c>
      <c r="F85" s="19">
        <v>6.4</v>
      </c>
      <c r="G85" s="19">
        <f t="shared" si="0"/>
        <v>4.76683</v>
      </c>
      <c r="H85" s="26"/>
    </row>
    <row r="86" spans="1:18" ht="12.75">
      <c r="A86" s="18">
        <v>26</v>
      </c>
      <c r="B86" t="s">
        <v>5049</v>
      </c>
      <c r="C86" s="9" t="s">
        <v>4940</v>
      </c>
      <c r="D86" s="9" t="s">
        <v>2528</v>
      </c>
      <c r="E86" s="19">
        <v>2.6</v>
      </c>
      <c r="F86" s="19">
        <v>6.4</v>
      </c>
      <c r="G86" s="19">
        <f t="shared" si="0"/>
        <v>5.1334599999999995</v>
      </c>
      <c r="H86" s="26"/>
      <c r="K86" s="28"/>
      <c r="N86" s="5"/>
      <c r="P86" s="6"/>
      <c r="Q86" s="6"/>
      <c r="R86" s="11"/>
    </row>
    <row r="87" spans="1:8" ht="12.75">
      <c r="A87" s="18">
        <v>27</v>
      </c>
      <c r="B87" t="s">
        <v>1616</v>
      </c>
      <c r="C87" s="9" t="s">
        <v>539</v>
      </c>
      <c r="D87" s="9" t="s">
        <v>2048</v>
      </c>
      <c r="E87" s="19">
        <v>2.5</v>
      </c>
      <c r="F87" s="19">
        <v>7.5</v>
      </c>
      <c r="G87" s="19">
        <f t="shared" si="0"/>
        <v>5.833499999999999</v>
      </c>
      <c r="H87" s="26"/>
    </row>
    <row r="88" spans="1:17" ht="12.75">
      <c r="A88" s="18">
        <v>28</v>
      </c>
      <c r="B88" t="s">
        <v>1885</v>
      </c>
      <c r="C88" s="9" t="s">
        <v>295</v>
      </c>
      <c r="D88" s="9" t="s">
        <v>2046</v>
      </c>
      <c r="E88" s="19">
        <v>1.3</v>
      </c>
      <c r="F88" s="19">
        <v>7.2</v>
      </c>
      <c r="G88" s="19">
        <f t="shared" si="0"/>
        <v>5.23353</v>
      </c>
      <c r="H88" s="26"/>
      <c r="K88" s="28"/>
      <c r="N88" s="5"/>
      <c r="O88" s="6"/>
      <c r="P88" s="6"/>
      <c r="Q88" s="12"/>
    </row>
    <row r="89" spans="1:8" ht="12.75">
      <c r="A89" s="18">
        <v>29</v>
      </c>
      <c r="B89" t="s">
        <v>5052</v>
      </c>
      <c r="C89" s="9" t="s">
        <v>4041</v>
      </c>
      <c r="D89" s="9" t="s">
        <v>2521</v>
      </c>
      <c r="E89" s="19">
        <v>2</v>
      </c>
      <c r="F89" s="19">
        <v>5.7</v>
      </c>
      <c r="G89" s="19">
        <f t="shared" si="0"/>
        <v>4.46679</v>
      </c>
      <c r="H89" s="26"/>
    </row>
    <row r="90" spans="1:8" ht="12.75">
      <c r="A90" s="18">
        <v>30</v>
      </c>
      <c r="B90" t="s">
        <v>3804</v>
      </c>
      <c r="C90" s="9" t="s">
        <v>2697</v>
      </c>
      <c r="D90" s="9" t="s">
        <v>2047</v>
      </c>
      <c r="E90" s="19">
        <v>1.3</v>
      </c>
      <c r="F90" s="19">
        <v>7.3</v>
      </c>
      <c r="G90" s="19">
        <f t="shared" si="0"/>
        <v>5.3002</v>
      </c>
      <c r="H90" s="26"/>
    </row>
    <row r="91" spans="1:8" ht="12.75">
      <c r="A91" s="18">
        <v>31</v>
      </c>
      <c r="B91" t="s">
        <v>3476</v>
      </c>
      <c r="C91" s="9" t="s">
        <v>935</v>
      </c>
      <c r="D91" s="9" t="s">
        <v>2531</v>
      </c>
      <c r="E91" s="19">
        <v>1.9</v>
      </c>
      <c r="F91" s="19">
        <v>7.4</v>
      </c>
      <c r="G91" s="19">
        <f t="shared" si="0"/>
        <v>5.56685</v>
      </c>
      <c r="H91" s="26"/>
    </row>
    <row r="92" spans="1:8" ht="12.75">
      <c r="A92" s="18">
        <v>32</v>
      </c>
      <c r="B92" t="s">
        <v>4877</v>
      </c>
      <c r="C92" s="9" t="s">
        <v>4166</v>
      </c>
      <c r="D92" s="9" t="s">
        <v>224</v>
      </c>
      <c r="E92" s="19">
        <v>2.2</v>
      </c>
      <c r="F92" s="19">
        <v>5.8</v>
      </c>
      <c r="G92" s="19">
        <f t="shared" si="0"/>
        <v>4.6001199999999995</v>
      </c>
      <c r="H92" s="26"/>
    </row>
    <row r="93" spans="1:8" ht="12.75">
      <c r="A93" s="18">
        <v>33</v>
      </c>
      <c r="B93" t="s">
        <v>5150</v>
      </c>
      <c r="C93" s="9" t="s">
        <v>2706</v>
      </c>
      <c r="D93" s="9" t="s">
        <v>2530</v>
      </c>
      <c r="E93" s="19">
        <v>1.9</v>
      </c>
      <c r="F93" s="19">
        <v>5.9</v>
      </c>
      <c r="G93" s="19">
        <f t="shared" si="0"/>
        <v>4.5668</v>
      </c>
      <c r="H93" s="26"/>
    </row>
    <row r="94" spans="1:8" ht="12.75">
      <c r="A94" s="18">
        <v>34</v>
      </c>
      <c r="B94" t="s">
        <v>618</v>
      </c>
      <c r="C94" s="9" t="s">
        <v>3083</v>
      </c>
      <c r="D94" s="9" t="s">
        <v>2044</v>
      </c>
      <c r="E94" s="19">
        <v>-0.3</v>
      </c>
      <c r="F94" s="19">
        <v>7.7</v>
      </c>
      <c r="G94" s="19">
        <f t="shared" si="0"/>
        <v>5.0336</v>
      </c>
      <c r="H94" s="26"/>
    </row>
    <row r="95" spans="1:17" ht="12.75">
      <c r="A95" s="18">
        <v>35</v>
      </c>
      <c r="B95" t="s">
        <v>5243</v>
      </c>
      <c r="C95" s="9" t="s">
        <v>2123</v>
      </c>
      <c r="D95" s="9" t="s">
        <v>3800</v>
      </c>
      <c r="E95" s="19">
        <v>2.1</v>
      </c>
      <c r="F95" s="19">
        <v>5.8</v>
      </c>
      <c r="G95" s="19">
        <f t="shared" si="0"/>
        <v>4.566789999999999</v>
      </c>
      <c r="H95" s="26"/>
      <c r="K95" s="28"/>
      <c r="N95" s="5"/>
      <c r="O95" s="6"/>
      <c r="P95" s="6"/>
      <c r="Q95" s="12"/>
    </row>
    <row r="96" spans="1:8" ht="12.75">
      <c r="A96" s="18">
        <v>36</v>
      </c>
      <c r="B96" t="s">
        <v>3579</v>
      </c>
      <c r="C96" s="9" t="s">
        <v>4819</v>
      </c>
      <c r="D96" s="9" t="s">
        <v>226</v>
      </c>
      <c r="E96" s="19">
        <v>0.1</v>
      </c>
      <c r="F96" s="19">
        <v>6.7</v>
      </c>
      <c r="G96" s="19">
        <f t="shared" si="0"/>
        <v>4.5002200000000006</v>
      </c>
      <c r="H96" s="26"/>
    </row>
    <row r="97" spans="1:17" ht="12.75">
      <c r="A97" s="18">
        <v>37</v>
      </c>
      <c r="B97" t="s">
        <v>5060</v>
      </c>
      <c r="C97" s="9" t="s">
        <v>524</v>
      </c>
      <c r="D97" s="9" t="s">
        <v>2520</v>
      </c>
      <c r="E97" s="19">
        <v>0.2</v>
      </c>
      <c r="F97" s="19">
        <v>6.5</v>
      </c>
      <c r="G97" s="19">
        <f t="shared" si="0"/>
        <v>4.4002099999999995</v>
      </c>
      <c r="H97" s="26"/>
      <c r="K97" s="28"/>
      <c r="N97" s="5"/>
      <c r="O97" s="6"/>
      <c r="P97" s="6"/>
      <c r="Q97" s="12"/>
    </row>
    <row r="98" spans="1:8" ht="12.75">
      <c r="A98" s="18">
        <v>38</v>
      </c>
      <c r="B98" t="s">
        <v>2495</v>
      </c>
      <c r="C98" s="9" t="s">
        <v>1480</v>
      </c>
      <c r="D98" s="9" t="s">
        <v>527</v>
      </c>
      <c r="E98" s="19">
        <v>1.1</v>
      </c>
      <c r="F98" s="19">
        <v>7</v>
      </c>
      <c r="G98" s="19">
        <f t="shared" si="0"/>
        <v>5.03353</v>
      </c>
      <c r="H98" s="26"/>
    </row>
    <row r="99" spans="1:8" ht="12.75">
      <c r="A99" s="18">
        <v>39</v>
      </c>
      <c r="B99" t="s">
        <v>5264</v>
      </c>
      <c r="C99" s="9" t="s">
        <v>3548</v>
      </c>
      <c r="D99" s="9" t="s">
        <v>2083</v>
      </c>
      <c r="E99" s="19">
        <v>1.7</v>
      </c>
      <c r="F99" s="19">
        <v>5.9</v>
      </c>
      <c r="G99" s="19">
        <f t="shared" si="0"/>
        <v>4.50014</v>
      </c>
      <c r="H99" s="26"/>
    </row>
    <row r="100" spans="1:17" ht="12.75">
      <c r="A100" s="18">
        <v>40</v>
      </c>
      <c r="B100" t="s">
        <v>5036</v>
      </c>
      <c r="C100" s="9" t="s">
        <v>5183</v>
      </c>
      <c r="D100" s="9" t="s">
        <v>525</v>
      </c>
      <c r="E100" s="19">
        <v>1.6</v>
      </c>
      <c r="F100" s="19">
        <v>6.5</v>
      </c>
      <c r="G100" s="19">
        <f t="shared" si="0"/>
        <v>4.86683</v>
      </c>
      <c r="H100" s="26"/>
      <c r="K100" s="28"/>
      <c r="N100" s="5"/>
      <c r="O100" s="6"/>
      <c r="P100" s="6"/>
      <c r="Q100" s="12"/>
    </row>
    <row r="101" spans="1:8" ht="12.75">
      <c r="A101" s="18">
        <v>41</v>
      </c>
      <c r="B101" t="s">
        <v>870</v>
      </c>
      <c r="C101" s="9" t="s">
        <v>3193</v>
      </c>
      <c r="D101" s="9" t="s">
        <v>228</v>
      </c>
      <c r="E101" s="19">
        <v>1</v>
      </c>
      <c r="F101" s="19">
        <v>6.4</v>
      </c>
      <c r="G101" s="19">
        <f t="shared" si="0"/>
        <v>4.60018</v>
      </c>
      <c r="H101" s="26"/>
    </row>
    <row r="102" spans="1:8" ht="12.75">
      <c r="A102" s="18">
        <v>42</v>
      </c>
      <c r="B102" t="s">
        <v>1962</v>
      </c>
      <c r="C102" s="9" t="s">
        <v>5177</v>
      </c>
      <c r="D102" s="9" t="s">
        <v>2045</v>
      </c>
      <c r="E102" s="19">
        <v>1.4</v>
      </c>
      <c r="F102" s="19">
        <v>6.1</v>
      </c>
      <c r="G102" s="19">
        <f t="shared" si="0"/>
        <v>4.53349</v>
      </c>
      <c r="H102" s="26"/>
    </row>
    <row r="103" spans="1:8" ht="12.75">
      <c r="A103" s="18">
        <v>43</v>
      </c>
      <c r="B103" t="s">
        <v>4791</v>
      </c>
      <c r="C103" s="9" t="s">
        <v>4172</v>
      </c>
      <c r="D103" s="9" t="s">
        <v>675</v>
      </c>
      <c r="E103" s="19">
        <v>1.4</v>
      </c>
      <c r="F103" s="19">
        <v>6.9</v>
      </c>
      <c r="G103" s="19">
        <f t="shared" si="0"/>
        <v>5.06685</v>
      </c>
      <c r="H103" s="26"/>
    </row>
    <row r="104" spans="1:17" ht="12.75">
      <c r="A104" s="18">
        <v>44</v>
      </c>
      <c r="B104" t="s">
        <v>2170</v>
      </c>
      <c r="C104" s="9" t="s">
        <v>1480</v>
      </c>
      <c r="D104" s="9" t="s">
        <v>227</v>
      </c>
      <c r="E104" s="19">
        <v>1.2</v>
      </c>
      <c r="F104" s="19">
        <v>5.9</v>
      </c>
      <c r="G104" s="19">
        <f t="shared" si="0"/>
        <v>4.33349</v>
      </c>
      <c r="H104" s="26"/>
      <c r="K104" s="28"/>
      <c r="N104" s="5"/>
      <c r="O104" s="6"/>
      <c r="P104" s="6"/>
      <c r="Q104" s="12"/>
    </row>
    <row r="105" spans="1:8" ht="12.75">
      <c r="A105" s="18">
        <v>45</v>
      </c>
      <c r="B105" t="s">
        <v>4713</v>
      </c>
      <c r="C105" s="9" t="s">
        <v>549</v>
      </c>
      <c r="D105" s="9" t="s">
        <v>215</v>
      </c>
      <c r="E105" s="19">
        <v>2</v>
      </c>
      <c r="F105" s="19">
        <v>5.1</v>
      </c>
      <c r="G105" s="19">
        <f t="shared" si="0"/>
        <v>4.06677</v>
      </c>
      <c r="H105" s="26"/>
    </row>
    <row r="106" spans="1:8" ht="12.75">
      <c r="A106" s="18">
        <v>46</v>
      </c>
      <c r="B106" t="s">
        <v>2339</v>
      </c>
      <c r="C106" s="9" t="s">
        <v>1905</v>
      </c>
      <c r="D106" s="9" t="s">
        <v>221</v>
      </c>
      <c r="E106" s="19">
        <v>0.8</v>
      </c>
      <c r="F106" s="19">
        <v>5.8</v>
      </c>
      <c r="G106" s="19">
        <f t="shared" si="0"/>
        <v>4.1335</v>
      </c>
      <c r="H106" s="26"/>
    </row>
    <row r="107" spans="1:8" ht="12.75">
      <c r="A107" s="18">
        <v>47</v>
      </c>
      <c r="B107" t="s">
        <v>1263</v>
      </c>
      <c r="C107" s="9" t="s">
        <v>2546</v>
      </c>
      <c r="D107" s="9" t="s">
        <v>2529</v>
      </c>
      <c r="E107" s="19">
        <v>0.9</v>
      </c>
      <c r="F107" s="19">
        <v>6.1</v>
      </c>
      <c r="G107" s="19">
        <f t="shared" si="0"/>
        <v>4.36684</v>
      </c>
      <c r="H107" s="26"/>
    </row>
    <row r="108" spans="1:8" ht="12.75">
      <c r="A108" s="18">
        <v>48</v>
      </c>
      <c r="B108" t="s">
        <v>4430</v>
      </c>
      <c r="C108" s="9" t="s">
        <v>4511</v>
      </c>
      <c r="D108" s="9" t="s">
        <v>2040</v>
      </c>
      <c r="E108" s="19">
        <v>0.8</v>
      </c>
      <c r="F108" s="19">
        <v>5.8</v>
      </c>
      <c r="G108" s="19">
        <f t="shared" si="0"/>
        <v>4.1335</v>
      </c>
      <c r="H108" s="26"/>
    </row>
    <row r="109" spans="1:8" ht="12.75">
      <c r="A109" s="18">
        <v>49</v>
      </c>
      <c r="B109" t="s">
        <v>2721</v>
      </c>
      <c r="C109" s="9" t="s">
        <v>2538</v>
      </c>
      <c r="D109" s="9" t="s">
        <v>223</v>
      </c>
      <c r="E109" s="19">
        <v>2.3</v>
      </c>
      <c r="F109" s="19">
        <v>5.4</v>
      </c>
      <c r="G109" s="19">
        <f t="shared" si="0"/>
        <v>4.36677</v>
      </c>
      <c r="H109" s="26"/>
    </row>
    <row r="110" spans="1:8" ht="12.75">
      <c r="A110" s="18">
        <v>50</v>
      </c>
      <c r="B110" t="s">
        <v>3593</v>
      </c>
      <c r="C110" s="9" t="s">
        <v>3717</v>
      </c>
      <c r="D110" s="9" t="s">
        <v>219</v>
      </c>
      <c r="E110" s="19">
        <v>1.3</v>
      </c>
      <c r="F110" s="19">
        <v>5.4</v>
      </c>
      <c r="G110" s="19">
        <f t="shared" si="0"/>
        <v>4.03347</v>
      </c>
      <c r="H110" s="26"/>
    </row>
    <row r="111" spans="2:8" ht="12.75">
      <c r="B111" t="s">
        <v>2162</v>
      </c>
      <c r="C111" s="9" t="s">
        <v>524</v>
      </c>
      <c r="D111" s="9" t="s">
        <v>2041</v>
      </c>
      <c r="E111" s="19">
        <v>1.6</v>
      </c>
      <c r="F111" s="19">
        <v>5.6</v>
      </c>
      <c r="G111" s="19">
        <f t="shared" si="0"/>
        <v>4.2668</v>
      </c>
      <c r="H111" s="26"/>
    </row>
    <row r="112" spans="2:8" ht="12.75">
      <c r="B112" t="s">
        <v>2609</v>
      </c>
      <c r="C112" s="9" t="s">
        <v>539</v>
      </c>
      <c r="D112" s="9" t="s">
        <v>2898</v>
      </c>
      <c r="E112" s="19">
        <v>-0.1</v>
      </c>
      <c r="F112" s="19">
        <v>6.9</v>
      </c>
      <c r="G112" s="19">
        <f t="shared" si="0"/>
        <v>4.5668999999999995</v>
      </c>
      <c r="H112" s="26"/>
    </row>
    <row r="113" spans="2:17" ht="12.75">
      <c r="B113" t="s">
        <v>4073</v>
      </c>
      <c r="C113" s="9" t="s">
        <v>935</v>
      </c>
      <c r="D113" s="9" t="s">
        <v>2522</v>
      </c>
      <c r="E113" s="19">
        <v>2.3</v>
      </c>
      <c r="F113" s="19">
        <v>4.9</v>
      </c>
      <c r="G113" s="19">
        <f t="shared" si="0"/>
        <v>4.03342</v>
      </c>
      <c r="H113" s="26"/>
      <c r="K113" s="28"/>
      <c r="N113" s="5"/>
      <c r="O113" s="6"/>
      <c r="P113" s="6"/>
      <c r="Q113" s="12"/>
    </row>
    <row r="114" spans="2:8" ht="12.75">
      <c r="B114" t="s">
        <v>4527</v>
      </c>
      <c r="C114" s="9" t="s">
        <v>549</v>
      </c>
      <c r="D114" s="9" t="s">
        <v>2051</v>
      </c>
      <c r="E114" s="19">
        <v>-0.1</v>
      </c>
      <c r="F114" s="19">
        <v>6.3</v>
      </c>
      <c r="G114" s="19">
        <f t="shared" si="0"/>
        <v>4.166879999999999</v>
      </c>
      <c r="H114" s="26"/>
    </row>
    <row r="115" spans="2:8" ht="12.75">
      <c r="B115" t="s">
        <v>2550</v>
      </c>
      <c r="C115" s="9" t="s">
        <v>1905</v>
      </c>
      <c r="D115" s="9" t="s">
        <v>526</v>
      </c>
      <c r="E115" s="19">
        <v>1</v>
      </c>
      <c r="F115" s="19">
        <v>5.5</v>
      </c>
      <c r="G115" s="19">
        <f t="shared" si="0"/>
        <v>4.00015</v>
      </c>
      <c r="H115" s="26"/>
    </row>
    <row r="116" spans="2:18" ht="12.75">
      <c r="B116" t="s">
        <v>1925</v>
      </c>
      <c r="C116" s="9" t="s">
        <v>377</v>
      </c>
      <c r="D116" s="9" t="s">
        <v>2518</v>
      </c>
      <c r="E116" s="19">
        <v>0.9</v>
      </c>
      <c r="F116" s="19">
        <v>5.3</v>
      </c>
      <c r="G116" s="19">
        <f t="shared" si="0"/>
        <v>3.8334799999999998</v>
      </c>
      <c r="H116" s="26"/>
      <c r="K116" s="28"/>
      <c r="N116" s="5"/>
      <c r="P116" s="6"/>
      <c r="Q116" s="6"/>
      <c r="R116" s="11"/>
    </row>
    <row r="117" spans="2:8" ht="12.75">
      <c r="B117" t="s">
        <v>2936</v>
      </c>
      <c r="C117" s="9" t="s">
        <v>374</v>
      </c>
      <c r="D117" s="9" t="s">
        <v>212</v>
      </c>
      <c r="E117" s="19">
        <v>0.7</v>
      </c>
      <c r="F117" s="19">
        <v>5.4</v>
      </c>
      <c r="G117" s="19">
        <f t="shared" si="0"/>
        <v>3.83349</v>
      </c>
      <c r="H117" s="26"/>
    </row>
    <row r="118" spans="2:8" ht="12.75">
      <c r="B118" t="s">
        <v>1652</v>
      </c>
      <c r="C118" s="9" t="s">
        <v>3717</v>
      </c>
      <c r="D118" s="9" t="s">
        <v>2901</v>
      </c>
      <c r="E118" s="19">
        <v>0.3</v>
      </c>
      <c r="F118" s="19">
        <v>5.6</v>
      </c>
      <c r="G118" s="19">
        <f t="shared" si="0"/>
        <v>3.8335099999999995</v>
      </c>
      <c r="H118" s="26"/>
    </row>
    <row r="119" spans="2:8" ht="12.75">
      <c r="B119" t="s">
        <v>4087</v>
      </c>
      <c r="C119" s="9" t="s">
        <v>3548</v>
      </c>
      <c r="D119" s="9" t="s">
        <v>2082</v>
      </c>
      <c r="E119" s="19">
        <v>-0.4</v>
      </c>
      <c r="F119" s="19">
        <v>5.9</v>
      </c>
      <c r="G119" s="19">
        <f t="shared" si="0"/>
        <v>3.8002100000000003</v>
      </c>
      <c r="H119" s="26"/>
    </row>
    <row r="120" spans="2:8" ht="12.75">
      <c r="B120" t="s">
        <v>3104</v>
      </c>
      <c r="C120" s="9" t="s">
        <v>2226</v>
      </c>
      <c r="D120" s="9" t="s">
        <v>218</v>
      </c>
      <c r="E120" s="19">
        <v>0.2</v>
      </c>
      <c r="F120" s="19">
        <v>5.3</v>
      </c>
      <c r="G120" s="19">
        <f t="shared" si="0"/>
        <v>3.60017</v>
      </c>
      <c r="H120" s="26"/>
    </row>
    <row r="121" spans="2:8" ht="12.75">
      <c r="B121" t="s">
        <v>4088</v>
      </c>
      <c r="C121" s="9" t="s">
        <v>3548</v>
      </c>
      <c r="D121" s="9" t="s">
        <v>2519</v>
      </c>
      <c r="E121" s="19">
        <v>0.5</v>
      </c>
      <c r="F121" s="19">
        <v>4.8</v>
      </c>
      <c r="G121" s="19">
        <f t="shared" si="0"/>
        <v>3.36681</v>
      </c>
      <c r="H121" s="26"/>
    </row>
    <row r="122" spans="2:18" ht="12.75">
      <c r="B122" t="s">
        <v>1349</v>
      </c>
      <c r="C122" s="9" t="s">
        <v>2226</v>
      </c>
      <c r="D122" s="9" t="s">
        <v>220</v>
      </c>
      <c r="E122" s="19">
        <v>0.1</v>
      </c>
      <c r="F122" s="19">
        <v>4.9</v>
      </c>
      <c r="G122" s="19">
        <f t="shared" si="0"/>
        <v>3.30016</v>
      </c>
      <c r="H122" s="26"/>
      <c r="K122" s="28"/>
      <c r="N122" s="5"/>
      <c r="P122" s="6"/>
      <c r="Q122" s="6"/>
      <c r="R122" s="11"/>
    </row>
    <row r="123" spans="2:8" ht="12.75">
      <c r="B123" t="s">
        <v>4049</v>
      </c>
      <c r="C123" s="9" t="s">
        <v>1905</v>
      </c>
      <c r="D123" s="9" t="s">
        <v>2050</v>
      </c>
      <c r="E123" s="19">
        <v>0.4</v>
      </c>
      <c r="F123" s="19">
        <v>4.7</v>
      </c>
      <c r="G123" s="19">
        <f t="shared" si="0"/>
        <v>3.26681</v>
      </c>
      <c r="H123" s="26"/>
    </row>
    <row r="124" spans="2:17" ht="12.75">
      <c r="B124" t="s">
        <v>4565</v>
      </c>
      <c r="C124" s="9" t="s">
        <v>4511</v>
      </c>
      <c r="D124" s="9" t="s">
        <v>2081</v>
      </c>
      <c r="E124" s="19">
        <v>1.8</v>
      </c>
      <c r="F124" s="19">
        <v>3.8</v>
      </c>
      <c r="G124" s="19">
        <f t="shared" si="0"/>
        <v>3.1334</v>
      </c>
      <c r="H124" s="26"/>
      <c r="K124" s="28"/>
      <c r="N124" s="5"/>
      <c r="O124" s="6"/>
      <c r="P124" s="6"/>
      <c r="Q124" s="12"/>
    </row>
    <row r="125" spans="2:8" ht="12.75">
      <c r="B125" t="s">
        <v>73</v>
      </c>
      <c r="C125" s="9" t="s">
        <v>374</v>
      </c>
      <c r="D125" s="9" t="s">
        <v>2042</v>
      </c>
      <c r="E125" s="19">
        <v>-1.2</v>
      </c>
      <c r="F125" s="19">
        <v>5.3</v>
      </c>
      <c r="G125" s="19">
        <f t="shared" si="0"/>
        <v>3.1335499999999996</v>
      </c>
      <c r="H125" s="26"/>
    </row>
    <row r="126" spans="2:8" ht="12.75">
      <c r="B126" t="s">
        <v>1473</v>
      </c>
      <c r="C126" s="9" t="s">
        <v>4172</v>
      </c>
      <c r="D126" s="9" t="s">
        <v>208</v>
      </c>
      <c r="E126" s="19">
        <v>1.8</v>
      </c>
      <c r="F126" s="19">
        <v>3.6</v>
      </c>
      <c r="G126" s="19">
        <f>(E126*0.3333+F126*0.6667)</f>
        <v>3.00006</v>
      </c>
      <c r="H126" s="26"/>
    </row>
    <row r="127" spans="2:8" ht="12.75">
      <c r="B127" t="s">
        <v>4101</v>
      </c>
      <c r="C127" s="9" t="s">
        <v>295</v>
      </c>
      <c r="D127" s="9" t="s">
        <v>494</v>
      </c>
      <c r="E127" s="19">
        <v>0.1</v>
      </c>
      <c r="F127" s="19">
        <v>3.9</v>
      </c>
      <c r="G127" s="19">
        <f>(E127*0.3333+F127*0.6667)</f>
        <v>2.6334599999999995</v>
      </c>
      <c r="H127" s="26"/>
    </row>
    <row r="128" spans="2:8" ht="12.75">
      <c r="B128" t="s">
        <v>4842</v>
      </c>
      <c r="C128" s="9" t="s">
        <v>4147</v>
      </c>
      <c r="D128" s="9" t="s">
        <v>676</v>
      </c>
      <c r="E128" s="19">
        <v>0.5</v>
      </c>
      <c r="F128" s="19">
        <v>3.3</v>
      </c>
      <c r="G128" s="19">
        <f>(E128*0.3333+F128*0.6667)</f>
        <v>2.3667599999999998</v>
      </c>
      <c r="H128" s="26"/>
    </row>
    <row r="132" spans="2:8" ht="12.75">
      <c r="B132" s="2" t="s">
        <v>2508</v>
      </c>
      <c r="E132" s="19" t="s">
        <v>2509</v>
      </c>
      <c r="F132" s="19" t="s">
        <v>2510</v>
      </c>
      <c r="G132" s="19" t="s">
        <v>2511</v>
      </c>
      <c r="H132" s="21"/>
    </row>
    <row r="133" ht="12.75">
      <c r="B133" s="2"/>
    </row>
    <row r="134" spans="2:9" ht="12.75">
      <c r="B134" t="s">
        <v>2561</v>
      </c>
      <c r="C134" s="9" t="s">
        <v>1905</v>
      </c>
      <c r="D134" s="9" t="s">
        <v>2211</v>
      </c>
      <c r="E134" s="19">
        <v>9.2</v>
      </c>
      <c r="G134" s="19">
        <f aca="true" t="shared" si="1" ref="G134:G179">E134+F134</f>
        <v>9.2</v>
      </c>
      <c r="I134" s="32" t="s">
        <v>1140</v>
      </c>
    </row>
    <row r="135" spans="2:7" ht="12.75">
      <c r="B135" t="s">
        <v>3691</v>
      </c>
      <c r="C135" s="9" t="s">
        <v>2697</v>
      </c>
      <c r="D135" s="9" t="s">
        <v>515</v>
      </c>
      <c r="E135" s="19">
        <v>8.8</v>
      </c>
      <c r="G135" s="19">
        <f t="shared" si="1"/>
        <v>8.8</v>
      </c>
    </row>
    <row r="136" spans="2:7" ht="12.75">
      <c r="B136" t="s">
        <v>1153</v>
      </c>
      <c r="C136" s="9" t="s">
        <v>3548</v>
      </c>
      <c r="D136" s="9" t="s">
        <v>2203</v>
      </c>
      <c r="E136" s="19">
        <v>7.3</v>
      </c>
      <c r="G136" s="19">
        <f t="shared" si="1"/>
        <v>7.3</v>
      </c>
    </row>
    <row r="137" spans="2:7" ht="12.75">
      <c r="B137" t="s">
        <v>4723</v>
      </c>
      <c r="C137" s="9" t="s">
        <v>295</v>
      </c>
      <c r="D137" s="9" t="s">
        <v>2208</v>
      </c>
      <c r="E137" s="19">
        <v>7.3</v>
      </c>
      <c r="G137" s="19">
        <f t="shared" si="1"/>
        <v>7.3</v>
      </c>
    </row>
    <row r="138" spans="2:7" ht="12.75">
      <c r="B138" t="s">
        <v>1491</v>
      </c>
      <c r="C138" s="9" t="s">
        <v>3083</v>
      </c>
      <c r="D138" s="9" t="s">
        <v>512</v>
      </c>
      <c r="E138" s="19">
        <v>6.1</v>
      </c>
      <c r="G138" s="19">
        <f t="shared" si="1"/>
        <v>6.1</v>
      </c>
    </row>
    <row r="139" spans="2:7" ht="12.75">
      <c r="B139" t="s">
        <v>10</v>
      </c>
      <c r="C139" s="9" t="s">
        <v>2706</v>
      </c>
      <c r="D139" s="9" t="s">
        <v>865</v>
      </c>
      <c r="E139" s="19">
        <v>5.6</v>
      </c>
      <c r="G139" s="19">
        <f t="shared" si="1"/>
        <v>5.6</v>
      </c>
    </row>
    <row r="140" spans="2:7" ht="12.75">
      <c r="B140" t="s">
        <v>1654</v>
      </c>
      <c r="C140" s="9" t="s">
        <v>3717</v>
      </c>
      <c r="D140" s="9" t="s">
        <v>4280</v>
      </c>
      <c r="E140" s="19">
        <v>6.3</v>
      </c>
      <c r="F140" s="19">
        <v>-0.8</v>
      </c>
      <c r="G140" s="19">
        <f t="shared" si="1"/>
        <v>5.5</v>
      </c>
    </row>
    <row r="141" spans="2:7" ht="12.75">
      <c r="B141" t="s">
        <v>2825</v>
      </c>
      <c r="C141" s="9" t="s">
        <v>3193</v>
      </c>
      <c r="D141" s="9" t="s">
        <v>4827</v>
      </c>
      <c r="E141" s="19">
        <v>5.3</v>
      </c>
      <c r="G141" s="19">
        <f t="shared" si="1"/>
        <v>5.3</v>
      </c>
    </row>
    <row r="142" spans="2:7" ht="12.75">
      <c r="B142" t="s">
        <v>283</v>
      </c>
      <c r="C142" s="9" t="s">
        <v>5194</v>
      </c>
      <c r="D142" s="9" t="s">
        <v>514</v>
      </c>
      <c r="E142" s="19">
        <v>4.9</v>
      </c>
      <c r="G142" s="19">
        <f t="shared" si="1"/>
        <v>4.9</v>
      </c>
    </row>
    <row r="143" spans="2:9" ht="12.75">
      <c r="B143" t="s">
        <v>3117</v>
      </c>
      <c r="C143" s="9" t="s">
        <v>935</v>
      </c>
      <c r="D143" s="9" t="s">
        <v>2196</v>
      </c>
      <c r="E143" s="19">
        <v>4.9</v>
      </c>
      <c r="G143" s="19">
        <f t="shared" si="1"/>
        <v>4.9</v>
      </c>
      <c r="I143" s="32"/>
    </row>
    <row r="144" spans="2:7" ht="12.75">
      <c r="B144" t="s">
        <v>127</v>
      </c>
      <c r="C144" s="9" t="s">
        <v>1</v>
      </c>
      <c r="D144" s="9" t="s">
        <v>2198</v>
      </c>
      <c r="E144" s="19">
        <v>4.8</v>
      </c>
      <c r="G144" s="19">
        <f t="shared" si="1"/>
        <v>4.8</v>
      </c>
    </row>
    <row r="145" spans="2:7" ht="12.75">
      <c r="B145" t="s">
        <v>337</v>
      </c>
      <c r="C145" s="9" t="s">
        <v>539</v>
      </c>
      <c r="D145" s="9" t="s">
        <v>2191</v>
      </c>
      <c r="E145" s="19">
        <v>5.5</v>
      </c>
      <c r="F145" s="19">
        <v>-0.8</v>
      </c>
      <c r="G145" s="19">
        <f t="shared" si="1"/>
        <v>4.7</v>
      </c>
    </row>
    <row r="146" spans="2:7" ht="12.75">
      <c r="B146" t="s">
        <v>1547</v>
      </c>
      <c r="C146" s="9" t="s">
        <v>4940</v>
      </c>
      <c r="D146" s="9" t="s">
        <v>516</v>
      </c>
      <c r="E146" s="19">
        <v>4.6</v>
      </c>
      <c r="G146" s="19">
        <f t="shared" si="1"/>
        <v>4.6</v>
      </c>
    </row>
    <row r="147" spans="2:7" ht="12.75">
      <c r="B147" t="s">
        <v>73</v>
      </c>
      <c r="C147" s="9" t="s">
        <v>374</v>
      </c>
      <c r="D147" s="9" t="s">
        <v>2202</v>
      </c>
      <c r="E147" s="19">
        <v>4.5</v>
      </c>
      <c r="G147" s="19">
        <f t="shared" si="1"/>
        <v>4.5</v>
      </c>
    </row>
    <row r="148" spans="2:7" ht="12.75">
      <c r="B148" t="s">
        <v>2602</v>
      </c>
      <c r="C148" s="9" t="s">
        <v>1480</v>
      </c>
      <c r="D148" s="9" t="s">
        <v>2190</v>
      </c>
      <c r="E148" s="19">
        <v>4.5</v>
      </c>
      <c r="G148" s="19">
        <f t="shared" si="1"/>
        <v>4.5</v>
      </c>
    </row>
    <row r="149" spans="2:7" ht="12.75">
      <c r="B149" t="s">
        <v>4058</v>
      </c>
      <c r="C149" s="9" t="s">
        <v>5183</v>
      </c>
      <c r="D149" s="9" t="s">
        <v>2193</v>
      </c>
      <c r="E149" s="19">
        <v>4.3</v>
      </c>
      <c r="G149" s="19">
        <f t="shared" si="1"/>
        <v>4.3</v>
      </c>
    </row>
    <row r="150" spans="2:7" ht="12.75">
      <c r="B150" t="s">
        <v>2559</v>
      </c>
      <c r="C150" s="9" t="s">
        <v>4172</v>
      </c>
      <c r="D150" s="9" t="s">
        <v>352</v>
      </c>
      <c r="E150" s="19">
        <v>4.1</v>
      </c>
      <c r="G150" s="19">
        <f t="shared" si="1"/>
        <v>4.1</v>
      </c>
    </row>
    <row r="151" spans="2:7" ht="12.75">
      <c r="B151" t="s">
        <v>1045</v>
      </c>
      <c r="C151" s="9" t="s">
        <v>4147</v>
      </c>
      <c r="D151" s="9" t="s">
        <v>519</v>
      </c>
      <c r="E151" s="19">
        <v>4.1</v>
      </c>
      <c r="G151" s="19">
        <f t="shared" si="1"/>
        <v>4.1</v>
      </c>
    </row>
    <row r="152" spans="2:7" ht="12.75">
      <c r="B152" t="s">
        <v>1729</v>
      </c>
      <c r="C152" s="9" t="s">
        <v>2123</v>
      </c>
      <c r="D152" s="9" t="s">
        <v>2194</v>
      </c>
      <c r="E152" s="19">
        <v>3.9</v>
      </c>
      <c r="G152" s="19">
        <f t="shared" si="1"/>
        <v>3.9</v>
      </c>
    </row>
    <row r="153" spans="2:7" ht="12.75">
      <c r="B153" t="s">
        <v>4527</v>
      </c>
      <c r="C153" s="9" t="s">
        <v>549</v>
      </c>
      <c r="D153" s="9" t="s">
        <v>2206</v>
      </c>
      <c r="E153" s="19">
        <v>3.9</v>
      </c>
      <c r="G153" s="19">
        <f t="shared" si="1"/>
        <v>3.9</v>
      </c>
    </row>
    <row r="154" spans="2:7" ht="12.75">
      <c r="B154" t="s">
        <v>3156</v>
      </c>
      <c r="C154" s="9" t="s">
        <v>4819</v>
      </c>
      <c r="D154" s="9" t="s">
        <v>2204</v>
      </c>
      <c r="E154" s="19">
        <v>3.8</v>
      </c>
      <c r="G154" s="19">
        <f t="shared" si="1"/>
        <v>3.8</v>
      </c>
    </row>
    <row r="155" spans="2:7" ht="12.75">
      <c r="B155" t="s">
        <v>5112</v>
      </c>
      <c r="C155" s="9" t="s">
        <v>2544</v>
      </c>
      <c r="D155" s="9" t="s">
        <v>2200</v>
      </c>
      <c r="E155" s="19">
        <v>3.7</v>
      </c>
      <c r="G155" s="19">
        <f t="shared" si="1"/>
        <v>3.7</v>
      </c>
    </row>
    <row r="156" spans="2:7" ht="12.75">
      <c r="B156" t="s">
        <v>332</v>
      </c>
      <c r="C156" s="9" t="s">
        <v>2546</v>
      </c>
      <c r="D156" s="9" t="s">
        <v>2209</v>
      </c>
      <c r="E156" s="19">
        <v>3.6</v>
      </c>
      <c r="G156" s="19">
        <f t="shared" si="1"/>
        <v>3.6</v>
      </c>
    </row>
    <row r="157" spans="2:7" ht="12.75">
      <c r="B157" t="s">
        <v>2560</v>
      </c>
      <c r="C157" s="9" t="s">
        <v>4172</v>
      </c>
      <c r="D157" s="9" t="s">
        <v>353</v>
      </c>
      <c r="E157" s="19">
        <v>3.4</v>
      </c>
      <c r="G157" s="19">
        <f t="shared" si="1"/>
        <v>3.4</v>
      </c>
    </row>
    <row r="158" spans="2:7" ht="12.75">
      <c r="B158" t="s">
        <v>3046</v>
      </c>
      <c r="C158" s="9" t="s">
        <v>935</v>
      </c>
      <c r="D158" s="9" t="s">
        <v>2201</v>
      </c>
      <c r="E158" s="19">
        <v>3.2</v>
      </c>
      <c r="G158" s="19">
        <f t="shared" si="1"/>
        <v>3.2</v>
      </c>
    </row>
    <row r="159" spans="2:7" ht="12.75">
      <c r="B159" t="s">
        <v>1316</v>
      </c>
      <c r="C159" s="9" t="s">
        <v>4147</v>
      </c>
      <c r="D159" s="9" t="s">
        <v>518</v>
      </c>
      <c r="E159" s="19">
        <v>3</v>
      </c>
      <c r="G159" s="19">
        <f t="shared" si="1"/>
        <v>3</v>
      </c>
    </row>
    <row r="160" spans="2:7" ht="12.75">
      <c r="B160" t="s">
        <v>3459</v>
      </c>
      <c r="C160" s="9" t="s">
        <v>2546</v>
      </c>
      <c r="D160" s="9" t="s">
        <v>518</v>
      </c>
      <c r="E160" s="19">
        <v>3</v>
      </c>
      <c r="G160" s="19">
        <f t="shared" si="1"/>
        <v>3</v>
      </c>
    </row>
    <row r="161" spans="2:7" ht="12.75">
      <c r="B161" t="s">
        <v>920</v>
      </c>
      <c r="C161" s="9" t="s">
        <v>2538</v>
      </c>
      <c r="D161" s="9" t="s">
        <v>2212</v>
      </c>
      <c r="E161" s="19">
        <v>2.9</v>
      </c>
      <c r="G161" s="19">
        <f t="shared" si="1"/>
        <v>2.9</v>
      </c>
    </row>
    <row r="162" spans="2:7" ht="12.75">
      <c r="B162" t="s">
        <v>3543</v>
      </c>
      <c r="C162" s="9" t="s">
        <v>5180</v>
      </c>
      <c r="D162" s="9" t="s">
        <v>2197</v>
      </c>
      <c r="E162" s="19">
        <v>2.9</v>
      </c>
      <c r="G162" s="19">
        <f t="shared" si="1"/>
        <v>2.9</v>
      </c>
    </row>
    <row r="163" spans="2:7" ht="12.75">
      <c r="B163" t="s">
        <v>2868</v>
      </c>
      <c r="C163" s="9" t="s">
        <v>5177</v>
      </c>
      <c r="D163" s="9" t="s">
        <v>2213</v>
      </c>
      <c r="E163" s="19">
        <v>2.9</v>
      </c>
      <c r="G163" s="19">
        <f t="shared" si="1"/>
        <v>2.9</v>
      </c>
    </row>
    <row r="164" spans="2:7" ht="12.75">
      <c r="B164" t="s">
        <v>3634</v>
      </c>
      <c r="C164" s="9" t="s">
        <v>3717</v>
      </c>
      <c r="D164" s="9" t="s">
        <v>862</v>
      </c>
      <c r="E164" s="19">
        <v>2.8</v>
      </c>
      <c r="G164" s="19">
        <f t="shared" si="1"/>
        <v>2.8</v>
      </c>
    </row>
    <row r="165" spans="2:9" ht="12.75">
      <c r="B165" t="s">
        <v>412</v>
      </c>
      <c r="C165" s="9" t="s">
        <v>4511</v>
      </c>
      <c r="D165" s="9" t="s">
        <v>4829</v>
      </c>
      <c r="E165" s="19">
        <v>2.6</v>
      </c>
      <c r="G165" s="19">
        <f t="shared" si="1"/>
        <v>2.6</v>
      </c>
      <c r="I165" s="32"/>
    </row>
    <row r="166" spans="2:7" ht="12.75">
      <c r="B166" t="s">
        <v>3286</v>
      </c>
      <c r="C166" s="9" t="s">
        <v>524</v>
      </c>
      <c r="D166" s="9" t="s">
        <v>520</v>
      </c>
      <c r="E166" s="19">
        <v>2.6</v>
      </c>
      <c r="G166" s="19">
        <f t="shared" si="1"/>
        <v>2.6</v>
      </c>
    </row>
    <row r="167" spans="2:7" ht="12.75">
      <c r="B167" t="s">
        <v>4514</v>
      </c>
      <c r="C167" s="9" t="s">
        <v>377</v>
      </c>
      <c r="D167" s="9" t="s">
        <v>864</v>
      </c>
      <c r="E167" s="19">
        <v>2.5</v>
      </c>
      <c r="G167" s="19">
        <f t="shared" si="1"/>
        <v>2.5</v>
      </c>
    </row>
    <row r="168" spans="2:7" ht="12.75">
      <c r="B168" t="s">
        <v>278</v>
      </c>
      <c r="C168" s="9" t="s">
        <v>3083</v>
      </c>
      <c r="D168" s="9" t="s">
        <v>3703</v>
      </c>
      <c r="E168" s="19">
        <v>2.3</v>
      </c>
      <c r="G168" s="19">
        <f t="shared" si="1"/>
        <v>2.3</v>
      </c>
    </row>
    <row r="169" spans="2:7" ht="12.75">
      <c r="B169" t="s">
        <v>4506</v>
      </c>
      <c r="C169" s="9" t="s">
        <v>4041</v>
      </c>
      <c r="D169" s="9" t="s">
        <v>517</v>
      </c>
      <c r="E169" s="19">
        <v>2</v>
      </c>
      <c r="G169" s="19">
        <f t="shared" si="1"/>
        <v>2</v>
      </c>
    </row>
    <row r="170" spans="2:7" ht="12.75">
      <c r="B170" t="s">
        <v>2254</v>
      </c>
      <c r="C170" s="9" t="s">
        <v>377</v>
      </c>
      <c r="D170" s="9" t="s">
        <v>863</v>
      </c>
      <c r="E170" s="19">
        <v>1.3</v>
      </c>
      <c r="G170" s="19">
        <f t="shared" si="1"/>
        <v>1.3</v>
      </c>
    </row>
    <row r="171" spans="2:7" ht="12.75">
      <c r="B171" t="s">
        <v>2495</v>
      </c>
      <c r="C171" s="9" t="s">
        <v>1480</v>
      </c>
      <c r="D171" s="9" t="s">
        <v>2199</v>
      </c>
      <c r="E171" s="19">
        <v>1.2</v>
      </c>
      <c r="G171" s="19">
        <f t="shared" si="1"/>
        <v>1.2</v>
      </c>
    </row>
    <row r="172" spans="2:7" ht="12.75">
      <c r="B172" t="s">
        <v>1625</v>
      </c>
      <c r="C172" s="9" t="s">
        <v>4166</v>
      </c>
      <c r="D172" s="9" t="s">
        <v>2205</v>
      </c>
      <c r="E172" s="19">
        <v>1.1</v>
      </c>
      <c r="G172" s="19">
        <f t="shared" si="1"/>
        <v>1.1</v>
      </c>
    </row>
    <row r="173" spans="2:7" ht="12.75">
      <c r="B173" t="s">
        <v>2239</v>
      </c>
      <c r="C173" s="9" t="s">
        <v>295</v>
      </c>
      <c r="D173" s="9" t="s">
        <v>2207</v>
      </c>
      <c r="E173" s="19">
        <v>0.9</v>
      </c>
      <c r="G173" s="19">
        <f t="shared" si="1"/>
        <v>0.9</v>
      </c>
    </row>
    <row r="174" spans="2:7" ht="12.75">
      <c r="B174" t="s">
        <v>3725</v>
      </c>
      <c r="C174" s="9" t="s">
        <v>5194</v>
      </c>
      <c r="D174" s="9" t="s">
        <v>513</v>
      </c>
      <c r="E174" s="19">
        <v>0.9</v>
      </c>
      <c r="G174" s="19">
        <f t="shared" si="1"/>
        <v>0.9</v>
      </c>
    </row>
    <row r="175" spans="2:7" ht="12.75">
      <c r="B175" t="s">
        <v>4851</v>
      </c>
      <c r="C175" s="9" t="s">
        <v>2226</v>
      </c>
      <c r="D175" s="9" t="s">
        <v>4828</v>
      </c>
      <c r="E175" s="19">
        <v>0.8</v>
      </c>
      <c r="G175" s="19">
        <f t="shared" si="1"/>
        <v>0.8</v>
      </c>
    </row>
    <row r="176" spans="2:7" ht="12.75">
      <c r="B176" t="s">
        <v>601</v>
      </c>
      <c r="C176" s="9" t="s">
        <v>1905</v>
      </c>
      <c r="D176" s="9" t="s">
        <v>2210</v>
      </c>
      <c r="E176" s="19">
        <v>0.7</v>
      </c>
      <c r="G176" s="19">
        <f t="shared" si="1"/>
        <v>0.7</v>
      </c>
    </row>
    <row r="177" spans="2:7" ht="12.75">
      <c r="B177" t="s">
        <v>298</v>
      </c>
      <c r="C177" s="9" t="s">
        <v>524</v>
      </c>
      <c r="D177" s="9" t="s">
        <v>4862</v>
      </c>
      <c r="E177" s="19">
        <v>1.5</v>
      </c>
      <c r="F177" s="19">
        <v>-0.8</v>
      </c>
      <c r="G177" s="19">
        <f t="shared" si="1"/>
        <v>0.7</v>
      </c>
    </row>
    <row r="178" spans="2:7" ht="12.75">
      <c r="B178" t="s">
        <v>2570</v>
      </c>
      <c r="C178" s="9" t="s">
        <v>539</v>
      </c>
      <c r="D178" s="9" t="s">
        <v>2192</v>
      </c>
      <c r="E178" s="19">
        <v>0.7</v>
      </c>
      <c r="G178" s="19">
        <f t="shared" si="1"/>
        <v>0.7</v>
      </c>
    </row>
    <row r="179" spans="2:7" ht="12.75">
      <c r="B179" t="s">
        <v>2647</v>
      </c>
      <c r="C179" s="9" t="s">
        <v>2123</v>
      </c>
      <c r="D179" s="9" t="s">
        <v>2195</v>
      </c>
      <c r="E179" s="19">
        <v>-0.4</v>
      </c>
      <c r="G179" s="19">
        <f t="shared" si="1"/>
        <v>-0.4</v>
      </c>
    </row>
    <row r="180" spans="3:4" ht="12.75">
      <c r="C180" s="9"/>
      <c r="D180" s="9"/>
    </row>
    <row r="181" spans="3:4" ht="12.75">
      <c r="C181" s="9"/>
      <c r="D181" s="9"/>
    </row>
    <row r="185" spans="2:7" ht="12.75">
      <c r="B185" s="2" t="s">
        <v>3514</v>
      </c>
      <c r="E185" s="19" t="s">
        <v>3515</v>
      </c>
      <c r="F185" s="19" t="s">
        <v>4484</v>
      </c>
      <c r="G185" s="19" t="s">
        <v>3516</v>
      </c>
    </row>
    <row r="187" spans="2:9" ht="12.75">
      <c r="B187" t="s">
        <v>4504</v>
      </c>
      <c r="C187" s="9" t="s">
        <v>4041</v>
      </c>
      <c r="D187" s="9" t="s">
        <v>989</v>
      </c>
      <c r="E187" s="42">
        <v>31</v>
      </c>
      <c r="F187" s="19">
        <f>1*(93*5/6+45/6)</f>
        <v>85</v>
      </c>
      <c r="G187" s="19">
        <f aca="true" t="shared" si="2" ref="G187:G218">(24*E187/36)+(F187-30)/36+(22*12/36)</f>
        <v>29.52777777777778</v>
      </c>
      <c r="I187" s="6" t="s">
        <v>1304</v>
      </c>
    </row>
    <row r="188" spans="2:9" ht="12.75">
      <c r="B188" t="s">
        <v>920</v>
      </c>
      <c r="C188" s="9" t="s">
        <v>2538</v>
      </c>
      <c r="D188" s="9" t="s">
        <v>1017</v>
      </c>
      <c r="E188" s="42">
        <v>30</v>
      </c>
      <c r="F188" s="19">
        <v>52</v>
      </c>
      <c r="G188" s="19">
        <f t="shared" si="2"/>
        <v>27.944444444444443</v>
      </c>
      <c r="I188" s="21" t="s">
        <v>3517</v>
      </c>
    </row>
    <row r="189" spans="2:9" ht="12.75">
      <c r="B189" t="s">
        <v>2561</v>
      </c>
      <c r="C189" s="9" t="s">
        <v>1905</v>
      </c>
      <c r="D189" s="9" t="s">
        <v>3072</v>
      </c>
      <c r="E189" s="42">
        <v>27</v>
      </c>
      <c r="F189" s="19">
        <f>1*(93*5/6+45/6)</f>
        <v>85</v>
      </c>
      <c r="G189" s="19">
        <f t="shared" si="2"/>
        <v>26.86111111111111</v>
      </c>
      <c r="I189" s="21" t="s">
        <v>1141</v>
      </c>
    </row>
    <row r="190" spans="2:9" ht="12.75">
      <c r="B190" t="s">
        <v>3634</v>
      </c>
      <c r="C190" s="9" t="s">
        <v>3717</v>
      </c>
      <c r="D190" s="9" t="s">
        <v>994</v>
      </c>
      <c r="E190" s="42">
        <v>25</v>
      </c>
      <c r="F190" s="19">
        <v>95</v>
      </c>
      <c r="G190" s="19">
        <f t="shared" si="2"/>
        <v>25.805555555555557</v>
      </c>
      <c r="I190" s="21" t="s">
        <v>1142</v>
      </c>
    </row>
    <row r="191" spans="2:7" ht="12.75">
      <c r="B191" t="s">
        <v>4723</v>
      </c>
      <c r="C191" s="9" t="s">
        <v>295</v>
      </c>
      <c r="D191" s="9" t="s">
        <v>408</v>
      </c>
      <c r="E191" s="42">
        <v>25</v>
      </c>
      <c r="F191" s="19">
        <f>1*(93*5/6+45/6)</f>
        <v>85</v>
      </c>
      <c r="G191" s="19">
        <f t="shared" si="2"/>
        <v>25.52777777777778</v>
      </c>
    </row>
    <row r="192" spans="2:7" ht="12.75">
      <c r="B192" t="s">
        <v>3543</v>
      </c>
      <c r="C192" s="9" t="s">
        <v>5180</v>
      </c>
      <c r="D192" s="9" t="s">
        <v>1008</v>
      </c>
      <c r="E192" s="42">
        <v>25</v>
      </c>
      <c r="F192" s="19">
        <v>83</v>
      </c>
      <c r="G192" s="19">
        <f t="shared" si="2"/>
        <v>25.47222222222222</v>
      </c>
    </row>
    <row r="193" spans="2:7" ht="12.75">
      <c r="B193" t="s">
        <v>3170</v>
      </c>
      <c r="C193" s="9" t="s">
        <v>374</v>
      </c>
      <c r="D193" s="9" t="s">
        <v>1007</v>
      </c>
      <c r="E193" s="42">
        <v>24</v>
      </c>
      <c r="F193" s="19">
        <v>88</v>
      </c>
      <c r="G193" s="19">
        <f t="shared" si="2"/>
        <v>24.944444444444443</v>
      </c>
    </row>
    <row r="194" spans="2:7" ht="12.75">
      <c r="B194" t="s">
        <v>2864</v>
      </c>
      <c r="C194" s="9" t="s">
        <v>5177</v>
      </c>
      <c r="D194" s="9" t="s">
        <v>3377</v>
      </c>
      <c r="E194" s="42">
        <v>24</v>
      </c>
      <c r="F194" s="19">
        <v>87</v>
      </c>
      <c r="G194" s="19">
        <f t="shared" si="2"/>
        <v>24.916666666666664</v>
      </c>
    </row>
    <row r="195" spans="2:7" ht="12.75">
      <c r="B195" t="s">
        <v>320</v>
      </c>
      <c r="C195" s="9" t="s">
        <v>4511</v>
      </c>
      <c r="D195" s="9" t="s">
        <v>2216</v>
      </c>
      <c r="E195" s="42">
        <v>24</v>
      </c>
      <c r="F195" s="19">
        <f>1*(93*5/6+45/6)</f>
        <v>85</v>
      </c>
      <c r="G195" s="19">
        <f t="shared" si="2"/>
        <v>24.86111111111111</v>
      </c>
    </row>
    <row r="196" spans="2:7" ht="12.75">
      <c r="B196" t="s">
        <v>1722</v>
      </c>
      <c r="C196" s="9" t="s">
        <v>4172</v>
      </c>
      <c r="D196" s="9" t="s">
        <v>1012</v>
      </c>
      <c r="E196" s="42">
        <v>25</v>
      </c>
      <c r="F196" s="19">
        <v>61</v>
      </c>
      <c r="G196" s="19">
        <f t="shared" si="2"/>
        <v>24.86111111111111</v>
      </c>
    </row>
    <row r="197" spans="2:7" ht="12.75">
      <c r="B197" t="s">
        <v>686</v>
      </c>
      <c r="C197" s="9" t="s">
        <v>935</v>
      </c>
      <c r="D197" s="9" t="s">
        <v>1006</v>
      </c>
      <c r="E197" s="42">
        <v>23</v>
      </c>
      <c r="F197" s="19">
        <f>1*(93*5/6+45/6)</f>
        <v>85</v>
      </c>
      <c r="G197" s="19">
        <f t="shared" si="2"/>
        <v>24.194444444444443</v>
      </c>
    </row>
    <row r="198" spans="2:7" ht="12.75">
      <c r="B198" t="s">
        <v>2570</v>
      </c>
      <c r="C198" s="9" t="s">
        <v>539</v>
      </c>
      <c r="D198" s="9" t="s">
        <v>1002</v>
      </c>
      <c r="E198" s="42">
        <v>24</v>
      </c>
      <c r="F198" s="19">
        <v>59</v>
      </c>
      <c r="G198" s="19">
        <f t="shared" si="2"/>
        <v>24.13888888888889</v>
      </c>
    </row>
    <row r="199" spans="2:7" ht="12.75">
      <c r="B199" t="s">
        <v>2602</v>
      </c>
      <c r="C199" s="9" t="s">
        <v>1480</v>
      </c>
      <c r="D199" s="9" t="s">
        <v>1000</v>
      </c>
      <c r="E199" s="42">
        <v>24</v>
      </c>
      <c r="F199" s="19">
        <v>51</v>
      </c>
      <c r="G199" s="19">
        <f t="shared" si="2"/>
        <v>23.916666666666664</v>
      </c>
    </row>
    <row r="200" spans="2:7" ht="12.75">
      <c r="B200" t="s">
        <v>5077</v>
      </c>
      <c r="C200" s="9" t="s">
        <v>2123</v>
      </c>
      <c r="D200" s="9" t="s">
        <v>1410</v>
      </c>
      <c r="E200" s="42">
        <v>24</v>
      </c>
      <c r="F200" s="19">
        <v>38</v>
      </c>
      <c r="G200" s="19">
        <f t="shared" si="2"/>
        <v>23.555555555555554</v>
      </c>
    </row>
    <row r="201" spans="2:7" ht="12.75">
      <c r="B201" t="s">
        <v>3610</v>
      </c>
      <c r="C201" s="9" t="s">
        <v>2697</v>
      </c>
      <c r="D201" s="9" t="s">
        <v>2220</v>
      </c>
      <c r="E201" s="42">
        <v>22</v>
      </c>
      <c r="F201" s="19">
        <f>1*(93*5/6+45/6)</f>
        <v>85</v>
      </c>
      <c r="G201" s="19">
        <f t="shared" si="2"/>
        <v>23.527777777777775</v>
      </c>
    </row>
    <row r="202" spans="2:7" ht="12.75">
      <c r="B202" t="s">
        <v>4879</v>
      </c>
      <c r="C202" s="9" t="s">
        <v>4147</v>
      </c>
      <c r="D202" s="9" t="s">
        <v>823</v>
      </c>
      <c r="E202" s="42">
        <v>23</v>
      </c>
      <c r="F202" s="19">
        <v>60</v>
      </c>
      <c r="G202" s="19">
        <f t="shared" si="2"/>
        <v>23.5</v>
      </c>
    </row>
    <row r="203" spans="2:7" ht="12.75">
      <c r="B203" t="s">
        <v>1547</v>
      </c>
      <c r="C203" s="9" t="s">
        <v>4940</v>
      </c>
      <c r="D203" s="9" t="s">
        <v>2221</v>
      </c>
      <c r="E203" s="42">
        <v>23</v>
      </c>
      <c r="F203" s="19">
        <v>59</v>
      </c>
      <c r="G203" s="19">
        <f t="shared" si="2"/>
        <v>23.47222222222222</v>
      </c>
    </row>
    <row r="204" spans="2:7" ht="12.75">
      <c r="B204" t="s">
        <v>1153</v>
      </c>
      <c r="C204" s="9" t="s">
        <v>3548</v>
      </c>
      <c r="D204" s="9" t="s">
        <v>1009</v>
      </c>
      <c r="E204" s="42">
        <v>22</v>
      </c>
      <c r="F204" s="19">
        <v>69</v>
      </c>
      <c r="G204" s="19">
        <f t="shared" si="2"/>
        <v>23.083333333333332</v>
      </c>
    </row>
    <row r="205" spans="2:7" ht="12.75">
      <c r="B205" t="s">
        <v>618</v>
      </c>
      <c r="C205" s="9" t="s">
        <v>3083</v>
      </c>
      <c r="D205" s="9" t="s">
        <v>1303</v>
      </c>
      <c r="E205" s="42">
        <v>21</v>
      </c>
      <c r="F205" s="19">
        <v>92</v>
      </c>
      <c r="G205" s="19">
        <f t="shared" si="2"/>
        <v>23.055555555555554</v>
      </c>
    </row>
    <row r="206" spans="2:7" ht="12.75">
      <c r="B206" t="s">
        <v>2065</v>
      </c>
      <c r="C206" s="9" t="s">
        <v>4166</v>
      </c>
      <c r="D206" s="9" t="s">
        <v>1011</v>
      </c>
      <c r="E206" s="42">
        <v>23</v>
      </c>
      <c r="F206" s="19">
        <v>43</v>
      </c>
      <c r="G206" s="19">
        <f t="shared" si="2"/>
        <v>23.02777777777778</v>
      </c>
    </row>
    <row r="207" spans="2:7" ht="12.75">
      <c r="B207" t="s">
        <v>3141</v>
      </c>
      <c r="C207" s="9" t="s">
        <v>4819</v>
      </c>
      <c r="D207" s="9" t="s">
        <v>1010</v>
      </c>
      <c r="E207" s="42">
        <v>21</v>
      </c>
      <c r="F207" s="19">
        <f>1*(93*5/6+45/6)</f>
        <v>85</v>
      </c>
      <c r="G207" s="19">
        <f t="shared" si="2"/>
        <v>22.86111111111111</v>
      </c>
    </row>
    <row r="208" spans="2:7" ht="12.75">
      <c r="B208" t="s">
        <v>4527</v>
      </c>
      <c r="C208" s="9" t="s">
        <v>549</v>
      </c>
      <c r="D208" s="9" t="s">
        <v>1010</v>
      </c>
      <c r="E208" s="42">
        <v>21</v>
      </c>
      <c r="F208" s="19">
        <f>1*(93*5/6+45/6)</f>
        <v>85</v>
      </c>
      <c r="G208" s="19">
        <f t="shared" si="2"/>
        <v>22.86111111111111</v>
      </c>
    </row>
    <row r="209" spans="2:7" ht="12.75">
      <c r="B209" t="s">
        <v>332</v>
      </c>
      <c r="C209" s="9" t="s">
        <v>2546</v>
      </c>
      <c r="D209" s="9" t="s">
        <v>1015</v>
      </c>
      <c r="E209" s="42">
        <v>21</v>
      </c>
      <c r="F209" s="19">
        <v>75</v>
      </c>
      <c r="G209" s="19">
        <f t="shared" si="2"/>
        <v>22.583333333333332</v>
      </c>
    </row>
    <row r="210" spans="2:7" ht="12.75">
      <c r="B210" t="s">
        <v>1565</v>
      </c>
      <c r="C210" s="9" t="s">
        <v>3193</v>
      </c>
      <c r="D210" s="9" t="s">
        <v>996</v>
      </c>
      <c r="E210" s="42">
        <v>22</v>
      </c>
      <c r="F210" s="19">
        <v>50</v>
      </c>
      <c r="G210" s="19">
        <f t="shared" si="2"/>
        <v>22.555555555555554</v>
      </c>
    </row>
    <row r="211" spans="2:7" ht="12.75">
      <c r="B211" t="s">
        <v>3202</v>
      </c>
      <c r="C211" s="9" t="s">
        <v>374</v>
      </c>
      <c r="D211" s="9" t="s">
        <v>1421</v>
      </c>
      <c r="E211" s="42">
        <v>21</v>
      </c>
      <c r="F211" s="19">
        <v>62</v>
      </c>
      <c r="G211" s="19">
        <f t="shared" si="2"/>
        <v>22.22222222222222</v>
      </c>
    </row>
    <row r="212" spans="2:7" ht="12.75">
      <c r="B212" t="s">
        <v>5112</v>
      </c>
      <c r="C212" s="9" t="s">
        <v>2544</v>
      </c>
      <c r="D212" s="9" t="s">
        <v>1300</v>
      </c>
      <c r="E212" s="42">
        <v>20</v>
      </c>
      <c r="F212" s="19">
        <f>1*(93*5/6+45/6)</f>
        <v>85</v>
      </c>
      <c r="G212" s="19">
        <f t="shared" si="2"/>
        <v>22.194444444444443</v>
      </c>
    </row>
    <row r="213" spans="2:7" ht="12.75">
      <c r="B213" t="s">
        <v>127</v>
      </c>
      <c r="C213" s="9" t="s">
        <v>1</v>
      </c>
      <c r="D213" s="9" t="s">
        <v>1300</v>
      </c>
      <c r="E213" s="42">
        <v>20</v>
      </c>
      <c r="F213" s="19">
        <f>1*(93*5/6+45/6)</f>
        <v>85</v>
      </c>
      <c r="G213" s="19">
        <f t="shared" si="2"/>
        <v>22.194444444444443</v>
      </c>
    </row>
    <row r="214" spans="2:7" ht="12.75">
      <c r="B214" t="s">
        <v>4923</v>
      </c>
      <c r="C214" s="9" t="s">
        <v>3548</v>
      </c>
      <c r="D214" s="9" t="s">
        <v>3885</v>
      </c>
      <c r="E214" s="42">
        <v>16</v>
      </c>
      <c r="F214" s="19">
        <f>2*(93*5/6+45/6)</f>
        <v>170</v>
      </c>
      <c r="G214" s="19">
        <f t="shared" si="2"/>
        <v>21.88888888888889</v>
      </c>
    </row>
    <row r="215" spans="2:7" ht="12.75">
      <c r="B215" t="s">
        <v>3061</v>
      </c>
      <c r="C215" s="9" t="s">
        <v>377</v>
      </c>
      <c r="D215" s="9" t="s">
        <v>2674</v>
      </c>
      <c r="E215" s="42">
        <v>21</v>
      </c>
      <c r="F215" s="19">
        <v>42</v>
      </c>
      <c r="G215" s="19">
        <f t="shared" si="2"/>
        <v>21.666666666666668</v>
      </c>
    </row>
    <row r="216" spans="2:7" ht="12.75">
      <c r="B216" t="s">
        <v>1440</v>
      </c>
      <c r="C216" s="9" t="s">
        <v>524</v>
      </c>
      <c r="D216" s="9" t="s">
        <v>992</v>
      </c>
      <c r="E216" s="42">
        <v>19</v>
      </c>
      <c r="F216" s="19">
        <f>1*(93*5/6+45/6)</f>
        <v>85</v>
      </c>
      <c r="G216" s="19">
        <f t="shared" si="2"/>
        <v>21.527777777777775</v>
      </c>
    </row>
    <row r="217" spans="2:7" ht="12.75">
      <c r="B217" t="s">
        <v>2907</v>
      </c>
      <c r="C217" s="9" t="s">
        <v>5180</v>
      </c>
      <c r="D217" s="9" t="s">
        <v>1302</v>
      </c>
      <c r="E217" s="42">
        <v>20</v>
      </c>
      <c r="F217" s="19">
        <v>58</v>
      </c>
      <c r="G217" s="19">
        <f t="shared" si="2"/>
        <v>21.444444444444446</v>
      </c>
    </row>
    <row r="218" spans="2:7" ht="12.75">
      <c r="B218" t="s">
        <v>4209</v>
      </c>
      <c r="C218" s="9" t="s">
        <v>377</v>
      </c>
      <c r="D218" s="9" t="s">
        <v>2675</v>
      </c>
      <c r="E218" s="42">
        <v>20</v>
      </c>
      <c r="F218" s="19">
        <v>46</v>
      </c>
      <c r="G218" s="19">
        <f t="shared" si="2"/>
        <v>21.11111111111111</v>
      </c>
    </row>
    <row r="219" spans="2:7" ht="12.75">
      <c r="B219" t="s">
        <v>4065</v>
      </c>
      <c r="C219" s="9" t="s">
        <v>2226</v>
      </c>
      <c r="D219" s="9" t="s">
        <v>998</v>
      </c>
      <c r="E219" s="42">
        <v>20</v>
      </c>
      <c r="F219" s="19">
        <v>39</v>
      </c>
      <c r="G219" s="19">
        <f aca="true" t="shared" si="3" ref="G219:G240">(24*E219/36)+(F219-30)/36+(22*12/36)</f>
        <v>20.916666666666668</v>
      </c>
    </row>
    <row r="220" spans="2:7" ht="12.75">
      <c r="B220" t="s">
        <v>4997</v>
      </c>
      <c r="C220" s="9" t="s">
        <v>524</v>
      </c>
      <c r="D220" s="9" t="s">
        <v>991</v>
      </c>
      <c r="E220" s="42">
        <v>20</v>
      </c>
      <c r="F220" s="19">
        <v>36</v>
      </c>
      <c r="G220" s="19">
        <f t="shared" si="3"/>
        <v>20.833333333333332</v>
      </c>
    </row>
    <row r="221" spans="2:7" ht="12.75">
      <c r="B221" t="s">
        <v>5243</v>
      </c>
      <c r="C221" s="9" t="s">
        <v>2123</v>
      </c>
      <c r="D221" s="9" t="s">
        <v>1005</v>
      </c>
      <c r="E221" s="42">
        <v>19</v>
      </c>
      <c r="F221" s="19">
        <v>49</v>
      </c>
      <c r="G221" s="19">
        <f t="shared" si="3"/>
        <v>20.52777777777778</v>
      </c>
    </row>
    <row r="222" spans="2:7" ht="12.75">
      <c r="B222" t="s">
        <v>3617</v>
      </c>
      <c r="C222" s="9" t="s">
        <v>4147</v>
      </c>
      <c r="D222" s="9" t="s">
        <v>990</v>
      </c>
      <c r="E222" s="42">
        <v>19</v>
      </c>
      <c r="F222" s="19">
        <v>43</v>
      </c>
      <c r="G222" s="19">
        <f t="shared" si="3"/>
        <v>20.36111111111111</v>
      </c>
    </row>
    <row r="223" spans="2:7" ht="12.75">
      <c r="B223" t="s">
        <v>3459</v>
      </c>
      <c r="C223" s="9" t="s">
        <v>2546</v>
      </c>
      <c r="D223" s="9" t="s">
        <v>1014</v>
      </c>
      <c r="E223" s="42">
        <v>19</v>
      </c>
      <c r="F223" s="19">
        <v>41</v>
      </c>
      <c r="G223" s="19">
        <f t="shared" si="3"/>
        <v>20.305555555555554</v>
      </c>
    </row>
    <row r="224" spans="2:7" ht="12.75">
      <c r="B224" t="s">
        <v>3725</v>
      </c>
      <c r="C224" s="9" t="s">
        <v>5194</v>
      </c>
      <c r="D224" s="9" t="s">
        <v>2218</v>
      </c>
      <c r="E224" s="42">
        <v>19</v>
      </c>
      <c r="F224" s="19">
        <v>39</v>
      </c>
      <c r="G224" s="19">
        <f t="shared" si="3"/>
        <v>20.25</v>
      </c>
    </row>
    <row r="225" spans="2:7" ht="12.75">
      <c r="B225" t="s">
        <v>5049</v>
      </c>
      <c r="C225" s="9" t="s">
        <v>4940</v>
      </c>
      <c r="D225" s="9" t="s">
        <v>987</v>
      </c>
      <c r="E225" s="42">
        <v>19</v>
      </c>
      <c r="F225" s="19">
        <v>38</v>
      </c>
      <c r="G225" s="19">
        <f t="shared" si="3"/>
        <v>20.22222222222222</v>
      </c>
    </row>
    <row r="226" spans="2:7" ht="12.75">
      <c r="B226" t="s">
        <v>4506</v>
      </c>
      <c r="C226" s="9" t="s">
        <v>4041</v>
      </c>
      <c r="D226" s="9" t="s">
        <v>988</v>
      </c>
      <c r="E226" s="42">
        <v>18</v>
      </c>
      <c r="F226" s="19">
        <v>51</v>
      </c>
      <c r="G226" s="19">
        <f t="shared" si="3"/>
        <v>19.916666666666668</v>
      </c>
    </row>
    <row r="227" spans="2:7" ht="12.75">
      <c r="B227" t="s">
        <v>4067</v>
      </c>
      <c r="C227" s="9" t="s">
        <v>2226</v>
      </c>
      <c r="D227" s="9" t="s">
        <v>999</v>
      </c>
      <c r="E227" s="42">
        <v>18</v>
      </c>
      <c r="F227" s="19">
        <v>46</v>
      </c>
      <c r="G227" s="19">
        <f t="shared" si="3"/>
        <v>19.77777777777778</v>
      </c>
    </row>
    <row r="228" spans="2:7" ht="12.75">
      <c r="B228" t="s">
        <v>10</v>
      </c>
      <c r="C228" s="9" t="s">
        <v>2706</v>
      </c>
      <c r="D228" s="9" t="s">
        <v>995</v>
      </c>
      <c r="E228" s="42">
        <v>18</v>
      </c>
      <c r="F228" s="19">
        <v>45</v>
      </c>
      <c r="G228" s="19">
        <f t="shared" si="3"/>
        <v>19.75</v>
      </c>
    </row>
    <row r="229" spans="2:7" ht="12.75">
      <c r="B229" t="s">
        <v>601</v>
      </c>
      <c r="C229" s="9" t="s">
        <v>1905</v>
      </c>
      <c r="D229" s="9" t="s">
        <v>1016</v>
      </c>
      <c r="E229" s="42">
        <v>18</v>
      </c>
      <c r="F229" s="19">
        <v>45</v>
      </c>
      <c r="G229" s="19">
        <f t="shared" si="3"/>
        <v>19.75</v>
      </c>
    </row>
    <row r="230" spans="2:7" ht="12.75">
      <c r="B230" t="s">
        <v>1031</v>
      </c>
      <c r="C230" s="9" t="s">
        <v>5183</v>
      </c>
      <c r="D230" s="9" t="s">
        <v>1004</v>
      </c>
      <c r="E230" s="42">
        <v>18</v>
      </c>
      <c r="F230" s="19">
        <v>41</v>
      </c>
      <c r="G230" s="19">
        <f t="shared" si="3"/>
        <v>19.63888888888889</v>
      </c>
    </row>
    <row r="231" spans="2:7" ht="12.75">
      <c r="B231" t="s">
        <v>337</v>
      </c>
      <c r="C231" s="9" t="s">
        <v>539</v>
      </c>
      <c r="D231" s="9" t="s">
        <v>1001</v>
      </c>
      <c r="E231" s="42">
        <v>18</v>
      </c>
      <c r="F231" s="19">
        <v>40</v>
      </c>
      <c r="G231" s="19">
        <f t="shared" si="3"/>
        <v>19.61111111111111</v>
      </c>
    </row>
    <row r="232" spans="2:7" ht="12.75">
      <c r="B232" t="s">
        <v>4058</v>
      </c>
      <c r="C232" s="9" t="s">
        <v>5183</v>
      </c>
      <c r="D232" s="9" t="s">
        <v>1003</v>
      </c>
      <c r="E232" s="42">
        <v>17</v>
      </c>
      <c r="F232" s="19">
        <v>60</v>
      </c>
      <c r="G232" s="19">
        <f t="shared" si="3"/>
        <v>19.5</v>
      </c>
    </row>
    <row r="233" spans="2:7" ht="12.75">
      <c r="B233" t="s">
        <v>4971</v>
      </c>
      <c r="C233" s="9" t="s">
        <v>2538</v>
      </c>
      <c r="D233" s="9" t="s">
        <v>1299</v>
      </c>
      <c r="E233" s="42">
        <v>18</v>
      </c>
      <c r="F233" s="19">
        <v>33</v>
      </c>
      <c r="G233" s="19">
        <f t="shared" si="3"/>
        <v>19.416666666666668</v>
      </c>
    </row>
    <row r="234" spans="2:7" ht="12.75">
      <c r="B234" t="s">
        <v>1653</v>
      </c>
      <c r="C234" s="9" t="s">
        <v>3717</v>
      </c>
      <c r="D234" s="9" t="s">
        <v>993</v>
      </c>
      <c r="E234" s="42">
        <v>18</v>
      </c>
      <c r="F234" s="19">
        <v>31</v>
      </c>
      <c r="G234" s="19">
        <f t="shared" si="3"/>
        <v>19.36111111111111</v>
      </c>
    </row>
    <row r="235" spans="2:7" ht="12.75">
      <c r="B235" t="s">
        <v>2495</v>
      </c>
      <c r="C235" s="9" t="s">
        <v>1480</v>
      </c>
      <c r="D235" s="9" t="s">
        <v>1301</v>
      </c>
      <c r="E235" s="42">
        <v>17</v>
      </c>
      <c r="F235" s="19">
        <v>33</v>
      </c>
      <c r="G235" s="19">
        <f t="shared" si="3"/>
        <v>18.75</v>
      </c>
    </row>
    <row r="236" spans="2:7" ht="12.75">
      <c r="B236" t="s">
        <v>2825</v>
      </c>
      <c r="C236" s="9" t="s">
        <v>3193</v>
      </c>
      <c r="D236" s="9" t="s">
        <v>997</v>
      </c>
      <c r="E236" s="42">
        <v>17</v>
      </c>
      <c r="F236" s="19">
        <v>32</v>
      </c>
      <c r="G236" s="19">
        <f t="shared" si="3"/>
        <v>18.72222222222222</v>
      </c>
    </row>
    <row r="237" spans="2:7" ht="12.75">
      <c r="B237" t="s">
        <v>283</v>
      </c>
      <c r="C237" s="9" t="s">
        <v>5194</v>
      </c>
      <c r="D237" s="9" t="s">
        <v>2219</v>
      </c>
      <c r="E237" s="42">
        <v>16</v>
      </c>
      <c r="F237" s="19">
        <v>30</v>
      </c>
      <c r="G237" s="19">
        <f t="shared" si="3"/>
        <v>18</v>
      </c>
    </row>
    <row r="238" spans="2:7" ht="12.75">
      <c r="B238" t="s">
        <v>3089</v>
      </c>
      <c r="C238" s="9" t="s">
        <v>4166</v>
      </c>
      <c r="D238" s="9" t="s">
        <v>3897</v>
      </c>
      <c r="E238" s="42">
        <v>16</v>
      </c>
      <c r="F238" s="19">
        <v>27</v>
      </c>
      <c r="G238" s="19">
        <f t="shared" si="3"/>
        <v>17.916666666666664</v>
      </c>
    </row>
    <row r="239" spans="2:7" ht="12.75">
      <c r="B239" t="s">
        <v>412</v>
      </c>
      <c r="C239" s="9" t="s">
        <v>4511</v>
      </c>
      <c r="D239" s="9" t="s">
        <v>2217</v>
      </c>
      <c r="E239" s="42">
        <v>15</v>
      </c>
      <c r="F239" s="19">
        <v>38</v>
      </c>
      <c r="G239" s="19">
        <f t="shared" si="3"/>
        <v>17.555555555555554</v>
      </c>
    </row>
    <row r="240" spans="2:7" ht="12.75">
      <c r="B240" t="s">
        <v>1800</v>
      </c>
      <c r="C240" s="9" t="s">
        <v>295</v>
      </c>
      <c r="D240" s="9" t="s">
        <v>1013</v>
      </c>
      <c r="E240" s="42">
        <v>14</v>
      </c>
      <c r="F240" s="19">
        <v>35</v>
      </c>
      <c r="G240" s="19">
        <f t="shared" si="3"/>
        <v>16.805555555555557</v>
      </c>
    </row>
    <row r="244" spans="2:8" ht="12.75">
      <c r="B244" s="2" t="s">
        <v>46</v>
      </c>
      <c r="E244" s="19" t="s">
        <v>47</v>
      </c>
      <c r="F244" s="19" t="s">
        <v>48</v>
      </c>
      <c r="G244" s="19" t="s">
        <v>49</v>
      </c>
      <c r="H244" s="19" t="s">
        <v>2511</v>
      </c>
    </row>
    <row r="246" spans="2:10" ht="12.75">
      <c r="B246" t="s">
        <v>3177</v>
      </c>
      <c r="C246" s="9" t="s">
        <v>2546</v>
      </c>
      <c r="D246" s="9" t="s">
        <v>5221</v>
      </c>
      <c r="E246" s="42">
        <v>51</v>
      </c>
      <c r="F246" s="42"/>
      <c r="G246" s="19">
        <f>(12*6+14*5+2)/12</f>
        <v>12</v>
      </c>
      <c r="H246" s="19">
        <f aca="true" t="shared" si="4" ref="H246:H277">(E246-1.5*F246-G246*15/72+F246*G246/36*15/72)</f>
        <v>48.5</v>
      </c>
      <c r="J246" s="21" t="s">
        <v>1307</v>
      </c>
    </row>
    <row r="247" spans="2:10" ht="12.75">
      <c r="B247" t="s">
        <v>4141</v>
      </c>
      <c r="C247" s="9" t="s">
        <v>3548</v>
      </c>
      <c r="D247" s="9" t="s">
        <v>3887</v>
      </c>
      <c r="E247" s="42">
        <v>50</v>
      </c>
      <c r="F247" s="42"/>
      <c r="G247" s="19">
        <f>(13*6+9*5+6)/12</f>
        <v>10.75</v>
      </c>
      <c r="H247" s="19">
        <f t="shared" si="4"/>
        <v>47.760416666666664</v>
      </c>
      <c r="J247" s="21" t="s">
        <v>1306</v>
      </c>
    </row>
    <row r="248" spans="2:10" ht="12.75">
      <c r="B248" t="s">
        <v>2696</v>
      </c>
      <c r="C248" s="9" t="s">
        <v>295</v>
      </c>
      <c r="D248" s="9" t="s">
        <v>346</v>
      </c>
      <c r="E248" s="42">
        <v>50</v>
      </c>
      <c r="F248" s="42">
        <v>1</v>
      </c>
      <c r="G248" s="19">
        <f>(10*6+8*5+12)/12</f>
        <v>9.333333333333334</v>
      </c>
      <c r="H248" s="19">
        <f t="shared" si="4"/>
        <v>46.60956790123457</v>
      </c>
      <c r="J248" s="21" t="s">
        <v>1143</v>
      </c>
    </row>
    <row r="249" spans="2:10" ht="12.75">
      <c r="B249" t="s">
        <v>4220</v>
      </c>
      <c r="C249" s="9" t="s">
        <v>549</v>
      </c>
      <c r="D249" s="9" t="s">
        <v>184</v>
      </c>
      <c r="E249" s="42">
        <v>47</v>
      </c>
      <c r="F249" s="42"/>
      <c r="G249" s="19">
        <f>(1*6+3*5+4)/12</f>
        <v>2.0833333333333335</v>
      </c>
      <c r="H249" s="19">
        <f t="shared" si="4"/>
        <v>46.56597222222222</v>
      </c>
      <c r="J249" s="21" t="s">
        <v>1308</v>
      </c>
    </row>
    <row r="250" spans="2:8" ht="12.75">
      <c r="B250" t="s">
        <v>1640</v>
      </c>
      <c r="C250" s="9" t="s">
        <v>5194</v>
      </c>
      <c r="D250" s="9" t="s">
        <v>3390</v>
      </c>
      <c r="E250" s="42">
        <v>47</v>
      </c>
      <c r="F250" s="42"/>
      <c r="G250" s="19">
        <f>(3*6+1*5+5)/12</f>
        <v>2.3333333333333335</v>
      </c>
      <c r="H250" s="19">
        <f t="shared" si="4"/>
        <v>46.513888888888886</v>
      </c>
    </row>
    <row r="251" spans="2:8" ht="12.75">
      <c r="B251" t="s">
        <v>163</v>
      </c>
      <c r="C251" s="9" t="s">
        <v>2544</v>
      </c>
      <c r="D251" s="9" t="s">
        <v>836</v>
      </c>
      <c r="E251" s="42">
        <v>47</v>
      </c>
      <c r="F251" s="42"/>
      <c r="G251" s="19">
        <f>(6*6+3*5+2)/12</f>
        <v>4.416666666666667</v>
      </c>
      <c r="H251" s="19">
        <f t="shared" si="4"/>
        <v>46.079861111111114</v>
      </c>
    </row>
    <row r="252" spans="2:8" ht="12.75">
      <c r="B252" t="s">
        <v>2568</v>
      </c>
      <c r="C252" s="9" t="s">
        <v>3717</v>
      </c>
      <c r="D252" s="9" t="s">
        <v>1217</v>
      </c>
      <c r="E252" s="42">
        <v>49</v>
      </c>
      <c r="F252" s="42"/>
      <c r="G252" s="19">
        <f>(14*6+11*5+45)/12</f>
        <v>15.333333333333334</v>
      </c>
      <c r="H252" s="19">
        <f t="shared" si="4"/>
        <v>45.80555555555556</v>
      </c>
    </row>
    <row r="253" spans="2:8" ht="12.75">
      <c r="B253" t="s">
        <v>3121</v>
      </c>
      <c r="C253" s="9" t="s">
        <v>5180</v>
      </c>
      <c r="D253" s="9" t="s">
        <v>2328</v>
      </c>
      <c r="E253" s="42">
        <v>46</v>
      </c>
      <c r="F253" s="42"/>
      <c r="G253" s="19">
        <f>(1*6+2*5+3)/12</f>
        <v>1.5833333333333333</v>
      </c>
      <c r="H253" s="19">
        <f t="shared" si="4"/>
        <v>45.670138888888886</v>
      </c>
    </row>
    <row r="254" spans="2:8" ht="12.75">
      <c r="B254" t="s">
        <v>4759</v>
      </c>
      <c r="C254" s="9" t="s">
        <v>377</v>
      </c>
      <c r="D254" s="9" t="s">
        <v>2677</v>
      </c>
      <c r="E254" s="42">
        <v>46</v>
      </c>
      <c r="F254" s="42"/>
      <c r="G254" s="19">
        <f>(2*6+4*5+45)/12</f>
        <v>6.416666666666667</v>
      </c>
      <c r="H254" s="19">
        <f t="shared" si="4"/>
        <v>44.66319444444444</v>
      </c>
    </row>
    <row r="255" spans="2:8" ht="12.75">
      <c r="B255" t="s">
        <v>1580</v>
      </c>
      <c r="C255" s="9" t="s">
        <v>2226</v>
      </c>
      <c r="D255" s="9" t="s">
        <v>1991</v>
      </c>
      <c r="E255" s="42">
        <v>46</v>
      </c>
      <c r="F255" s="42"/>
      <c r="G255" s="19">
        <f>(10*6+7*5+14)/12</f>
        <v>9.083333333333334</v>
      </c>
      <c r="H255" s="19">
        <f t="shared" si="4"/>
        <v>44.107638888888886</v>
      </c>
    </row>
    <row r="256" spans="2:8" ht="12.75">
      <c r="B256" t="s">
        <v>4098</v>
      </c>
      <c r="C256" s="9" t="s">
        <v>539</v>
      </c>
      <c r="D256" s="9" t="s">
        <v>1664</v>
      </c>
      <c r="E256" s="42">
        <v>46</v>
      </c>
      <c r="F256" s="42"/>
      <c r="G256" s="19">
        <f>(8*6+12*5+4)/12</f>
        <v>9.333333333333334</v>
      </c>
      <c r="H256" s="19">
        <f t="shared" si="4"/>
        <v>44.05555555555556</v>
      </c>
    </row>
    <row r="257" spans="2:8" ht="12.75">
      <c r="B257" t="s">
        <v>1272</v>
      </c>
      <c r="C257" s="9" t="s">
        <v>2123</v>
      </c>
      <c r="D257" s="9" t="s">
        <v>1412</v>
      </c>
      <c r="E257" s="42">
        <v>50</v>
      </c>
      <c r="F257" s="42">
        <v>1</v>
      </c>
      <c r="G257" s="19">
        <f>(24*6+17*5+45)/12</f>
        <v>22.833333333333332</v>
      </c>
      <c r="H257" s="19">
        <f t="shared" si="4"/>
        <v>43.87519290123457</v>
      </c>
    </row>
    <row r="258" spans="2:8" ht="12.75">
      <c r="B258" t="s">
        <v>3277</v>
      </c>
      <c r="C258" s="9" t="s">
        <v>1905</v>
      </c>
      <c r="D258" s="9" t="s">
        <v>4363</v>
      </c>
      <c r="E258" s="42">
        <v>46</v>
      </c>
      <c r="F258" s="42"/>
      <c r="G258" s="19">
        <f>(11*6+13*5+4)/12</f>
        <v>11.25</v>
      </c>
      <c r="H258" s="19">
        <f t="shared" si="4"/>
        <v>43.65625</v>
      </c>
    </row>
    <row r="259" spans="2:8" ht="12.75">
      <c r="B259" t="s">
        <v>3666</v>
      </c>
      <c r="C259" s="9" t="s">
        <v>1480</v>
      </c>
      <c r="D259" s="9" t="s">
        <v>2001</v>
      </c>
      <c r="E259" s="42">
        <v>45</v>
      </c>
      <c r="F259" s="42"/>
      <c r="G259" s="19">
        <f>(9*6+7*5+5)/12</f>
        <v>7.833333333333333</v>
      </c>
      <c r="H259" s="19">
        <f t="shared" si="4"/>
        <v>43.36805555555556</v>
      </c>
    </row>
    <row r="260" spans="2:8" ht="12.75">
      <c r="B260" t="s">
        <v>3066</v>
      </c>
      <c r="C260" s="9" t="s">
        <v>374</v>
      </c>
      <c r="D260" s="9" t="s">
        <v>1423</v>
      </c>
      <c r="E260" s="42">
        <v>46</v>
      </c>
      <c r="F260" s="42"/>
      <c r="G260" s="19">
        <f>(12*6+15*5+5)/12</f>
        <v>12.666666666666666</v>
      </c>
      <c r="H260" s="19">
        <f t="shared" si="4"/>
        <v>43.361111111111114</v>
      </c>
    </row>
    <row r="261" spans="2:8" ht="12.75">
      <c r="B261" t="s">
        <v>1578</v>
      </c>
      <c r="C261" s="9" t="s">
        <v>4172</v>
      </c>
      <c r="D261" s="9" t="s">
        <v>4352</v>
      </c>
      <c r="E261" s="42">
        <v>47</v>
      </c>
      <c r="F261" s="42">
        <v>1</v>
      </c>
      <c r="G261" s="19">
        <f>(9*6+7*5+45)/12</f>
        <v>11.166666666666666</v>
      </c>
      <c r="H261" s="19">
        <f t="shared" si="4"/>
        <v>43.23823302469136</v>
      </c>
    </row>
    <row r="262" spans="2:8" ht="12.75">
      <c r="B262" t="s">
        <v>2767</v>
      </c>
      <c r="C262" s="9" t="s">
        <v>2697</v>
      </c>
      <c r="D262" s="9" t="s">
        <v>812</v>
      </c>
      <c r="E262" s="42">
        <v>46</v>
      </c>
      <c r="F262" s="42"/>
      <c r="G262" s="19">
        <f>(14*6+12*5+21)/12</f>
        <v>13.75</v>
      </c>
      <c r="H262" s="19">
        <f t="shared" si="4"/>
        <v>43.135416666666664</v>
      </c>
    </row>
    <row r="263" spans="2:8" ht="12.75">
      <c r="B263" t="s">
        <v>2022</v>
      </c>
      <c r="C263" s="9" t="s">
        <v>4041</v>
      </c>
      <c r="D263" s="9" t="s">
        <v>1577</v>
      </c>
      <c r="E263" s="42">
        <v>43</v>
      </c>
      <c r="F263" s="42"/>
      <c r="G263" s="19">
        <f>(1*6+2*5+3)/12</f>
        <v>1.5833333333333333</v>
      </c>
      <c r="H263" s="19">
        <f t="shared" si="4"/>
        <v>42.670138888888886</v>
      </c>
    </row>
    <row r="264" spans="2:8" ht="12.75">
      <c r="B264" t="s">
        <v>4802</v>
      </c>
      <c r="C264" s="9" t="s">
        <v>4819</v>
      </c>
      <c r="D264" s="9" t="s">
        <v>3019</v>
      </c>
      <c r="E264" s="42">
        <v>45</v>
      </c>
      <c r="F264" s="42">
        <v>1</v>
      </c>
      <c r="G264" s="19">
        <f>(2*6+6*5+8)/12</f>
        <v>4.166666666666667</v>
      </c>
      <c r="H264" s="19">
        <f t="shared" si="4"/>
        <v>42.65605709876543</v>
      </c>
    </row>
    <row r="265" spans="2:8" ht="12.75">
      <c r="B265" t="s">
        <v>4657</v>
      </c>
      <c r="C265" s="9" t="s">
        <v>4940</v>
      </c>
      <c r="D265" s="9" t="s">
        <v>2086</v>
      </c>
      <c r="E265" s="42">
        <v>45</v>
      </c>
      <c r="F265" s="42">
        <v>1</v>
      </c>
      <c r="G265" s="19">
        <f>(1*6+2*5+45)/12</f>
        <v>5.083333333333333</v>
      </c>
      <c r="H265" s="19">
        <f t="shared" si="4"/>
        <v>42.47038966049383</v>
      </c>
    </row>
    <row r="266" spans="2:8" ht="12.75">
      <c r="B266" t="s">
        <v>4787</v>
      </c>
      <c r="C266" s="9" t="s">
        <v>2538</v>
      </c>
      <c r="D266" s="9" t="s">
        <v>195</v>
      </c>
      <c r="E266" s="42">
        <v>44</v>
      </c>
      <c r="F266" s="42"/>
      <c r="G266" s="19">
        <f>(10*6+8*5+6)/12</f>
        <v>8.833333333333334</v>
      </c>
      <c r="H266" s="19">
        <f t="shared" si="4"/>
        <v>42.15972222222222</v>
      </c>
    </row>
    <row r="267" spans="2:8" ht="12.75">
      <c r="B267" t="s">
        <v>3721</v>
      </c>
      <c r="C267" s="9" t="s">
        <v>5183</v>
      </c>
      <c r="D267" s="9" t="s">
        <v>1676</v>
      </c>
      <c r="E267" s="42">
        <v>46</v>
      </c>
      <c r="F267" s="42"/>
      <c r="G267" s="19">
        <f>(17*6+15*5+45)/12</f>
        <v>18.5</v>
      </c>
      <c r="H267" s="19">
        <f t="shared" si="4"/>
        <v>42.145833333333336</v>
      </c>
    </row>
    <row r="268" spans="2:8" ht="12.75">
      <c r="B268" t="s">
        <v>2579</v>
      </c>
      <c r="C268" s="9" t="s">
        <v>524</v>
      </c>
      <c r="D268" s="9" t="s">
        <v>2665</v>
      </c>
      <c r="E268" s="42">
        <v>46</v>
      </c>
      <c r="F268" s="42">
        <v>1</v>
      </c>
      <c r="G268" s="19">
        <f>(12*6+14*5+5)/12</f>
        <v>12.25</v>
      </c>
      <c r="H268" s="19">
        <f t="shared" si="4"/>
        <v>42.01880787037037</v>
      </c>
    </row>
    <row r="269" spans="2:8" ht="12.75">
      <c r="B269" t="s">
        <v>3063</v>
      </c>
      <c r="C269" s="9" t="s">
        <v>2706</v>
      </c>
      <c r="D269" s="9" t="s">
        <v>1397</v>
      </c>
      <c r="E269" s="42">
        <v>43</v>
      </c>
      <c r="F269" s="42"/>
      <c r="G269" s="19">
        <f>(3*6+6*5+11)/12</f>
        <v>4.916666666666667</v>
      </c>
      <c r="H269" s="19">
        <f t="shared" si="4"/>
        <v>41.97569444444444</v>
      </c>
    </row>
    <row r="270" spans="2:8" ht="12.75">
      <c r="B270" t="s">
        <v>2142</v>
      </c>
      <c r="C270" s="9" t="s">
        <v>935</v>
      </c>
      <c r="D270" s="9" t="s">
        <v>3866</v>
      </c>
      <c r="E270" s="42">
        <v>46</v>
      </c>
      <c r="F270" s="42"/>
      <c r="G270" s="19">
        <f>(21*6+24*5+13)/12</f>
        <v>21.583333333333332</v>
      </c>
      <c r="H270" s="19">
        <f t="shared" si="4"/>
        <v>41.50347222222222</v>
      </c>
    </row>
    <row r="271" spans="2:8" ht="12.75">
      <c r="B271" t="s">
        <v>2577</v>
      </c>
      <c r="C271" s="9" t="s">
        <v>1</v>
      </c>
      <c r="D271" s="9" t="s">
        <v>3874</v>
      </c>
      <c r="E271" s="42">
        <v>45</v>
      </c>
      <c r="F271" s="42">
        <v>1</v>
      </c>
      <c r="G271" s="19">
        <f>(12*6+10*5+7)/12</f>
        <v>10.75</v>
      </c>
      <c r="H271" s="19">
        <f t="shared" si="4"/>
        <v>41.32262731481481</v>
      </c>
    </row>
    <row r="272" spans="2:8" ht="12.75">
      <c r="B272" t="s">
        <v>1978</v>
      </c>
      <c r="C272" s="9" t="s">
        <v>3193</v>
      </c>
      <c r="D272" s="9" t="s">
        <v>4291</v>
      </c>
      <c r="E272" s="42">
        <v>44</v>
      </c>
      <c r="F272" s="42"/>
      <c r="G272" s="19">
        <f>(12*6+10*5+45)/12</f>
        <v>13.916666666666666</v>
      </c>
      <c r="H272" s="19">
        <f t="shared" si="4"/>
        <v>41.10069444444444</v>
      </c>
    </row>
    <row r="273" spans="2:8" ht="12.75">
      <c r="B273" t="s">
        <v>1780</v>
      </c>
      <c r="C273" s="9" t="s">
        <v>4166</v>
      </c>
      <c r="D273" s="9" t="s">
        <v>1059</v>
      </c>
      <c r="E273" s="42">
        <v>41</v>
      </c>
      <c r="F273" s="42"/>
      <c r="G273" s="19">
        <f>(1*6+2*5+5)/12</f>
        <v>1.75</v>
      </c>
      <c r="H273" s="19">
        <f t="shared" si="4"/>
        <v>40.635416666666664</v>
      </c>
    </row>
    <row r="274" spans="2:8" ht="12.75">
      <c r="B274" t="s">
        <v>2725</v>
      </c>
      <c r="C274" s="9" t="s">
        <v>3083</v>
      </c>
      <c r="D274" s="9" t="s">
        <v>3705</v>
      </c>
      <c r="E274" s="42">
        <v>42</v>
      </c>
      <c r="F274" s="42">
        <v>1</v>
      </c>
      <c r="G274" s="19">
        <f>(1*6+2*5+3)/12</f>
        <v>1.5833333333333333</v>
      </c>
      <c r="H274" s="19">
        <f t="shared" si="4"/>
        <v>40.17930169753086</v>
      </c>
    </row>
    <row r="275" spans="2:8" ht="12.75">
      <c r="B275" t="s">
        <v>3563</v>
      </c>
      <c r="C275" s="9" t="s">
        <v>4511</v>
      </c>
      <c r="D275" s="9" t="s">
        <v>3706</v>
      </c>
      <c r="E275" s="42">
        <v>44</v>
      </c>
      <c r="F275" s="42"/>
      <c r="G275" s="19">
        <f>(18*6+14*5+45)/12</f>
        <v>18.583333333333332</v>
      </c>
      <c r="H275" s="19">
        <f t="shared" si="4"/>
        <v>40.12847222222222</v>
      </c>
    </row>
    <row r="276" spans="2:8" ht="12.75">
      <c r="B276" t="s">
        <v>3318</v>
      </c>
      <c r="C276" s="9" t="s">
        <v>4147</v>
      </c>
      <c r="D276" s="9" t="s">
        <v>826</v>
      </c>
      <c r="E276" s="42">
        <v>42</v>
      </c>
      <c r="F276" s="42">
        <v>1</v>
      </c>
      <c r="G276" s="19">
        <f>(6*6+5*5+45)/12</f>
        <v>8.833333333333334</v>
      </c>
      <c r="H276" s="19">
        <f t="shared" si="4"/>
        <v>38.710841049382715</v>
      </c>
    </row>
    <row r="277" spans="2:8" ht="12.75">
      <c r="B277" t="s">
        <v>945</v>
      </c>
      <c r="C277" s="9" t="s">
        <v>5177</v>
      </c>
      <c r="D277" s="9" t="s">
        <v>1305</v>
      </c>
      <c r="E277" s="42">
        <v>43</v>
      </c>
      <c r="F277" s="42">
        <v>1</v>
      </c>
      <c r="G277" s="19">
        <f>(11*6+14*5+45)/12</f>
        <v>15.083333333333334</v>
      </c>
      <c r="H277" s="19">
        <f t="shared" si="4"/>
        <v>38.44492669753086</v>
      </c>
    </row>
    <row r="280" spans="9:14" ht="12.75">
      <c r="I280" s="19" t="s">
        <v>2496</v>
      </c>
      <c r="K280" s="19"/>
      <c r="N280" s="18"/>
    </row>
    <row r="281" spans="2:15" ht="12.75">
      <c r="B281" s="2" t="s">
        <v>2497</v>
      </c>
      <c r="E281" s="19" t="s">
        <v>2498</v>
      </c>
      <c r="F281" s="19" t="s">
        <v>2499</v>
      </c>
      <c r="G281" s="19" t="s">
        <v>2500</v>
      </c>
      <c r="H281" s="19" t="s">
        <v>49</v>
      </c>
      <c r="I281" s="19" t="s">
        <v>2501</v>
      </c>
      <c r="J281" s="19" t="s">
        <v>2511</v>
      </c>
      <c r="K281" s="19"/>
      <c r="N281" s="18"/>
      <c r="O281" s="18" t="s">
        <v>5076</v>
      </c>
    </row>
    <row r="282" spans="12:15" ht="12.75">
      <c r="L282" s="21" t="s">
        <v>2502</v>
      </c>
      <c r="N282" s="18"/>
      <c r="O282" s="18" t="s">
        <v>2503</v>
      </c>
    </row>
    <row r="283" spans="2:15" ht="12.75">
      <c r="B283" t="s">
        <v>5120</v>
      </c>
      <c r="C283" s="9" t="s">
        <v>3083</v>
      </c>
      <c r="D283" s="9" t="s">
        <v>3704</v>
      </c>
      <c r="E283" s="24">
        <f>(33/36+33/36+33/36)/3</f>
        <v>0.9166666666666666</v>
      </c>
      <c r="F283" s="24"/>
      <c r="G283" s="19">
        <f>9.3-(12*6/36)</f>
        <v>7.300000000000001</v>
      </c>
      <c r="H283" s="19">
        <f>(19*6+21*5+12)/12</f>
        <v>19.25</v>
      </c>
      <c r="I283" s="19">
        <f>G283+(22*2/3+H283*1/3)*30/36+22*6/36</f>
        <v>28.53611111111111</v>
      </c>
      <c r="J283" s="24">
        <f aca="true" t="shared" si="5" ref="J283:J314">(E283+F283+1.5*(30-I283)/100)</f>
        <v>0.9386249999999999</v>
      </c>
      <c r="L283" s="18">
        <v>2</v>
      </c>
      <c r="M283" s="18">
        <v>5</v>
      </c>
      <c r="N283" s="18"/>
      <c r="O283" s="18">
        <f>M283</f>
        <v>5</v>
      </c>
    </row>
    <row r="284" spans="2:15" ht="12.75">
      <c r="B284" t="s">
        <v>4995</v>
      </c>
      <c r="C284" s="9" t="s">
        <v>377</v>
      </c>
      <c r="D284" s="9" t="s">
        <v>2676</v>
      </c>
      <c r="E284" s="24">
        <f>(33/36+33/36+33/36)/3</f>
        <v>0.9166666666666666</v>
      </c>
      <c r="F284" s="24">
        <v>0.042</v>
      </c>
      <c r="G284" s="19">
        <f>9.3-(3*4/36)</f>
        <v>8.966666666666667</v>
      </c>
      <c r="H284" s="19">
        <f>(25*6+23*5+30)/12</f>
        <v>24.583333333333332</v>
      </c>
      <c r="I284" s="19">
        <f>G284+(22*2/3+H284*1/3)*32/36+22*4/36</f>
        <v>31.7320987654321</v>
      </c>
      <c r="J284" s="24">
        <f t="shared" si="5"/>
        <v>0.9326851851851852</v>
      </c>
      <c r="L284" s="18">
        <v>3</v>
      </c>
      <c r="M284" s="18">
        <v>-2</v>
      </c>
      <c r="N284" s="18"/>
      <c r="O284" s="18">
        <f>M284*2</f>
        <v>-4</v>
      </c>
    </row>
    <row r="285" spans="2:15" ht="12.75">
      <c r="B285" t="s">
        <v>911</v>
      </c>
      <c r="C285" s="9" t="s">
        <v>4940</v>
      </c>
      <c r="D285" s="9" t="s">
        <v>2085</v>
      </c>
      <c r="E285" s="24">
        <f>(33/36+33/36+33/36)/3</f>
        <v>0.9166666666666666</v>
      </c>
      <c r="F285" s="24"/>
      <c r="G285" s="19">
        <f>9.3-(5*3/36)-(8*5/36)-(3*4/36)</f>
        <v>7.438888888888891</v>
      </c>
      <c r="H285" s="19">
        <f>(19*6+22*5+17)/12</f>
        <v>20.083333333333332</v>
      </c>
      <c r="I285" s="19">
        <f>G285+(22*2/3+H285*1/3)*24/36+22*12/36</f>
        <v>29.012962962962963</v>
      </c>
      <c r="J285" s="24">
        <f t="shared" si="5"/>
        <v>0.9314722222222221</v>
      </c>
      <c r="L285" s="18">
        <v>4</v>
      </c>
      <c r="M285" s="18">
        <v>3</v>
      </c>
      <c r="N285" s="18"/>
      <c r="O285" s="18">
        <f>M285*3</f>
        <v>9</v>
      </c>
    </row>
    <row r="286" spans="2:15" ht="12.75">
      <c r="B286" t="s">
        <v>1215</v>
      </c>
      <c r="C286" s="9" t="s">
        <v>524</v>
      </c>
      <c r="D286" s="9" t="s">
        <v>2664</v>
      </c>
      <c r="E286" s="24">
        <f>(33/36+33/36+33/36)/3</f>
        <v>0.9166666666666666</v>
      </c>
      <c r="F286" s="24">
        <v>0.005</v>
      </c>
      <c r="G286" s="19">
        <f>9.3-(5*3/36)</f>
        <v>8.883333333333335</v>
      </c>
      <c r="H286" s="19">
        <f>(15*6+17*5+45)/12</f>
        <v>18.333333333333332</v>
      </c>
      <c r="I286" s="19">
        <f>G286+(22*2/3+H286*1/3)*33/36+22*3/36</f>
        <v>29.762962962962963</v>
      </c>
      <c r="J286" s="24">
        <f t="shared" si="5"/>
        <v>0.9252222222222222</v>
      </c>
      <c r="L286" s="18">
        <v>5</v>
      </c>
      <c r="M286" s="18">
        <v>15</v>
      </c>
      <c r="N286" s="18"/>
      <c r="O286" s="18">
        <f>M286*4</f>
        <v>60</v>
      </c>
    </row>
    <row r="287" spans="2:15" ht="12.75">
      <c r="B287" t="s">
        <v>1551</v>
      </c>
      <c r="C287" s="9" t="s">
        <v>4166</v>
      </c>
      <c r="D287" s="9" t="s">
        <v>1058</v>
      </c>
      <c r="E287" s="24">
        <f>(33/36+33/36+29/36)/3</f>
        <v>0.8796296296296297</v>
      </c>
      <c r="F287" s="24"/>
      <c r="G287" s="19">
        <f>9.3-(5*3/36)</f>
        <v>8.883333333333335</v>
      </c>
      <c r="H287" s="19">
        <f>(10*6+13*5+16)/12</f>
        <v>11.75</v>
      </c>
      <c r="I287" s="19">
        <f>G287+(22*2/3+H287*1/3)*33/36+22*3/36</f>
        <v>27.751388888888886</v>
      </c>
      <c r="J287" s="24">
        <f t="shared" si="5"/>
        <v>0.9133587962962963</v>
      </c>
      <c r="L287" s="18">
        <v>6</v>
      </c>
      <c r="M287" s="18">
        <v>8</v>
      </c>
      <c r="N287" s="18"/>
      <c r="O287" s="18">
        <f>M287*5</f>
        <v>40</v>
      </c>
    </row>
    <row r="288" spans="2:15" ht="12.75">
      <c r="B288" t="s">
        <v>4539</v>
      </c>
      <c r="C288" s="9" t="s">
        <v>4172</v>
      </c>
      <c r="D288" s="9" t="s">
        <v>4351</v>
      </c>
      <c r="E288" s="24">
        <f>(33/36+33/36+30/36)/3</f>
        <v>0.8888888888888888</v>
      </c>
      <c r="F288" s="24">
        <v>0.015</v>
      </c>
      <c r="G288" s="19">
        <f>9.3-(10*5/36)-(12*6/36)</f>
        <v>5.911111111111111</v>
      </c>
      <c r="H288" s="19">
        <f>(31*6+33*5+23)/12</f>
        <v>31.166666666666668</v>
      </c>
      <c r="I288" s="19">
        <f>G288+(22*2/3+H288*1/3)*25/36+22*11/36</f>
        <v>30.033024691358026</v>
      </c>
      <c r="J288" s="24">
        <f t="shared" si="5"/>
        <v>0.9033935185185185</v>
      </c>
      <c r="L288" s="18">
        <v>7</v>
      </c>
      <c r="M288" s="18">
        <v>10</v>
      </c>
      <c r="N288" s="18"/>
      <c r="O288" s="18">
        <f>M288*6</f>
        <v>60</v>
      </c>
    </row>
    <row r="289" spans="2:15" ht="12.75">
      <c r="B289" t="s">
        <v>1888</v>
      </c>
      <c r="C289" s="9" t="s">
        <v>2544</v>
      </c>
      <c r="D289" s="9" t="s">
        <v>835</v>
      </c>
      <c r="E289" s="24">
        <f>(33/36+31/36+30/36)/3</f>
        <v>0.8703703703703703</v>
      </c>
      <c r="F289" s="24">
        <v>0.017</v>
      </c>
      <c r="G289" s="19">
        <f>9.3-(12*6/36)</f>
        <v>7.300000000000001</v>
      </c>
      <c r="H289" s="19">
        <f>(23*6+21*5+45)/12</f>
        <v>24</v>
      </c>
      <c r="I289" s="19">
        <f>G289+(22*2/3+H289*1/3)*30/36+22*6/36</f>
        <v>29.855555555555554</v>
      </c>
      <c r="J289" s="24">
        <f t="shared" si="5"/>
        <v>0.889537037037037</v>
      </c>
      <c r="L289" s="18">
        <v>8</v>
      </c>
      <c r="M289" s="18">
        <v>6</v>
      </c>
      <c r="N289" s="18"/>
      <c r="O289" s="18">
        <f>M289*5</f>
        <v>30</v>
      </c>
    </row>
    <row r="290" spans="2:15" ht="12.75">
      <c r="B290" t="s">
        <v>4435</v>
      </c>
      <c r="C290" s="9" t="s">
        <v>935</v>
      </c>
      <c r="D290" s="9" t="s">
        <v>3865</v>
      </c>
      <c r="E290" s="24">
        <f>(33/36+33/36+29/36)/3</f>
        <v>0.8796296296296297</v>
      </c>
      <c r="F290" s="24"/>
      <c r="G290" s="19">
        <f>9.3-(8*5/36)</f>
        <v>8.18888888888889</v>
      </c>
      <c r="H290" s="19">
        <f>(20*6+18*5+45)/12</f>
        <v>21.25</v>
      </c>
      <c r="I290" s="19">
        <f>G290+(22*2/3+H290*1/3)*29/36+22*7/36</f>
        <v>29.9875</v>
      </c>
      <c r="J290" s="24">
        <f t="shared" si="5"/>
        <v>0.8798171296296297</v>
      </c>
      <c r="L290" s="18">
        <v>9</v>
      </c>
      <c r="M290" s="18">
        <v>1</v>
      </c>
      <c r="N290" s="18"/>
      <c r="O290" s="18">
        <f>M290*4</f>
        <v>4</v>
      </c>
    </row>
    <row r="291" spans="2:15" ht="12.75">
      <c r="B291" t="s">
        <v>5238</v>
      </c>
      <c r="C291" s="9" t="s">
        <v>2538</v>
      </c>
      <c r="D291" s="9" t="s">
        <v>194</v>
      </c>
      <c r="E291" s="24">
        <f>(33/36+33/36+29/36)/3</f>
        <v>0.8796296296296297</v>
      </c>
      <c r="F291" s="24"/>
      <c r="G291" s="19">
        <f>9.3-(17*4/36)-(8*5/36)</f>
        <v>6.300000000000001</v>
      </c>
      <c r="H291" s="19">
        <f>(32*6+28*5+21)/12</f>
        <v>29.416666666666668</v>
      </c>
      <c r="I291" s="19">
        <f>G291+(22*2/3+H291*1/3)*27/36+22*9/36</f>
        <v>30.15416666666667</v>
      </c>
      <c r="J291" s="24">
        <f t="shared" si="5"/>
        <v>0.8773171296296296</v>
      </c>
      <c r="L291" s="18">
        <v>10</v>
      </c>
      <c r="M291" s="18">
        <v>12</v>
      </c>
      <c r="N291" s="18"/>
      <c r="O291" s="18">
        <f>M291*3</f>
        <v>36</v>
      </c>
    </row>
    <row r="292" spans="2:15" ht="12.75">
      <c r="B292" t="s">
        <v>1982</v>
      </c>
      <c r="C292" s="9" t="s">
        <v>3193</v>
      </c>
      <c r="D292" s="9" t="s">
        <v>4290</v>
      </c>
      <c r="E292" s="24">
        <f>(33/36+33/36+29/36)/3</f>
        <v>0.8796296296296297</v>
      </c>
      <c r="F292" s="24">
        <v>0.005</v>
      </c>
      <c r="G292" s="19">
        <f>9.3-(3*4/36)</f>
        <v>8.966666666666667</v>
      </c>
      <c r="H292" s="19">
        <f>(22*6+19*5+29)/12</f>
        <v>21.333333333333332</v>
      </c>
      <c r="I292" s="19">
        <f>G292+(22*2/3+H292*1/3)*32/36+22*4/36</f>
        <v>30.769135802469137</v>
      </c>
      <c r="J292" s="24">
        <f t="shared" si="5"/>
        <v>0.8730925925925926</v>
      </c>
      <c r="L292" s="18">
        <v>11</v>
      </c>
      <c r="M292" s="18">
        <v>0</v>
      </c>
      <c r="N292" s="18"/>
      <c r="O292" s="18">
        <f>M292*2</f>
        <v>0</v>
      </c>
    </row>
    <row r="293" spans="2:15" ht="12.75">
      <c r="B293" t="s">
        <v>564</v>
      </c>
      <c r="C293" s="9" t="s">
        <v>4819</v>
      </c>
      <c r="D293" s="9" t="s">
        <v>3018</v>
      </c>
      <c r="E293" s="24">
        <f>(33/36+30/36+29/36)/3</f>
        <v>0.8518518518518517</v>
      </c>
      <c r="F293" s="24">
        <v>0.005</v>
      </c>
      <c r="G293" s="19">
        <f>9.3-(17*4/36)-(2*2/36)</f>
        <v>7.300000000000001</v>
      </c>
      <c r="H293" s="19">
        <f>(21*6+19*5+45)/12</f>
        <v>22.166666666666668</v>
      </c>
      <c r="I293" s="19">
        <f>G293+(22*2/3+H293*1/3)*30/36+22*6/36</f>
        <v>29.346296296296302</v>
      </c>
      <c r="J293" s="24">
        <f t="shared" si="5"/>
        <v>0.8666574074074073</v>
      </c>
      <c r="L293" s="18">
        <v>12</v>
      </c>
      <c r="M293" s="18">
        <v>18</v>
      </c>
      <c r="N293" s="18"/>
      <c r="O293" s="18">
        <f>M293</f>
        <v>18</v>
      </c>
    </row>
    <row r="294" spans="2:15" ht="12.75">
      <c r="B294" t="s">
        <v>3957</v>
      </c>
      <c r="C294" s="9" t="s">
        <v>4147</v>
      </c>
      <c r="D294" s="9" t="s">
        <v>825</v>
      </c>
      <c r="E294" s="24">
        <f>(33/36+31/36+29/36)/3</f>
        <v>0.861111111111111</v>
      </c>
      <c r="F294" s="24"/>
      <c r="G294" s="19">
        <f>9.3-(7*1/36)-(10*5/36)</f>
        <v>7.716666666666667</v>
      </c>
      <c r="H294" s="19">
        <f>(23*6+21*5+20)/12</f>
        <v>21.916666666666668</v>
      </c>
      <c r="I294" s="19">
        <f>G294+(22*2/3+H294*1/3)*30/36+22*6/36</f>
        <v>29.69351851851852</v>
      </c>
      <c r="J294" s="24">
        <f t="shared" si="5"/>
        <v>0.8657083333333333</v>
      </c>
      <c r="L294" s="19"/>
      <c r="N294" s="18"/>
      <c r="O294" s="19">
        <f>SUM(M283:O293)/36</f>
        <v>9.277777777777779</v>
      </c>
    </row>
    <row r="295" spans="2:15" ht="12.75">
      <c r="B295" t="s">
        <v>262</v>
      </c>
      <c r="C295" s="9" t="s">
        <v>4511</v>
      </c>
      <c r="D295" s="9" t="s">
        <v>624</v>
      </c>
      <c r="E295" s="24">
        <f>(33/36+31/36+31/36)/3</f>
        <v>0.8796296296296297</v>
      </c>
      <c r="F295" s="24"/>
      <c r="G295" s="19">
        <f>9.3-(17*4/36)-(3*4/36)</f>
        <v>7.077777777777778</v>
      </c>
      <c r="H295" s="19">
        <f>(27*6+29*5+45)/12</f>
        <v>29.333333333333332</v>
      </c>
      <c r="I295" s="19">
        <f>G295+(22*2/3+H295*1/3)*28/36+22*8/36</f>
        <v>30.97901234567901</v>
      </c>
      <c r="J295" s="24">
        <f t="shared" si="5"/>
        <v>0.8649444444444445</v>
      </c>
      <c r="L295" s="19"/>
      <c r="N295" s="18"/>
      <c r="O295" s="18"/>
    </row>
    <row r="296" spans="2:15" ht="12.75">
      <c r="B296" t="s">
        <v>3225</v>
      </c>
      <c r="C296" s="9" t="s">
        <v>2697</v>
      </c>
      <c r="D296" s="9" t="s">
        <v>811</v>
      </c>
      <c r="E296" s="24">
        <f>(33/36+33/36+24/36)/3</f>
        <v>0.8333333333333334</v>
      </c>
      <c r="F296" s="24"/>
      <c r="G296" s="19">
        <f>9.3-(5*3/36)-(3*4/36)</f>
        <v>8.55</v>
      </c>
      <c r="H296" s="19">
        <f>(14*6+12*5+21)/12</f>
        <v>13.75</v>
      </c>
      <c r="I296" s="19">
        <f>G296+(22*2/3+H296*1/3)*29/36+22*7/36</f>
        <v>28.334722222222226</v>
      </c>
      <c r="J296" s="24">
        <f t="shared" si="5"/>
        <v>0.8583125</v>
      </c>
      <c r="L296" s="6" t="s">
        <v>1144</v>
      </c>
      <c r="N296" s="18"/>
      <c r="O296" s="18"/>
    </row>
    <row r="297" spans="2:15" ht="12.75">
      <c r="B297" t="s">
        <v>1553</v>
      </c>
      <c r="C297" s="9" t="s">
        <v>295</v>
      </c>
      <c r="D297" s="9" t="s">
        <v>345</v>
      </c>
      <c r="E297" s="24">
        <f>(33/36+33/36+26/36)/3</f>
        <v>0.8518518518518517</v>
      </c>
      <c r="F297" s="24">
        <v>0.005</v>
      </c>
      <c r="G297" s="19">
        <f>9.3-(12*6/36)</f>
        <v>7.300000000000001</v>
      </c>
      <c r="H297" s="19">
        <f>(24*6+26*5+18)/12</f>
        <v>24.333333333333332</v>
      </c>
      <c r="I297" s="19">
        <f>G297+(22*2/3+H297*1/3)*30/36+22*6/36</f>
        <v>29.94814814814815</v>
      </c>
      <c r="J297" s="24">
        <f t="shared" si="5"/>
        <v>0.8576296296296295</v>
      </c>
      <c r="L297" s="21" t="s">
        <v>1939</v>
      </c>
      <c r="N297" s="18"/>
      <c r="O297" s="18"/>
    </row>
    <row r="298" spans="2:15" ht="12.75">
      <c r="B298" t="s">
        <v>2840</v>
      </c>
      <c r="C298" s="9" t="s">
        <v>5180</v>
      </c>
      <c r="D298" s="9" t="s">
        <v>598</v>
      </c>
      <c r="E298" s="24">
        <f>(33/36+33/36+26/36)/3</f>
        <v>0.8518518518518517</v>
      </c>
      <c r="F298" s="24"/>
      <c r="G298" s="19">
        <f>9.3-(14*3/36)</f>
        <v>8.133333333333335</v>
      </c>
      <c r="H298" s="19">
        <f>(20*6+25*5+18)/12</f>
        <v>21.916666666666668</v>
      </c>
      <c r="I298" s="19">
        <f>G298+(22*2/3+H298*1/3)*33/36+22*3/36</f>
        <v>30.107870370370367</v>
      </c>
      <c r="J298" s="24">
        <f t="shared" si="5"/>
        <v>0.8502337962962963</v>
      </c>
      <c r="L298" s="6" t="s">
        <v>5074</v>
      </c>
      <c r="N298" s="18"/>
      <c r="O298" s="18"/>
    </row>
    <row r="299" spans="2:14" ht="12.75">
      <c r="B299" t="s">
        <v>694</v>
      </c>
      <c r="C299" s="9" t="s">
        <v>2546</v>
      </c>
      <c r="D299" s="9" t="s">
        <v>5220</v>
      </c>
      <c r="E299" s="24">
        <f>(33/36+33/36+27/36)/3</f>
        <v>0.861111111111111</v>
      </c>
      <c r="F299" s="24">
        <v>0.03</v>
      </c>
      <c r="G299" s="19">
        <f>9.3-(10*5/36)</f>
        <v>7.911111111111111</v>
      </c>
      <c r="H299" s="19">
        <f>(32*6+35*5+29)/12</f>
        <v>33</v>
      </c>
      <c r="I299" s="19">
        <f>G299+(22*2/3+H299*1/3)*31/36+22*5/36</f>
        <v>33.068518518518516</v>
      </c>
      <c r="J299" s="24">
        <f t="shared" si="5"/>
        <v>0.8450833333333333</v>
      </c>
      <c r="L299" s="6" t="s">
        <v>1281</v>
      </c>
      <c r="N299" s="18"/>
    </row>
    <row r="300" spans="2:14" ht="12.75">
      <c r="B300" t="s">
        <v>3065</v>
      </c>
      <c r="C300" s="9" t="s">
        <v>374</v>
      </c>
      <c r="D300" s="9" t="s">
        <v>1422</v>
      </c>
      <c r="E300" s="24">
        <f>(33/36+33/36+26/36)/3</f>
        <v>0.8518518518518517</v>
      </c>
      <c r="F300" s="24"/>
      <c r="G300" s="19">
        <f>9.3-(12*6/36)</f>
        <v>7.300000000000001</v>
      </c>
      <c r="H300" s="19">
        <f>(26*6+23*5+45)/12</f>
        <v>26.333333333333332</v>
      </c>
      <c r="I300" s="19">
        <f>G300+(22*2/3+H300*1/3)*30/36+22*6/36</f>
        <v>30.503703703703703</v>
      </c>
      <c r="J300" s="24">
        <f t="shared" si="5"/>
        <v>0.8442962962962962</v>
      </c>
      <c r="K300" s="19"/>
      <c r="L300" s="6" t="s">
        <v>1282</v>
      </c>
      <c r="N300" s="18"/>
    </row>
    <row r="301" spans="2:14" ht="12.75">
      <c r="B301" t="s">
        <v>4494</v>
      </c>
      <c r="C301" s="9" t="s">
        <v>2123</v>
      </c>
      <c r="D301" s="9" t="s">
        <v>1411</v>
      </c>
      <c r="E301" s="24">
        <f>(33/36+29/36+29/36)/3</f>
        <v>0.8425925925925926</v>
      </c>
      <c r="F301" s="24">
        <v>0.03</v>
      </c>
      <c r="G301" s="19">
        <f>9.3-(2*2/36)</f>
        <v>9.18888888888889</v>
      </c>
      <c r="H301" s="19">
        <f>(24*6+27*5+20)/12</f>
        <v>24.916666666666668</v>
      </c>
      <c r="I301" s="19">
        <f>G301+(22*2/3+H301*1/3)*34/36+22*2/36</f>
        <v>32.1070987654321</v>
      </c>
      <c r="J301" s="24">
        <f t="shared" si="5"/>
        <v>0.8409861111111111</v>
      </c>
      <c r="K301" s="19"/>
      <c r="L301" s="6" t="s">
        <v>1940</v>
      </c>
      <c r="N301" s="18"/>
    </row>
    <row r="302" spans="2:14" ht="12.75">
      <c r="B302" t="s">
        <v>12</v>
      </c>
      <c r="C302" s="9" t="s">
        <v>2706</v>
      </c>
      <c r="D302" s="9" t="s">
        <v>2685</v>
      </c>
      <c r="E302" s="24">
        <f>(33/36+29/36+29/36)/3</f>
        <v>0.8425925925925926</v>
      </c>
      <c r="F302" s="24">
        <v>0.015</v>
      </c>
      <c r="G302" s="19">
        <f>9.3-(5*3/36)-(3*4/36)</f>
        <v>8.55</v>
      </c>
      <c r="H302" s="19">
        <f>(26*6+24*5+20)/12</f>
        <v>24.666666666666668</v>
      </c>
      <c r="I302" s="19">
        <f>G302+(22*2/3+H302*1/3)*29/36+22*7/36</f>
        <v>31.26604938271605</v>
      </c>
      <c r="J302" s="24">
        <f t="shared" si="5"/>
        <v>0.8386018518518518</v>
      </c>
      <c r="K302" s="19"/>
      <c r="L302" s="6" t="s">
        <v>1941</v>
      </c>
      <c r="N302" s="18"/>
    </row>
    <row r="303" spans="2:14" ht="12.75">
      <c r="B303" t="s">
        <v>2770</v>
      </c>
      <c r="C303" s="9" t="s">
        <v>4041</v>
      </c>
      <c r="D303" s="9" t="s">
        <v>2097</v>
      </c>
      <c r="E303" s="24">
        <f>(33/36+33/36+26/36)/3</f>
        <v>0.8518518518518517</v>
      </c>
      <c r="F303" s="24"/>
      <c r="G303" s="19">
        <f>9.3-(5*3/36)-(14*3/36)</f>
        <v>7.716666666666668</v>
      </c>
      <c r="H303" s="19">
        <f>(29*6+27*5+22)/12</f>
        <v>27.583333333333332</v>
      </c>
      <c r="I303" s="19">
        <f>G303+(22*2/3+H303*1/3)*30/36+22*6/36</f>
        <v>31.267592592592596</v>
      </c>
      <c r="J303" s="24">
        <f t="shared" si="5"/>
        <v>0.8328379629629629</v>
      </c>
      <c r="K303" s="19"/>
      <c r="N303" s="18"/>
    </row>
    <row r="304" spans="2:14" ht="12.75">
      <c r="B304" t="s">
        <v>2119</v>
      </c>
      <c r="C304" s="9" t="s">
        <v>5177</v>
      </c>
      <c r="D304" s="9" t="s">
        <v>3378</v>
      </c>
      <c r="E304" s="24">
        <f>(33/36+29/36+24/36)/3</f>
        <v>0.7962962962962963</v>
      </c>
      <c r="F304" s="24"/>
      <c r="G304" s="19">
        <f>9.3-(5*3/36)-(14*3/36)</f>
        <v>7.716666666666668</v>
      </c>
      <c r="H304" s="19">
        <f>(15*6+13*5+21)/12</f>
        <v>14.666666666666666</v>
      </c>
      <c r="I304" s="19">
        <f>G304+(22*2/3+H304*1/3)*30/36+22*6/36</f>
        <v>27.67962962962963</v>
      </c>
      <c r="J304" s="24">
        <f t="shared" si="5"/>
        <v>0.8311018518518518</v>
      </c>
      <c r="K304" s="19"/>
      <c r="N304" s="18"/>
    </row>
    <row r="305" spans="2:14" ht="12.75">
      <c r="B305" t="s">
        <v>1822</v>
      </c>
      <c r="C305" s="9" t="s">
        <v>1905</v>
      </c>
      <c r="D305" s="9" t="s">
        <v>4362</v>
      </c>
      <c r="E305" s="24">
        <f>(33/36+33/36+22/36)/3</f>
        <v>0.8148148148148149</v>
      </c>
      <c r="F305" s="24"/>
      <c r="G305" s="19">
        <f>9.3-(3*4/36)</f>
        <v>8.966666666666667</v>
      </c>
      <c r="H305" s="19">
        <f>(17*6+15*5+25)/12</f>
        <v>16.833333333333332</v>
      </c>
      <c r="I305" s="19">
        <f>G305+(22*2/3+H305*1/3)*32/36+22*4/36</f>
        <v>29.4358024691358</v>
      </c>
      <c r="J305" s="24">
        <f t="shared" si="5"/>
        <v>0.8232777777777779</v>
      </c>
      <c r="K305" s="19"/>
      <c r="N305" s="18"/>
    </row>
    <row r="306" spans="2:14" ht="12.75">
      <c r="B306" t="s">
        <v>1500</v>
      </c>
      <c r="C306" s="9" t="s">
        <v>1</v>
      </c>
      <c r="D306" s="9" t="s">
        <v>3873</v>
      </c>
      <c r="E306" s="24">
        <f>(33/36+26/36+26/36)/3</f>
        <v>0.7870370370370371</v>
      </c>
      <c r="F306" s="24">
        <v>0.006</v>
      </c>
      <c r="G306" s="19">
        <f>9.3-(10*5/36)</f>
        <v>7.911111111111111</v>
      </c>
      <c r="H306" s="19">
        <f>(18*6+21*5+14)/12</f>
        <v>18.916666666666668</v>
      </c>
      <c r="I306" s="19">
        <f>G306+(22*2/3+H306*1/3)*31/36+22*5/36</f>
        <v>29.02608024691358</v>
      </c>
      <c r="J306" s="24">
        <f t="shared" si="5"/>
        <v>0.8076458333333334</v>
      </c>
      <c r="K306" s="19"/>
      <c r="N306" s="18"/>
    </row>
    <row r="307" spans="2:14" ht="12.75">
      <c r="B307" t="s">
        <v>3796</v>
      </c>
      <c r="C307" s="9" t="s">
        <v>5194</v>
      </c>
      <c r="D307" s="9" t="s">
        <v>3389</v>
      </c>
      <c r="E307" s="24">
        <f>(33/36+33/36+21/36)/3</f>
        <v>0.8055555555555555</v>
      </c>
      <c r="F307" s="24"/>
      <c r="G307" s="19">
        <f>9.3-(14*3/36)</f>
        <v>8.133333333333335</v>
      </c>
      <c r="H307" s="19">
        <f>(17*6+24*5+45)/12</f>
        <v>22.25</v>
      </c>
      <c r="I307" s="19">
        <f>G307+(22*2/3+H307*1/3)*33/36+22*3/36</f>
        <v>30.209722222222222</v>
      </c>
      <c r="J307" s="24">
        <f t="shared" si="5"/>
        <v>0.8024097222222222</v>
      </c>
      <c r="K307" s="19"/>
      <c r="N307" s="18"/>
    </row>
    <row r="308" spans="2:14" ht="12.75">
      <c r="B308" t="s">
        <v>1081</v>
      </c>
      <c r="C308" s="9" t="s">
        <v>3548</v>
      </c>
      <c r="D308" s="9" t="s">
        <v>3886</v>
      </c>
      <c r="E308" s="24">
        <f>(33/36+33/36+18/36)/3</f>
        <v>0.7777777777777777</v>
      </c>
      <c r="F308" s="24">
        <v>0.017</v>
      </c>
      <c r="G308" s="19">
        <f>9.3-(12*6/36)-(8*5/36)</f>
        <v>6.18888888888889</v>
      </c>
      <c r="H308" s="19">
        <f>(27*6+25*5+45)/12</f>
        <v>27.666666666666668</v>
      </c>
      <c r="I308" s="19">
        <f>G308+(22*2/3+H308*1/3)*25/36+22*11/36</f>
        <v>29.500617283950618</v>
      </c>
      <c r="J308" s="24">
        <f t="shared" si="5"/>
        <v>0.8022685185185184</v>
      </c>
      <c r="K308" s="19"/>
      <c r="N308" s="18"/>
    </row>
    <row r="309" spans="2:14" ht="12.75">
      <c r="B309" t="s">
        <v>2574</v>
      </c>
      <c r="C309" s="9" t="s">
        <v>5183</v>
      </c>
      <c r="D309" s="9" t="s">
        <v>1675</v>
      </c>
      <c r="E309" s="24">
        <f>(33/36+33/36+24/36)/3</f>
        <v>0.8333333333333334</v>
      </c>
      <c r="F309" s="24"/>
      <c r="G309" s="19">
        <f>9.3-(5*3/36)</f>
        <v>8.883333333333335</v>
      </c>
      <c r="H309" s="19">
        <f>(29*6+26*5+24)/12</f>
        <v>27.333333333333332</v>
      </c>
      <c r="I309" s="19">
        <f>G309+(22*2/3+H309*1/3)*33/36+22*3/36</f>
        <v>32.512962962962966</v>
      </c>
      <c r="J309" s="24">
        <f t="shared" si="5"/>
        <v>0.7956388888888889</v>
      </c>
      <c r="K309" s="19"/>
      <c r="N309" s="18"/>
    </row>
    <row r="310" spans="2:14" ht="12.75">
      <c r="B310" t="s">
        <v>4218</v>
      </c>
      <c r="C310" s="9" t="s">
        <v>1480</v>
      </c>
      <c r="D310" s="9" t="s">
        <v>2000</v>
      </c>
      <c r="E310" s="24">
        <f>(33/36+22/36+22/36)/3</f>
        <v>0.7129629629629629</v>
      </c>
      <c r="F310" s="24">
        <v>0.016</v>
      </c>
      <c r="G310" s="19">
        <f>9.3-(17*4/36)-(10*5/36)</f>
        <v>6.022222222222222</v>
      </c>
      <c r="H310" s="19">
        <f>(15*6+12*5+19)/12</f>
        <v>14.083333333333334</v>
      </c>
      <c r="I310" s="19">
        <f>G310+(22*2/3+H310*1/3)*27/36+22*9/36</f>
        <v>26.043055555555554</v>
      </c>
      <c r="J310" s="24">
        <f t="shared" si="5"/>
        <v>0.7883171296296296</v>
      </c>
      <c r="K310" s="19"/>
      <c r="N310" s="18"/>
    </row>
    <row r="311" spans="2:14" ht="12.75">
      <c r="B311" t="s">
        <v>2567</v>
      </c>
      <c r="C311" s="9" t="s">
        <v>3717</v>
      </c>
      <c r="D311" s="9" t="s">
        <v>315</v>
      </c>
      <c r="E311" s="24">
        <f>(31/36+31/36+21/36)/3</f>
        <v>0.7685185185185186</v>
      </c>
      <c r="F311" s="24">
        <v>0.029</v>
      </c>
      <c r="G311" s="19">
        <f>9.3-(17*4/36)-(3*4/36)</f>
        <v>7.077777777777778</v>
      </c>
      <c r="H311" s="19">
        <f>(32*6+21*5+45)/12</f>
        <v>28.5</v>
      </c>
      <c r="I311" s="19">
        <f>G311+(22*2/3+H311*1/3)*28/36+22*8/36</f>
        <v>30.762962962962963</v>
      </c>
      <c r="J311" s="24">
        <f t="shared" si="5"/>
        <v>0.7860740740740741</v>
      </c>
      <c r="K311" s="19"/>
      <c r="N311" s="18"/>
    </row>
    <row r="312" spans="2:14" ht="12.75">
      <c r="B312" t="s">
        <v>5141</v>
      </c>
      <c r="C312" s="9" t="s">
        <v>2226</v>
      </c>
      <c r="D312" s="9" t="s">
        <v>1990</v>
      </c>
      <c r="E312" s="24">
        <f>(33/36+31/36+21/36)/3</f>
        <v>0.7870370370370371</v>
      </c>
      <c r="F312" s="24">
        <v>0.005</v>
      </c>
      <c r="G312" s="19">
        <f>9.3-(17*4/36)</f>
        <v>7.411111111111111</v>
      </c>
      <c r="H312" s="19">
        <f>(26*6+30*5+22)/12</f>
        <v>27.333333333333332</v>
      </c>
      <c r="I312" s="19">
        <f>G312+(22*2/3+H312*1/3)*32/36+22*4/36</f>
        <v>30.99135802469136</v>
      </c>
      <c r="J312" s="24">
        <f t="shared" si="5"/>
        <v>0.7771666666666667</v>
      </c>
      <c r="K312" s="19"/>
      <c r="N312" s="18"/>
    </row>
    <row r="313" spans="2:14" ht="12.75">
      <c r="B313" t="s">
        <v>4261</v>
      </c>
      <c r="C313" s="9" t="s">
        <v>549</v>
      </c>
      <c r="D313" s="9" t="s">
        <v>183</v>
      </c>
      <c r="E313" s="24">
        <f>(33/36+33/36+13/36)/3</f>
        <v>0.7314814814814814</v>
      </c>
      <c r="F313" s="24"/>
      <c r="G313" s="19">
        <f>9.3-(2*2/36)</f>
        <v>9.18888888888889</v>
      </c>
      <c r="H313" s="19">
        <f>(22*6+18*5+45)/12</f>
        <v>22.25</v>
      </c>
      <c r="I313" s="19">
        <f>G313+(22*2/3+H313*1/3)*34/36+22*2/36</f>
        <v>31.267592592592592</v>
      </c>
      <c r="J313" s="24">
        <f t="shared" si="5"/>
        <v>0.7124675925925925</v>
      </c>
      <c r="K313" s="19"/>
      <c r="N313" s="18"/>
    </row>
    <row r="314" spans="2:14" ht="12.75">
      <c r="B314" t="s">
        <v>2571</v>
      </c>
      <c r="C314" s="9" t="s">
        <v>539</v>
      </c>
      <c r="D314" s="9" t="s">
        <v>1663</v>
      </c>
      <c r="E314" s="24">
        <f>(33/36+22/36+22/36)/3</f>
        <v>0.7129629629629629</v>
      </c>
      <c r="F314" s="24"/>
      <c r="G314" s="19">
        <f>9.3-(2*2/36)</f>
        <v>9.18888888888889</v>
      </c>
      <c r="H314" s="19">
        <f>(27*6+19*5+45)/12</f>
        <v>25.166666666666668</v>
      </c>
      <c r="I314" s="19">
        <f>G314+(22*2/3+H314*1/3)*34/36+22*2/36</f>
        <v>32.18580246913581</v>
      </c>
      <c r="J314" s="24">
        <f t="shared" si="5"/>
        <v>0.6801759259259258</v>
      </c>
      <c r="K314" s="19"/>
      <c r="N314" s="18"/>
    </row>
    <row r="316" spans="4:10" ht="12.75">
      <c r="D316" s="43" t="s">
        <v>5075</v>
      </c>
      <c r="E316" s="24">
        <f>SUM(E283:E314)/32</f>
        <v>0.8391203703703703</v>
      </c>
      <c r="G316" s="19">
        <f>SUM(G283:G314)/32</f>
        <v>7.861631944444445</v>
      </c>
      <c r="H316" s="19">
        <f>SUM(H283:H314)/32</f>
        <v>23.002604166666668</v>
      </c>
      <c r="I316" s="19">
        <f>SUM(I283:I314)/32</f>
        <v>30.119782021604934</v>
      </c>
      <c r="J316" s="24">
        <f>SUM(J283:J314)/32</f>
        <v>0.8448861400462961</v>
      </c>
    </row>
  </sheetData>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2:T95"/>
  <sheetViews>
    <sheetView zoomScale="75" zoomScaleNormal="75" workbookViewId="0" topLeftCell="A1">
      <pane xSplit="2" topLeftCell="C1" activePane="topRight" state="frozen"/>
      <selection pane="topLeft" activeCell="A1" sqref="A1"/>
      <selection pane="topRight" activeCell="A2" sqref="A2"/>
    </sheetView>
  </sheetViews>
  <sheetFormatPr defaultColWidth="9.140625" defaultRowHeight="12.75"/>
  <cols>
    <col min="1" max="1" width="5.7109375" style="18" customWidth="1"/>
    <col min="2" max="2" width="14.8515625" style="35" customWidth="1"/>
    <col min="3" max="10" width="8.57421875" style="18" customWidth="1"/>
    <col min="11" max="11" width="6.57421875" style="18" customWidth="1"/>
    <col min="12" max="19" width="8.421875" style="18" customWidth="1"/>
    <col min="20" max="20" width="20.57421875" style="37" customWidth="1"/>
    <col min="21" max="16384" width="9.140625" style="18" customWidth="1"/>
  </cols>
  <sheetData>
    <row r="2" spans="2:20" ht="12.75">
      <c r="B2" s="35" t="s">
        <v>4338</v>
      </c>
      <c r="C2" s="36"/>
      <c r="T2" s="37" t="str">
        <f>B2</f>
        <v>Team</v>
      </c>
    </row>
    <row r="3" spans="3:19" ht="12.75">
      <c r="C3" s="38">
        <v>1</v>
      </c>
      <c r="D3" s="38">
        <v>2</v>
      </c>
      <c r="E3" s="38">
        <v>3</v>
      </c>
      <c r="F3" s="38">
        <v>4</v>
      </c>
      <c r="G3" s="38">
        <v>5</v>
      </c>
      <c r="H3" s="38">
        <v>6</v>
      </c>
      <c r="I3" s="38">
        <v>7</v>
      </c>
      <c r="J3" s="38">
        <v>8</v>
      </c>
      <c r="K3" s="38"/>
      <c r="L3" s="38">
        <v>9</v>
      </c>
      <c r="M3" s="38">
        <v>10</v>
      </c>
      <c r="N3" s="38">
        <v>11</v>
      </c>
      <c r="O3" s="38">
        <v>12</v>
      </c>
      <c r="P3" s="38">
        <v>13</v>
      </c>
      <c r="Q3" s="38">
        <v>14</v>
      </c>
      <c r="R3" s="38">
        <v>15</v>
      </c>
      <c r="S3" s="38">
        <v>16</v>
      </c>
    </row>
    <row r="4" spans="1:20" ht="12.75">
      <c r="A4" s="36">
        <v>1</v>
      </c>
      <c r="B4" s="35" t="s">
        <v>4339</v>
      </c>
      <c r="C4" s="41" t="s">
        <v>2425</v>
      </c>
      <c r="D4" s="33" t="s">
        <v>374</v>
      </c>
      <c r="E4" s="33" t="s">
        <v>935</v>
      </c>
      <c r="F4" s="33" t="s">
        <v>2413</v>
      </c>
      <c r="G4" s="33" t="s">
        <v>2409</v>
      </c>
      <c r="H4" s="33" t="s">
        <v>2538</v>
      </c>
      <c r="I4" s="33" t="s">
        <v>2405</v>
      </c>
      <c r="J4" s="18" t="s">
        <v>1</v>
      </c>
      <c r="K4" s="39" t="s">
        <v>2697</v>
      </c>
      <c r="L4" s="18" t="s">
        <v>4819</v>
      </c>
      <c r="M4" s="18" t="s">
        <v>2421</v>
      </c>
      <c r="N4" s="18" t="s">
        <v>3193</v>
      </c>
      <c r="O4" s="18" t="s">
        <v>2412</v>
      </c>
      <c r="P4" s="18" t="s">
        <v>377</v>
      </c>
      <c r="Q4" s="18" t="s">
        <v>2418</v>
      </c>
      <c r="R4" s="18" t="s">
        <v>2406</v>
      </c>
      <c r="S4" s="18" t="s">
        <v>1905</v>
      </c>
      <c r="T4" s="37" t="str">
        <f aca="true" t="shared" si="0" ref="T4:T27">B4</f>
        <v>Buffalo</v>
      </c>
    </row>
    <row r="5" spans="1:20" ht="12.75">
      <c r="A5" s="36">
        <v>2</v>
      </c>
      <c r="B5" s="35" t="s">
        <v>4348</v>
      </c>
      <c r="C5" s="41" t="s">
        <v>2697</v>
      </c>
      <c r="D5" s="33" t="s">
        <v>2424</v>
      </c>
      <c r="E5" s="33" t="s">
        <v>2415</v>
      </c>
      <c r="F5" s="33" t="s">
        <v>2546</v>
      </c>
      <c r="G5" s="33" t="s">
        <v>2412</v>
      </c>
      <c r="H5" s="33" t="s">
        <v>295</v>
      </c>
      <c r="I5" s="33" t="s">
        <v>2410</v>
      </c>
      <c r="J5" s="18" t="s">
        <v>377</v>
      </c>
      <c r="K5" s="39" t="s">
        <v>539</v>
      </c>
      <c r="L5" s="18" t="s">
        <v>2416</v>
      </c>
      <c r="M5" s="18" t="s">
        <v>2538</v>
      </c>
      <c r="N5" s="18" t="s">
        <v>1104</v>
      </c>
      <c r="O5" s="18" t="s">
        <v>549</v>
      </c>
      <c r="P5" s="18" t="s">
        <v>2413</v>
      </c>
      <c r="Q5" s="18" t="s">
        <v>3083</v>
      </c>
      <c r="R5" s="18" t="s">
        <v>2407</v>
      </c>
      <c r="S5" s="18" t="s">
        <v>3548</v>
      </c>
      <c r="T5" s="37" t="str">
        <f t="shared" si="0"/>
        <v>Kansas City</v>
      </c>
    </row>
    <row r="6" spans="1:20" ht="12.75">
      <c r="A6" s="36">
        <v>3</v>
      </c>
      <c r="B6" s="35" t="s">
        <v>1854</v>
      </c>
      <c r="C6" s="41" t="s">
        <v>2413</v>
      </c>
      <c r="D6" s="33" t="s">
        <v>539</v>
      </c>
      <c r="E6" s="33" t="s">
        <v>5180</v>
      </c>
      <c r="F6" s="33" t="s">
        <v>2408</v>
      </c>
      <c r="G6" s="33" t="s">
        <v>2404</v>
      </c>
      <c r="H6" s="33" t="s">
        <v>2706</v>
      </c>
      <c r="I6" s="33" t="s">
        <v>549</v>
      </c>
      <c r="J6" s="18" t="s">
        <v>2417</v>
      </c>
      <c r="K6" s="39" t="s">
        <v>2123</v>
      </c>
      <c r="L6" s="18" t="s">
        <v>2407</v>
      </c>
      <c r="M6" s="18" t="s">
        <v>4166</v>
      </c>
      <c r="N6" s="18" t="s">
        <v>2414</v>
      </c>
      <c r="O6" s="18" t="s">
        <v>3548</v>
      </c>
      <c r="P6" s="18" t="s">
        <v>524</v>
      </c>
      <c r="Q6" s="18" t="s">
        <v>2415</v>
      </c>
      <c r="R6" s="18" t="s">
        <v>2416</v>
      </c>
      <c r="S6" s="18" t="s">
        <v>295</v>
      </c>
      <c r="T6" s="37" t="str">
        <f t="shared" si="0"/>
        <v>Minnesota</v>
      </c>
    </row>
    <row r="7" spans="1:20" ht="12.75">
      <c r="A7" s="36">
        <v>4</v>
      </c>
      <c r="B7" s="35" t="s">
        <v>4371</v>
      </c>
      <c r="C7" s="41" t="s">
        <v>2418</v>
      </c>
      <c r="D7" s="33" t="s">
        <v>3193</v>
      </c>
      <c r="E7" s="33" t="s">
        <v>4172</v>
      </c>
      <c r="F7" s="33" t="s">
        <v>2416</v>
      </c>
      <c r="G7" s="33" t="s">
        <v>374</v>
      </c>
      <c r="H7" s="33" t="s">
        <v>2420</v>
      </c>
      <c r="I7" s="33" t="s">
        <v>3548</v>
      </c>
      <c r="J7" s="18" t="s">
        <v>2403</v>
      </c>
      <c r="K7" s="39" t="s">
        <v>1</v>
      </c>
      <c r="L7" s="18" t="s">
        <v>5180</v>
      </c>
      <c r="M7" s="18" t="s">
        <v>2419</v>
      </c>
      <c r="N7" s="18" t="s">
        <v>524</v>
      </c>
      <c r="O7" s="18" t="s">
        <v>2417</v>
      </c>
      <c r="P7" s="18" t="s">
        <v>4041</v>
      </c>
      <c r="Q7" s="18" t="s">
        <v>2405</v>
      </c>
      <c r="R7" s="18" t="s">
        <v>2414</v>
      </c>
      <c r="S7" s="18" t="s">
        <v>4819</v>
      </c>
      <c r="T7" s="37" t="str">
        <f t="shared" si="0"/>
        <v>NY Jets</v>
      </c>
    </row>
    <row r="8" spans="1:20" ht="12.75">
      <c r="A8" s="36">
        <v>5</v>
      </c>
      <c r="B8" s="35" t="s">
        <v>1859</v>
      </c>
      <c r="C8" s="41" t="s">
        <v>1104</v>
      </c>
      <c r="D8" s="22" t="s">
        <v>2706</v>
      </c>
      <c r="E8" s="33" t="s">
        <v>295</v>
      </c>
      <c r="F8" s="33" t="s">
        <v>2421</v>
      </c>
      <c r="G8" s="33" t="s">
        <v>2406</v>
      </c>
      <c r="H8" s="33" t="s">
        <v>4819</v>
      </c>
      <c r="I8" s="33" t="s">
        <v>2423</v>
      </c>
      <c r="J8" s="33" t="s">
        <v>524</v>
      </c>
      <c r="K8" s="39" t="s">
        <v>3548</v>
      </c>
      <c r="L8" s="18" t="s">
        <v>3193</v>
      </c>
      <c r="M8" s="18" t="s">
        <v>2420</v>
      </c>
      <c r="N8" s="18" t="s">
        <v>4172</v>
      </c>
      <c r="O8" s="18" t="s">
        <v>2424</v>
      </c>
      <c r="P8" s="18" t="s">
        <v>2407</v>
      </c>
      <c r="Q8" s="18" t="s">
        <v>2546</v>
      </c>
      <c r="R8" s="18" t="s">
        <v>5194</v>
      </c>
      <c r="S8" s="18" t="s">
        <v>2425</v>
      </c>
      <c r="T8" s="37" t="str">
        <f t="shared" si="0"/>
        <v>Oakland</v>
      </c>
    </row>
    <row r="9" spans="1:20" ht="12.75">
      <c r="A9" s="36">
        <v>6</v>
      </c>
      <c r="B9" s="35" t="s">
        <v>1863</v>
      </c>
      <c r="C9" s="41" t="s">
        <v>2419</v>
      </c>
      <c r="D9" s="33" t="s">
        <v>4819</v>
      </c>
      <c r="E9" s="33" t="s">
        <v>1104</v>
      </c>
      <c r="F9" s="33" t="s">
        <v>3548</v>
      </c>
      <c r="G9" s="33" t="s">
        <v>2415</v>
      </c>
      <c r="H9" s="22" t="s">
        <v>2546</v>
      </c>
      <c r="I9" s="33" t="s">
        <v>2407</v>
      </c>
      <c r="J9" s="33" t="s">
        <v>2706</v>
      </c>
      <c r="K9" s="39" t="s">
        <v>3083</v>
      </c>
      <c r="L9" s="18" t="s">
        <v>2417</v>
      </c>
      <c r="M9" s="18" t="s">
        <v>2697</v>
      </c>
      <c r="N9" s="18" t="s">
        <v>2413</v>
      </c>
      <c r="O9" s="18" t="s">
        <v>5180</v>
      </c>
      <c r="P9" s="18" t="s">
        <v>4166</v>
      </c>
      <c r="Q9" s="18" t="s">
        <v>2425</v>
      </c>
      <c r="R9" s="18" t="s">
        <v>2408</v>
      </c>
      <c r="S9" s="18" t="s">
        <v>935</v>
      </c>
      <c r="T9" s="37" t="str">
        <f t="shared" si="0"/>
        <v>Atlanta</v>
      </c>
    </row>
    <row r="10" spans="1:20" ht="12.75">
      <c r="A10" s="36">
        <v>7</v>
      </c>
      <c r="B10" s="35" t="s">
        <v>1865</v>
      </c>
      <c r="C10" s="41" t="s">
        <v>2414</v>
      </c>
      <c r="D10" s="33" t="s">
        <v>1480</v>
      </c>
      <c r="E10" s="33" t="s">
        <v>4166</v>
      </c>
      <c r="F10" s="33" t="s">
        <v>2411</v>
      </c>
      <c r="G10" s="33" t="s">
        <v>2405</v>
      </c>
      <c r="H10" s="33" t="s">
        <v>1</v>
      </c>
      <c r="I10" s="33" t="s">
        <v>3193</v>
      </c>
      <c r="J10" s="18" t="s">
        <v>2425</v>
      </c>
      <c r="K10" s="39" t="s">
        <v>377</v>
      </c>
      <c r="L10" s="18" t="s">
        <v>2408</v>
      </c>
      <c r="M10" s="18" t="s">
        <v>3548</v>
      </c>
      <c r="N10" s="18" t="s">
        <v>2419</v>
      </c>
      <c r="O10" s="18" t="s">
        <v>4819</v>
      </c>
      <c r="P10" s="18" t="s">
        <v>2403</v>
      </c>
      <c r="Q10" s="18" t="s">
        <v>5194</v>
      </c>
      <c r="R10" s="18" t="s">
        <v>4172</v>
      </c>
      <c r="S10" s="18" t="s">
        <v>2415</v>
      </c>
      <c r="T10" s="37" t="str">
        <f t="shared" si="0"/>
        <v>Detroit</v>
      </c>
    </row>
    <row r="11" spans="1:20" ht="12.75">
      <c r="A11" s="36">
        <v>8</v>
      </c>
      <c r="B11" s="35" t="s">
        <v>1867</v>
      </c>
      <c r="C11" s="41" t="s">
        <v>3083</v>
      </c>
      <c r="D11" s="33" t="s">
        <v>2416</v>
      </c>
      <c r="E11" s="33" t="s">
        <v>2410</v>
      </c>
      <c r="F11" s="33" t="s">
        <v>524</v>
      </c>
      <c r="G11" s="33" t="s">
        <v>2417</v>
      </c>
      <c r="H11" s="33" t="s">
        <v>3193</v>
      </c>
      <c r="I11" s="33" t="s">
        <v>2424</v>
      </c>
      <c r="J11" s="18" t="s">
        <v>4041</v>
      </c>
      <c r="K11" s="39" t="s">
        <v>549</v>
      </c>
      <c r="L11" s="18" t="s">
        <v>2409</v>
      </c>
      <c r="M11" s="18" t="s">
        <v>1</v>
      </c>
      <c r="N11" s="18" t="s">
        <v>377</v>
      </c>
      <c r="O11" s="18" t="s">
        <v>2425</v>
      </c>
      <c r="P11" s="18" t="s">
        <v>374</v>
      </c>
      <c r="Q11" s="18" t="s">
        <v>2411</v>
      </c>
      <c r="R11" s="18" t="s">
        <v>2405</v>
      </c>
      <c r="S11" s="18" t="s">
        <v>2546</v>
      </c>
      <c r="T11" s="37" t="str">
        <f t="shared" si="0"/>
        <v>San Diego</v>
      </c>
    </row>
    <row r="12" spans="1:20" ht="12.75">
      <c r="A12" s="36">
        <v>9</v>
      </c>
      <c r="B12" s="35" t="s">
        <v>1868</v>
      </c>
      <c r="C12" s="41" t="s">
        <v>1</v>
      </c>
      <c r="D12" s="22" t="s">
        <v>2422</v>
      </c>
      <c r="E12" s="33" t="s">
        <v>2404</v>
      </c>
      <c r="F12" s="33" t="s">
        <v>295</v>
      </c>
      <c r="G12" s="33" t="s">
        <v>5180</v>
      </c>
      <c r="H12" s="33" t="s">
        <v>2424</v>
      </c>
      <c r="I12" s="33" t="s">
        <v>2546</v>
      </c>
      <c r="J12" s="33" t="s">
        <v>2421</v>
      </c>
      <c r="K12" s="39" t="s">
        <v>2706</v>
      </c>
      <c r="L12" s="18" t="s">
        <v>2415</v>
      </c>
      <c r="M12" s="18" t="s">
        <v>374</v>
      </c>
      <c r="N12" s="18" t="s">
        <v>1905</v>
      </c>
      <c r="O12" s="18" t="s">
        <v>2416</v>
      </c>
      <c r="P12" s="18" t="s">
        <v>2409</v>
      </c>
      <c r="Q12" s="18" t="s">
        <v>2697</v>
      </c>
      <c r="R12" s="18" t="s">
        <v>1480</v>
      </c>
      <c r="S12" s="18" t="s">
        <v>2412</v>
      </c>
      <c r="T12" s="37" t="str">
        <f t="shared" si="0"/>
        <v>Green Bay</v>
      </c>
    </row>
    <row r="13" spans="1:20" ht="12.75">
      <c r="A13" s="36">
        <v>10</v>
      </c>
      <c r="B13" s="35" t="s">
        <v>1869</v>
      </c>
      <c r="C13" s="41" t="s">
        <v>2410</v>
      </c>
      <c r="D13" s="33" t="s">
        <v>4172</v>
      </c>
      <c r="E13" s="33" t="s">
        <v>2407</v>
      </c>
      <c r="F13" s="33" t="s">
        <v>374</v>
      </c>
      <c r="G13" s="33" t="s">
        <v>549</v>
      </c>
      <c r="H13" s="33" t="s">
        <v>2413</v>
      </c>
      <c r="I13" s="33" t="s">
        <v>2416</v>
      </c>
      <c r="J13" s="18" t="s">
        <v>2123</v>
      </c>
      <c r="K13" s="39" t="s">
        <v>5194</v>
      </c>
      <c r="L13" s="18" t="s">
        <v>3083</v>
      </c>
      <c r="M13" s="18" t="s">
        <v>2411</v>
      </c>
      <c r="N13" s="18" t="s">
        <v>2406</v>
      </c>
      <c r="O13" s="18" t="s">
        <v>1</v>
      </c>
      <c r="P13" s="18" t="s">
        <v>295</v>
      </c>
      <c r="Q13" s="18" t="s">
        <v>2420</v>
      </c>
      <c r="R13" s="18" t="s">
        <v>2422</v>
      </c>
      <c r="S13" s="18" t="s">
        <v>2538</v>
      </c>
      <c r="T13" s="37" t="str">
        <f t="shared" si="0"/>
        <v>Baltimore</v>
      </c>
    </row>
    <row r="14" spans="1:20" ht="12.75">
      <c r="A14" s="36">
        <v>11</v>
      </c>
      <c r="B14" s="35" t="s">
        <v>2435</v>
      </c>
      <c r="C14" s="41" t="s">
        <v>3548</v>
      </c>
      <c r="D14" s="33" t="s">
        <v>2403</v>
      </c>
      <c r="E14" s="33" t="s">
        <v>3083</v>
      </c>
      <c r="F14" s="33" t="s">
        <v>2417</v>
      </c>
      <c r="G14" s="33" t="s">
        <v>2423</v>
      </c>
      <c r="H14" s="33" t="s">
        <v>4041</v>
      </c>
      <c r="I14" s="33" t="s">
        <v>2406</v>
      </c>
      <c r="J14" s="18" t="s">
        <v>5180</v>
      </c>
      <c r="K14" s="39" t="s">
        <v>374</v>
      </c>
      <c r="L14" s="18" t="s">
        <v>295</v>
      </c>
      <c r="M14" s="18" t="s">
        <v>2418</v>
      </c>
      <c r="N14" s="18" t="s">
        <v>539</v>
      </c>
      <c r="O14" s="18" t="s">
        <v>2409</v>
      </c>
      <c r="P14" s="18" t="s">
        <v>2419</v>
      </c>
      <c r="Q14" s="18" t="s">
        <v>2538</v>
      </c>
      <c r="R14" s="18" t="s">
        <v>524</v>
      </c>
      <c r="S14" s="18" t="s">
        <v>2413</v>
      </c>
      <c r="T14" s="37" t="str">
        <f t="shared" si="0"/>
        <v>New Orleans</v>
      </c>
    </row>
    <row r="15" spans="1:20" ht="12.75">
      <c r="A15" s="36">
        <v>12</v>
      </c>
      <c r="B15" s="35" t="s">
        <v>1871</v>
      </c>
      <c r="C15" s="41" t="s">
        <v>2405</v>
      </c>
      <c r="D15" s="33" t="s">
        <v>549</v>
      </c>
      <c r="E15" s="33" t="s">
        <v>2403</v>
      </c>
      <c r="F15" s="33" t="s">
        <v>1</v>
      </c>
      <c r="G15" s="33" t="s">
        <v>2410</v>
      </c>
      <c r="H15" s="33" t="s">
        <v>4166</v>
      </c>
      <c r="I15" s="33" t="s">
        <v>5194</v>
      </c>
      <c r="J15" s="18" t="s">
        <v>2409</v>
      </c>
      <c r="K15" s="39" t="s">
        <v>935</v>
      </c>
      <c r="L15" s="18" t="s">
        <v>539</v>
      </c>
      <c r="M15" s="18" t="s">
        <v>2414</v>
      </c>
      <c r="N15" s="18" t="s">
        <v>2415</v>
      </c>
      <c r="O15" s="18" t="s">
        <v>2706</v>
      </c>
      <c r="P15" s="18" t="s">
        <v>5180</v>
      </c>
      <c r="Q15" s="18" t="s">
        <v>2412</v>
      </c>
      <c r="R15" s="18" t="s">
        <v>2123</v>
      </c>
      <c r="S15" s="18" t="s">
        <v>2421</v>
      </c>
      <c r="T15" s="37" t="str">
        <f t="shared" si="0"/>
        <v>New England</v>
      </c>
    </row>
    <row r="16" spans="1:20" ht="12.75">
      <c r="A16" s="36">
        <v>13</v>
      </c>
      <c r="B16" s="35" t="s">
        <v>1872</v>
      </c>
      <c r="C16" s="41" t="s">
        <v>2406</v>
      </c>
      <c r="D16" s="33" t="s">
        <v>2546</v>
      </c>
      <c r="E16" s="33" t="s">
        <v>539</v>
      </c>
      <c r="F16" s="33" t="s">
        <v>2407</v>
      </c>
      <c r="G16" s="33" t="s">
        <v>3083</v>
      </c>
      <c r="H16" s="33" t="s">
        <v>1104</v>
      </c>
      <c r="I16" s="33" t="s">
        <v>2538</v>
      </c>
      <c r="J16" s="18" t="s">
        <v>2419</v>
      </c>
      <c r="K16" s="39" t="s">
        <v>4041</v>
      </c>
      <c r="L16" s="18" t="s">
        <v>2706</v>
      </c>
      <c r="M16" s="18" t="s">
        <v>2410</v>
      </c>
      <c r="N16" s="18" t="s">
        <v>935</v>
      </c>
      <c r="O16" s="18" t="s">
        <v>2405</v>
      </c>
      <c r="P16" s="18" t="s">
        <v>2423</v>
      </c>
      <c r="Q16" s="18" t="s">
        <v>2123</v>
      </c>
      <c r="R16" s="18" t="s">
        <v>2411</v>
      </c>
      <c r="S16" s="18" t="s">
        <v>377</v>
      </c>
      <c r="T16" s="37" t="str">
        <f t="shared" si="0"/>
        <v>Chicago</v>
      </c>
    </row>
    <row r="17" spans="1:20" ht="12.75">
      <c r="A17" s="36">
        <v>14</v>
      </c>
      <c r="B17" s="35" t="s">
        <v>1873</v>
      </c>
      <c r="C17" s="41" t="s">
        <v>377</v>
      </c>
      <c r="D17" s="33" t="s">
        <v>2415</v>
      </c>
      <c r="E17" s="33" t="s">
        <v>2538</v>
      </c>
      <c r="F17" s="33" t="s">
        <v>2425</v>
      </c>
      <c r="G17" s="33" t="s">
        <v>1905</v>
      </c>
      <c r="H17" s="22" t="s">
        <v>2421</v>
      </c>
      <c r="I17" s="33" t="s">
        <v>2418</v>
      </c>
      <c r="J17" s="33" t="s">
        <v>4166</v>
      </c>
      <c r="K17" s="39" t="s">
        <v>2546</v>
      </c>
      <c r="L17" s="18" t="s">
        <v>2412</v>
      </c>
      <c r="M17" s="18" t="s">
        <v>935</v>
      </c>
      <c r="N17" s="18" t="s">
        <v>2123</v>
      </c>
      <c r="O17" s="18" t="s">
        <v>2404</v>
      </c>
      <c r="P17" s="18" t="s">
        <v>4819</v>
      </c>
      <c r="Q17" s="18" t="s">
        <v>2422</v>
      </c>
      <c r="R17" s="18" t="s">
        <v>1</v>
      </c>
      <c r="S17" s="18" t="s">
        <v>2419</v>
      </c>
      <c r="T17" s="37" t="str">
        <f t="shared" si="0"/>
        <v>St. Louis</v>
      </c>
    </row>
    <row r="18" spans="1:20" ht="12.75">
      <c r="A18" s="36">
        <v>15</v>
      </c>
      <c r="B18" s="35" t="s">
        <v>1874</v>
      </c>
      <c r="C18" s="41" t="s">
        <v>2123</v>
      </c>
      <c r="D18" s="33" t="s">
        <v>2420</v>
      </c>
      <c r="E18" s="18" t="s">
        <v>2412</v>
      </c>
      <c r="F18" s="33" t="s">
        <v>2697</v>
      </c>
      <c r="G18" s="33" t="s">
        <v>2408</v>
      </c>
      <c r="H18" s="33" t="s">
        <v>5194</v>
      </c>
      <c r="I18" s="33" t="s">
        <v>2411</v>
      </c>
      <c r="J18" s="33" t="s">
        <v>4819</v>
      </c>
      <c r="K18" s="39" t="s">
        <v>1480</v>
      </c>
      <c r="L18" s="18" t="s">
        <v>2406</v>
      </c>
      <c r="M18" s="18" t="s">
        <v>4172</v>
      </c>
      <c r="N18" s="18" t="s">
        <v>3083</v>
      </c>
      <c r="O18" s="18" t="s">
        <v>2407</v>
      </c>
      <c r="P18" s="18" t="s">
        <v>539</v>
      </c>
      <c r="Q18" s="18" t="s">
        <v>2404</v>
      </c>
      <c r="R18" s="18" t="s">
        <v>2418</v>
      </c>
      <c r="S18" s="18" t="s">
        <v>374</v>
      </c>
      <c r="T18" s="37" t="str">
        <f t="shared" si="0"/>
        <v>Jacksonville</v>
      </c>
    </row>
    <row r="19" spans="1:20" ht="12.75">
      <c r="A19" s="36">
        <v>16</v>
      </c>
      <c r="B19" s="35" t="s">
        <v>1875</v>
      </c>
      <c r="C19" s="41" t="s">
        <v>2408</v>
      </c>
      <c r="D19" s="33" t="s">
        <v>4166</v>
      </c>
      <c r="E19" s="18" t="s">
        <v>1480</v>
      </c>
      <c r="F19" s="33" t="s">
        <v>2419</v>
      </c>
      <c r="G19" s="33" t="s">
        <v>539</v>
      </c>
      <c r="H19" s="33" t="s">
        <v>2411</v>
      </c>
      <c r="I19" s="33" t="s">
        <v>4172</v>
      </c>
      <c r="J19" s="33" t="s">
        <v>2422</v>
      </c>
      <c r="K19" s="39" t="s">
        <v>524</v>
      </c>
      <c r="L19" s="18" t="s">
        <v>2546</v>
      </c>
      <c r="M19" s="18" t="s">
        <v>2404</v>
      </c>
      <c r="N19" s="18" t="s">
        <v>2423</v>
      </c>
      <c r="O19" s="18" t="s">
        <v>2697</v>
      </c>
      <c r="P19" s="18" t="s">
        <v>2424</v>
      </c>
      <c r="Q19" s="18" t="s">
        <v>935</v>
      </c>
      <c r="R19" s="18" t="s">
        <v>1104</v>
      </c>
      <c r="S19" s="18" t="s">
        <v>2706</v>
      </c>
      <c r="T19" s="37" t="str">
        <f t="shared" si="0"/>
        <v>Dallas</v>
      </c>
    </row>
    <row r="20" spans="1:20" ht="12.75">
      <c r="A20" s="36">
        <v>17</v>
      </c>
      <c r="B20" s="35" t="s">
        <v>4372</v>
      </c>
      <c r="C20" s="41" t="s">
        <v>2409</v>
      </c>
      <c r="D20" s="33" t="s">
        <v>1905</v>
      </c>
      <c r="E20" s="33" t="s">
        <v>2424</v>
      </c>
      <c r="F20" s="33" t="s">
        <v>377</v>
      </c>
      <c r="G20" s="33" t="s">
        <v>2418</v>
      </c>
      <c r="H20" s="33" t="s">
        <v>524</v>
      </c>
      <c r="I20" s="33" t="s">
        <v>1480</v>
      </c>
      <c r="J20" s="18" t="s">
        <v>1104</v>
      </c>
      <c r="K20" s="39" t="s">
        <v>5180</v>
      </c>
      <c r="L20" s="18" t="s">
        <v>2423</v>
      </c>
      <c r="M20" s="18" t="s">
        <v>5194</v>
      </c>
      <c r="N20" s="18" t="s">
        <v>2538</v>
      </c>
      <c r="O20" s="18" t="s">
        <v>2421</v>
      </c>
      <c r="P20" s="18" t="s">
        <v>2416</v>
      </c>
      <c r="Q20" s="18" t="s">
        <v>549</v>
      </c>
      <c r="R20" s="18" t="s">
        <v>4041</v>
      </c>
      <c r="S20" s="18" t="s">
        <v>2404</v>
      </c>
      <c r="T20" s="37" t="str">
        <f t="shared" si="0"/>
        <v>NY Giants</v>
      </c>
    </row>
    <row r="21" spans="1:20" ht="12.75">
      <c r="A21" s="36">
        <v>18</v>
      </c>
      <c r="B21" s="35" t="s">
        <v>1876</v>
      </c>
      <c r="C21" s="41" t="s">
        <v>5194</v>
      </c>
      <c r="D21" s="33" t="s">
        <v>2421</v>
      </c>
      <c r="E21" s="33" t="s">
        <v>549</v>
      </c>
      <c r="F21" s="18" t="s">
        <v>2406</v>
      </c>
      <c r="G21" s="33" t="s">
        <v>935</v>
      </c>
      <c r="H21" s="33" t="s">
        <v>2422</v>
      </c>
      <c r="I21" s="33" t="s">
        <v>539</v>
      </c>
      <c r="J21" s="33" t="s">
        <v>2413</v>
      </c>
      <c r="K21" s="39" t="s">
        <v>4819</v>
      </c>
      <c r="L21" s="18" t="s">
        <v>2403</v>
      </c>
      <c r="M21" s="18" t="s">
        <v>4041</v>
      </c>
      <c r="N21" s="18" t="s">
        <v>295</v>
      </c>
      <c r="O21" s="18" t="s">
        <v>2420</v>
      </c>
      <c r="P21" s="18" t="s">
        <v>2414</v>
      </c>
      <c r="Q21" s="18" t="s">
        <v>4172</v>
      </c>
      <c r="R21" s="18" t="s">
        <v>3193</v>
      </c>
      <c r="S21" s="18" t="s">
        <v>2423</v>
      </c>
      <c r="T21" s="37" t="str">
        <f t="shared" si="0"/>
        <v>Philadelphia</v>
      </c>
    </row>
    <row r="22" spans="1:20" ht="12.75">
      <c r="A22" s="36">
        <v>19</v>
      </c>
      <c r="B22" s="35" t="s">
        <v>4364</v>
      </c>
      <c r="C22" s="41" t="s">
        <v>5180</v>
      </c>
      <c r="D22" s="33" t="s">
        <v>2417</v>
      </c>
      <c r="E22" s="33" t="s">
        <v>2423</v>
      </c>
      <c r="F22" s="33" t="s">
        <v>3193</v>
      </c>
      <c r="G22" s="33" t="s">
        <v>2697</v>
      </c>
      <c r="H22" s="33" t="s">
        <v>2407</v>
      </c>
      <c r="I22" s="33" t="s">
        <v>2412</v>
      </c>
      <c r="J22" s="18" t="s">
        <v>935</v>
      </c>
      <c r="K22" s="39" t="s">
        <v>4172</v>
      </c>
      <c r="L22" s="18" t="s">
        <v>549</v>
      </c>
      <c r="M22" s="18" t="s">
        <v>2413</v>
      </c>
      <c r="N22" s="18" t="s">
        <v>2422</v>
      </c>
      <c r="O22" s="18" t="s">
        <v>374</v>
      </c>
      <c r="P22" s="18" t="s">
        <v>2706</v>
      </c>
      <c r="Q22" s="18" t="s">
        <v>2410</v>
      </c>
      <c r="R22" s="18" t="s">
        <v>2420</v>
      </c>
      <c r="S22" s="18" t="s">
        <v>4166</v>
      </c>
      <c r="T22" s="37" t="str">
        <f t="shared" si="0"/>
        <v>Seattle</v>
      </c>
    </row>
    <row r="23" spans="1:20" ht="12.75">
      <c r="A23" s="36">
        <v>20</v>
      </c>
      <c r="B23" s="35" t="s">
        <v>4365</v>
      </c>
      <c r="C23" s="41" t="s">
        <v>524</v>
      </c>
      <c r="D23" s="18" t="s">
        <v>2405</v>
      </c>
      <c r="E23" s="33" t="s">
        <v>2414</v>
      </c>
      <c r="F23" s="33" t="s">
        <v>2123</v>
      </c>
      <c r="G23" s="33" t="s">
        <v>1480</v>
      </c>
      <c r="H23" s="33" t="s">
        <v>2403</v>
      </c>
      <c r="I23" s="33" t="s">
        <v>2415</v>
      </c>
      <c r="J23" s="33" t="s">
        <v>1905</v>
      </c>
      <c r="K23" s="39" t="s">
        <v>2538</v>
      </c>
      <c r="L23" s="18" t="s">
        <v>377</v>
      </c>
      <c r="M23" s="18" t="s">
        <v>2425</v>
      </c>
      <c r="N23" s="18" t="s">
        <v>2411</v>
      </c>
      <c r="O23" s="18" t="s">
        <v>4166</v>
      </c>
      <c r="P23" s="18" t="s">
        <v>3193</v>
      </c>
      <c r="Q23" s="18" t="s">
        <v>1104</v>
      </c>
      <c r="R23" s="18" t="s">
        <v>3083</v>
      </c>
      <c r="S23" s="18" t="s">
        <v>2417</v>
      </c>
      <c r="T23" s="37" t="str">
        <f t="shared" si="0"/>
        <v>Tennessee</v>
      </c>
    </row>
    <row r="24" spans="1:20" ht="12.75">
      <c r="A24" s="36">
        <v>21</v>
      </c>
      <c r="B24" s="35" t="s">
        <v>4366</v>
      </c>
      <c r="C24" s="36" t="s">
        <v>2404</v>
      </c>
      <c r="D24" s="33" t="s">
        <v>2411</v>
      </c>
      <c r="E24" s="33" t="s">
        <v>5194</v>
      </c>
      <c r="F24" s="33" t="s">
        <v>4041</v>
      </c>
      <c r="G24" s="33" t="s">
        <v>2414</v>
      </c>
      <c r="H24" s="33" t="s">
        <v>4172</v>
      </c>
      <c r="I24" s="33" t="s">
        <v>3083</v>
      </c>
      <c r="J24" s="33" t="s">
        <v>2408</v>
      </c>
      <c r="K24" s="39" t="s">
        <v>1905</v>
      </c>
      <c r="L24" s="18" t="s">
        <v>2123</v>
      </c>
      <c r="M24" s="18" t="s">
        <v>2405</v>
      </c>
      <c r="N24" s="18" t="s">
        <v>2418</v>
      </c>
      <c r="O24" s="18" t="s">
        <v>1480</v>
      </c>
      <c r="P24" s="18" t="s">
        <v>3548</v>
      </c>
      <c r="Q24" s="18" t="s">
        <v>2406</v>
      </c>
      <c r="R24" s="18" t="s">
        <v>539</v>
      </c>
      <c r="S24" s="18" t="s">
        <v>2403</v>
      </c>
      <c r="T24" s="37" t="str">
        <f t="shared" si="0"/>
        <v>Tampa Bay</v>
      </c>
    </row>
    <row r="25" spans="1:20" ht="12.75">
      <c r="A25" s="36">
        <v>22</v>
      </c>
      <c r="B25" s="35" t="s">
        <v>4367</v>
      </c>
      <c r="C25" s="41" t="s">
        <v>4041</v>
      </c>
      <c r="D25" s="33" t="s">
        <v>2412</v>
      </c>
      <c r="E25" s="33" t="s">
        <v>2420</v>
      </c>
      <c r="F25" s="18" t="s">
        <v>4819</v>
      </c>
      <c r="G25" s="33" t="s">
        <v>3548</v>
      </c>
      <c r="H25" s="33" t="s">
        <v>2416</v>
      </c>
      <c r="I25" s="33" t="s">
        <v>374</v>
      </c>
      <c r="J25" s="33" t="s">
        <v>2414</v>
      </c>
      <c r="K25" s="39" t="s">
        <v>4166</v>
      </c>
      <c r="L25" s="18" t="s">
        <v>1480</v>
      </c>
      <c r="M25" s="18" t="s">
        <v>2424</v>
      </c>
      <c r="N25" s="18" t="s">
        <v>5194</v>
      </c>
      <c r="O25" s="18" t="s">
        <v>2408</v>
      </c>
      <c r="P25" s="18" t="s">
        <v>2421</v>
      </c>
      <c r="Q25" s="18" t="s">
        <v>1905</v>
      </c>
      <c r="R25" s="18" t="s">
        <v>2697</v>
      </c>
      <c r="S25" s="18" t="s">
        <v>2409</v>
      </c>
      <c r="T25" s="37" t="str">
        <f t="shared" si="0"/>
        <v>Pittsburgh</v>
      </c>
    </row>
    <row r="26" spans="1:20" ht="12.75">
      <c r="A26" s="36">
        <v>23</v>
      </c>
      <c r="B26" s="35" t="s">
        <v>4368</v>
      </c>
      <c r="C26" s="41" t="s">
        <v>935</v>
      </c>
      <c r="D26" s="18" t="s">
        <v>2538</v>
      </c>
      <c r="E26" s="33" t="s">
        <v>2422</v>
      </c>
      <c r="F26" s="33" t="s">
        <v>2418</v>
      </c>
      <c r="G26" s="33" t="s">
        <v>377</v>
      </c>
      <c r="H26" s="33" t="s">
        <v>2425</v>
      </c>
      <c r="I26" s="33" t="s">
        <v>2697</v>
      </c>
      <c r="J26" s="33" t="s">
        <v>2404</v>
      </c>
      <c r="K26" s="39" t="s">
        <v>295</v>
      </c>
      <c r="L26" s="18" t="s">
        <v>1104</v>
      </c>
      <c r="M26" s="18" t="s">
        <v>1905</v>
      </c>
      <c r="N26" s="18" t="s">
        <v>2410</v>
      </c>
      <c r="O26" s="18" t="s">
        <v>4041</v>
      </c>
      <c r="P26" s="18" t="s">
        <v>2417</v>
      </c>
      <c r="Q26" s="18" t="s">
        <v>1</v>
      </c>
      <c r="R26" s="18" t="s">
        <v>549</v>
      </c>
      <c r="S26" s="18" t="s">
        <v>2424</v>
      </c>
      <c r="T26" s="37" t="str">
        <f t="shared" si="0"/>
        <v>San Francisco</v>
      </c>
    </row>
    <row r="27" spans="1:20" ht="12.75">
      <c r="A27" s="36">
        <v>24</v>
      </c>
      <c r="B27" s="35" t="s">
        <v>4369</v>
      </c>
      <c r="C27" s="36" t="s">
        <v>1905</v>
      </c>
      <c r="D27" s="33" t="s">
        <v>2423</v>
      </c>
      <c r="E27" s="33" t="s">
        <v>2706</v>
      </c>
      <c r="F27" s="33" t="s">
        <v>2409</v>
      </c>
      <c r="G27" s="33" t="s">
        <v>2123</v>
      </c>
      <c r="H27" s="33" t="s">
        <v>2419</v>
      </c>
      <c r="I27" s="33" t="s">
        <v>2420</v>
      </c>
      <c r="J27" s="33" t="s">
        <v>295</v>
      </c>
      <c r="K27" s="39" t="s">
        <v>3193</v>
      </c>
      <c r="L27" s="18" t="s">
        <v>2422</v>
      </c>
      <c r="M27" s="18" t="s">
        <v>524</v>
      </c>
      <c r="N27" s="18" t="s">
        <v>2403</v>
      </c>
      <c r="O27" s="18" t="s">
        <v>2546</v>
      </c>
      <c r="P27" s="18" t="s">
        <v>2408</v>
      </c>
      <c r="Q27" s="18" t="s">
        <v>1480</v>
      </c>
      <c r="R27" s="18" t="s">
        <v>2410</v>
      </c>
      <c r="S27" s="18" t="s">
        <v>5180</v>
      </c>
      <c r="T27" s="37" t="str">
        <f t="shared" si="0"/>
        <v>Houston</v>
      </c>
    </row>
    <row r="28" spans="3:19" ht="12.75">
      <c r="C28" s="38">
        <f aca="true" t="shared" si="1" ref="C28:J28">C3</f>
        <v>1</v>
      </c>
      <c r="D28" s="38">
        <f t="shared" si="1"/>
        <v>2</v>
      </c>
      <c r="E28" s="38">
        <f t="shared" si="1"/>
        <v>3</v>
      </c>
      <c r="F28" s="38">
        <f t="shared" si="1"/>
        <v>4</v>
      </c>
      <c r="G28" s="38">
        <f t="shared" si="1"/>
        <v>5</v>
      </c>
      <c r="H28" s="38">
        <f t="shared" si="1"/>
        <v>6</v>
      </c>
      <c r="I28" s="38">
        <f t="shared" si="1"/>
        <v>7</v>
      </c>
      <c r="J28" s="38">
        <f t="shared" si="1"/>
        <v>8</v>
      </c>
      <c r="K28" s="38"/>
      <c r="L28" s="38">
        <f aca="true" t="shared" si="2" ref="L28:S28">L3</f>
        <v>9</v>
      </c>
      <c r="M28" s="38">
        <f t="shared" si="2"/>
        <v>10</v>
      </c>
      <c r="N28" s="38">
        <f t="shared" si="2"/>
        <v>11</v>
      </c>
      <c r="O28" s="38">
        <f t="shared" si="2"/>
        <v>12</v>
      </c>
      <c r="P28" s="38">
        <f t="shared" si="2"/>
        <v>13</v>
      </c>
      <c r="Q28" s="38">
        <f t="shared" si="2"/>
        <v>14</v>
      </c>
      <c r="R28" s="38">
        <f t="shared" si="2"/>
        <v>15</v>
      </c>
      <c r="S28" s="38">
        <f t="shared" si="2"/>
        <v>16</v>
      </c>
    </row>
    <row r="31" ht="12.75">
      <c r="C31" s="6" t="s">
        <v>3071</v>
      </c>
    </row>
    <row r="34" spans="2:20" ht="12.75">
      <c r="B34" s="35" t="s">
        <v>4338</v>
      </c>
      <c r="C34" s="36"/>
      <c r="T34" s="37" t="str">
        <f>B34</f>
        <v>Team</v>
      </c>
    </row>
    <row r="35" spans="3:19" ht="12.75">
      <c r="C35" s="38">
        <v>1</v>
      </c>
      <c r="D35" s="38">
        <v>2</v>
      </c>
      <c r="E35" s="38">
        <v>3</v>
      </c>
      <c r="F35" s="38">
        <v>4</v>
      </c>
      <c r="G35" s="38">
        <v>5</v>
      </c>
      <c r="H35" s="38">
        <v>6</v>
      </c>
      <c r="I35" s="38">
        <v>7</v>
      </c>
      <c r="J35" s="38">
        <v>8</v>
      </c>
      <c r="K35" s="38"/>
      <c r="L35" s="38">
        <v>9</v>
      </c>
      <c r="M35" s="38">
        <v>10</v>
      </c>
      <c r="N35" s="38">
        <v>11</v>
      </c>
      <c r="O35" s="38">
        <v>12</v>
      </c>
      <c r="P35" s="38">
        <v>13</v>
      </c>
      <c r="Q35" s="38">
        <v>14</v>
      </c>
      <c r="R35" s="38">
        <v>15</v>
      </c>
      <c r="S35" s="38">
        <v>16</v>
      </c>
    </row>
    <row r="36" spans="1:20" ht="12.75">
      <c r="A36" s="36">
        <v>1</v>
      </c>
      <c r="B36" s="35" t="s">
        <v>4339</v>
      </c>
      <c r="C36" s="41" t="s">
        <v>4340</v>
      </c>
      <c r="D36" s="33">
        <v>11</v>
      </c>
      <c r="E36" s="33">
        <v>12</v>
      </c>
      <c r="F36" s="33" t="s">
        <v>4342</v>
      </c>
      <c r="G36" s="33" t="s">
        <v>1858</v>
      </c>
      <c r="H36" s="33">
        <v>20</v>
      </c>
      <c r="I36" s="33" t="s">
        <v>1856</v>
      </c>
      <c r="J36" s="18">
        <v>4</v>
      </c>
      <c r="K36" s="39">
        <v>1</v>
      </c>
      <c r="L36" s="18">
        <v>18</v>
      </c>
      <c r="M36" s="18" t="s">
        <v>1855</v>
      </c>
      <c r="N36" s="18">
        <v>24</v>
      </c>
      <c r="O36" s="18" t="s">
        <v>4350</v>
      </c>
      <c r="P36" s="18">
        <v>7</v>
      </c>
      <c r="Q36" s="18" t="s">
        <v>1861</v>
      </c>
      <c r="R36" s="18" t="s">
        <v>1849</v>
      </c>
      <c r="S36" s="18">
        <v>21</v>
      </c>
      <c r="T36" s="37" t="str">
        <f aca="true" t="shared" si="3" ref="T36:T59">B36</f>
        <v>Buffalo</v>
      </c>
    </row>
    <row r="37" spans="1:20" ht="12.75">
      <c r="A37" s="36">
        <v>2</v>
      </c>
      <c r="B37" s="35" t="s">
        <v>4348</v>
      </c>
      <c r="C37" s="41">
        <v>1</v>
      </c>
      <c r="D37" s="33" t="s">
        <v>1851</v>
      </c>
      <c r="E37" s="33" t="s">
        <v>4347</v>
      </c>
      <c r="F37" s="33">
        <v>14</v>
      </c>
      <c r="G37" s="33" t="s">
        <v>4350</v>
      </c>
      <c r="H37" s="33">
        <v>23</v>
      </c>
      <c r="I37" s="33" t="s">
        <v>4345</v>
      </c>
      <c r="J37" s="18">
        <v>7</v>
      </c>
      <c r="K37" s="39">
        <v>2</v>
      </c>
      <c r="L37" s="18" t="s">
        <v>4344</v>
      </c>
      <c r="M37" s="18">
        <v>20</v>
      </c>
      <c r="N37" s="18" t="s">
        <v>1853</v>
      </c>
      <c r="O37" s="18">
        <v>8</v>
      </c>
      <c r="P37" s="18" t="s">
        <v>4342</v>
      </c>
      <c r="Q37" s="18">
        <v>6</v>
      </c>
      <c r="R37" s="18" t="s">
        <v>4343</v>
      </c>
      <c r="S37" s="18">
        <v>5</v>
      </c>
      <c r="T37" s="37" t="str">
        <f t="shared" si="3"/>
        <v>Kansas City</v>
      </c>
    </row>
    <row r="38" spans="1:20" ht="12.75">
      <c r="A38" s="36">
        <v>3</v>
      </c>
      <c r="B38" s="35" t="s">
        <v>1854</v>
      </c>
      <c r="C38" s="41" t="s">
        <v>4342</v>
      </c>
      <c r="D38" s="33">
        <v>2</v>
      </c>
      <c r="E38" s="33">
        <v>17</v>
      </c>
      <c r="F38" s="33" t="s">
        <v>1850</v>
      </c>
      <c r="G38" s="33" t="s">
        <v>1864</v>
      </c>
      <c r="H38" s="33">
        <v>9</v>
      </c>
      <c r="I38" s="33">
        <v>8</v>
      </c>
      <c r="J38" s="18" t="s">
        <v>1852</v>
      </c>
      <c r="K38" s="39">
        <v>3</v>
      </c>
      <c r="L38" s="18" t="s">
        <v>4343</v>
      </c>
      <c r="M38" s="18">
        <v>22</v>
      </c>
      <c r="N38" s="18" t="s">
        <v>1857</v>
      </c>
      <c r="O38" s="18">
        <v>5</v>
      </c>
      <c r="P38" s="18">
        <v>16</v>
      </c>
      <c r="Q38" s="18" t="s">
        <v>4347</v>
      </c>
      <c r="R38" s="18" t="s">
        <v>4344</v>
      </c>
      <c r="S38" s="18">
        <v>23</v>
      </c>
      <c r="T38" s="37" t="str">
        <f t="shared" si="3"/>
        <v>Minnesota</v>
      </c>
    </row>
    <row r="39" spans="1:20" ht="12.75">
      <c r="A39" s="36">
        <v>4</v>
      </c>
      <c r="B39" s="35" t="s">
        <v>4371</v>
      </c>
      <c r="C39" s="41" t="s">
        <v>1861</v>
      </c>
      <c r="D39" s="33">
        <v>24</v>
      </c>
      <c r="E39" s="33">
        <v>19</v>
      </c>
      <c r="F39" s="33" t="s">
        <v>4344</v>
      </c>
      <c r="G39" s="33">
        <v>11</v>
      </c>
      <c r="H39" s="33" t="s">
        <v>4349</v>
      </c>
      <c r="I39" s="33">
        <v>5</v>
      </c>
      <c r="J39" s="18" t="s">
        <v>1860</v>
      </c>
      <c r="K39" s="39">
        <v>4</v>
      </c>
      <c r="L39" s="18">
        <v>17</v>
      </c>
      <c r="M39" s="18" t="s">
        <v>4341</v>
      </c>
      <c r="N39" s="18">
        <v>16</v>
      </c>
      <c r="O39" s="18" t="s">
        <v>1852</v>
      </c>
      <c r="P39" s="18">
        <v>13</v>
      </c>
      <c r="Q39" s="18" t="s">
        <v>1856</v>
      </c>
      <c r="R39" s="18" t="s">
        <v>1857</v>
      </c>
      <c r="S39" s="18">
        <v>18</v>
      </c>
      <c r="T39" s="37" t="str">
        <f t="shared" si="3"/>
        <v>NY Jets</v>
      </c>
    </row>
    <row r="40" spans="1:20" ht="12.75">
      <c r="A40" s="36">
        <v>5</v>
      </c>
      <c r="B40" s="35" t="s">
        <v>1859</v>
      </c>
      <c r="C40" s="41" t="s">
        <v>1853</v>
      </c>
      <c r="D40" s="22">
        <v>9</v>
      </c>
      <c r="E40" s="33">
        <v>23</v>
      </c>
      <c r="F40" s="33" t="s">
        <v>1855</v>
      </c>
      <c r="G40" s="33" t="s">
        <v>1849</v>
      </c>
      <c r="H40" s="33">
        <v>18</v>
      </c>
      <c r="I40" s="33" t="s">
        <v>1862</v>
      </c>
      <c r="J40" s="33">
        <v>16</v>
      </c>
      <c r="K40" s="39">
        <v>5</v>
      </c>
      <c r="L40" s="18">
        <v>24</v>
      </c>
      <c r="M40" s="18" t="s">
        <v>4349</v>
      </c>
      <c r="N40" s="18">
        <v>19</v>
      </c>
      <c r="O40" s="18" t="s">
        <v>1851</v>
      </c>
      <c r="P40" s="18" t="s">
        <v>4343</v>
      </c>
      <c r="Q40" s="18">
        <v>14</v>
      </c>
      <c r="R40" s="18">
        <v>10</v>
      </c>
      <c r="S40" s="18" t="s">
        <v>4340</v>
      </c>
      <c r="T40" s="37" t="str">
        <f t="shared" si="3"/>
        <v>Oakland</v>
      </c>
    </row>
    <row r="41" spans="1:20" ht="12.75">
      <c r="A41" s="36">
        <v>6</v>
      </c>
      <c r="B41" s="35" t="s">
        <v>1863</v>
      </c>
      <c r="C41" s="41" t="s">
        <v>4341</v>
      </c>
      <c r="D41" s="33">
        <v>18</v>
      </c>
      <c r="E41" s="33" t="s">
        <v>1853</v>
      </c>
      <c r="F41" s="33">
        <v>5</v>
      </c>
      <c r="G41" s="33" t="s">
        <v>4347</v>
      </c>
      <c r="H41" s="22">
        <v>14</v>
      </c>
      <c r="I41" s="33" t="s">
        <v>4343</v>
      </c>
      <c r="J41" s="33">
        <v>9</v>
      </c>
      <c r="K41" s="39">
        <v>6</v>
      </c>
      <c r="L41" s="18" t="s">
        <v>1852</v>
      </c>
      <c r="M41" s="18">
        <v>1</v>
      </c>
      <c r="N41" s="18" t="s">
        <v>4342</v>
      </c>
      <c r="O41" s="18">
        <v>17</v>
      </c>
      <c r="P41" s="18">
        <v>22</v>
      </c>
      <c r="Q41" s="18" t="s">
        <v>4340</v>
      </c>
      <c r="R41" s="18" t="s">
        <v>1850</v>
      </c>
      <c r="S41" s="18">
        <v>12</v>
      </c>
      <c r="T41" s="37" t="str">
        <f t="shared" si="3"/>
        <v>Atlanta</v>
      </c>
    </row>
    <row r="42" spans="1:20" ht="12.75">
      <c r="A42" s="36">
        <v>7</v>
      </c>
      <c r="B42" s="35" t="s">
        <v>1865</v>
      </c>
      <c r="C42" s="41" t="s">
        <v>1857</v>
      </c>
      <c r="D42" s="33">
        <v>15</v>
      </c>
      <c r="E42" s="33">
        <v>22</v>
      </c>
      <c r="F42" s="33" t="s">
        <v>4346</v>
      </c>
      <c r="G42" s="33" t="s">
        <v>1856</v>
      </c>
      <c r="H42" s="33">
        <v>4</v>
      </c>
      <c r="I42" s="33">
        <v>24</v>
      </c>
      <c r="J42" s="18" t="s">
        <v>4340</v>
      </c>
      <c r="K42" s="39">
        <v>7</v>
      </c>
      <c r="L42" s="18" t="s">
        <v>1850</v>
      </c>
      <c r="M42" s="18">
        <v>5</v>
      </c>
      <c r="N42" s="18" t="s">
        <v>4341</v>
      </c>
      <c r="O42" s="18">
        <v>18</v>
      </c>
      <c r="P42" s="18" t="s">
        <v>1860</v>
      </c>
      <c r="Q42" s="18">
        <v>10</v>
      </c>
      <c r="R42" s="18">
        <v>19</v>
      </c>
      <c r="S42" s="18" t="s">
        <v>4347</v>
      </c>
      <c r="T42" s="37" t="str">
        <f t="shared" si="3"/>
        <v>Detroit</v>
      </c>
    </row>
    <row r="43" spans="1:20" ht="12.75">
      <c r="A43" s="36">
        <v>8</v>
      </c>
      <c r="B43" s="35" t="s">
        <v>1867</v>
      </c>
      <c r="C43" s="41">
        <v>6</v>
      </c>
      <c r="D43" s="33" t="s">
        <v>4344</v>
      </c>
      <c r="E43" s="33" t="s">
        <v>4345</v>
      </c>
      <c r="F43" s="33">
        <v>16</v>
      </c>
      <c r="G43" s="33" t="s">
        <v>1852</v>
      </c>
      <c r="H43" s="33">
        <v>24</v>
      </c>
      <c r="I43" s="33" t="s">
        <v>1851</v>
      </c>
      <c r="J43" s="18">
        <v>13</v>
      </c>
      <c r="K43" s="39">
        <v>8</v>
      </c>
      <c r="L43" s="18" t="s">
        <v>1858</v>
      </c>
      <c r="M43" s="18">
        <v>4</v>
      </c>
      <c r="N43" s="18">
        <v>7</v>
      </c>
      <c r="O43" s="18" t="s">
        <v>4340</v>
      </c>
      <c r="P43" s="18">
        <v>11</v>
      </c>
      <c r="Q43" s="18" t="s">
        <v>4346</v>
      </c>
      <c r="R43" s="18" t="s">
        <v>1856</v>
      </c>
      <c r="S43" s="18">
        <v>14</v>
      </c>
      <c r="T43" s="37" t="str">
        <f t="shared" si="3"/>
        <v>San Diego</v>
      </c>
    </row>
    <row r="44" spans="1:20" ht="12.75">
      <c r="A44" s="36">
        <v>9</v>
      </c>
      <c r="B44" s="35" t="s">
        <v>1868</v>
      </c>
      <c r="C44" s="41">
        <v>4</v>
      </c>
      <c r="D44" s="22" t="s">
        <v>1866</v>
      </c>
      <c r="E44" s="33" t="s">
        <v>1864</v>
      </c>
      <c r="F44" s="33">
        <v>23</v>
      </c>
      <c r="G44" s="33">
        <v>17</v>
      </c>
      <c r="H44" s="33" t="s">
        <v>1851</v>
      </c>
      <c r="I44" s="33">
        <v>14</v>
      </c>
      <c r="J44" s="33" t="s">
        <v>1855</v>
      </c>
      <c r="K44" s="39">
        <v>9</v>
      </c>
      <c r="L44" s="18" t="s">
        <v>4347</v>
      </c>
      <c r="M44" s="18">
        <v>11</v>
      </c>
      <c r="N44" s="18">
        <v>21</v>
      </c>
      <c r="O44" s="18" t="s">
        <v>4344</v>
      </c>
      <c r="P44" s="18" t="s">
        <v>1858</v>
      </c>
      <c r="Q44" s="18">
        <v>1</v>
      </c>
      <c r="R44" s="18" t="s">
        <v>4342</v>
      </c>
      <c r="S44" s="18">
        <v>16</v>
      </c>
      <c r="T44" s="37" t="str">
        <f t="shared" si="3"/>
        <v>Green Bay</v>
      </c>
    </row>
    <row r="45" spans="1:20" ht="12.75">
      <c r="A45" s="36">
        <v>10</v>
      </c>
      <c r="B45" s="35" t="s">
        <v>1869</v>
      </c>
      <c r="C45" s="41" t="s">
        <v>4345</v>
      </c>
      <c r="D45" s="33">
        <v>19</v>
      </c>
      <c r="E45" s="33" t="s">
        <v>4343</v>
      </c>
      <c r="F45" s="33">
        <v>11</v>
      </c>
      <c r="G45" s="33">
        <v>8</v>
      </c>
      <c r="H45" s="33" t="s">
        <v>4342</v>
      </c>
      <c r="I45" s="33" t="s">
        <v>4344</v>
      </c>
      <c r="J45" s="18">
        <v>3</v>
      </c>
      <c r="K45" s="39">
        <v>10</v>
      </c>
      <c r="L45" s="18">
        <v>6</v>
      </c>
      <c r="M45" s="18" t="s">
        <v>4346</v>
      </c>
      <c r="N45" s="18" t="s">
        <v>1849</v>
      </c>
      <c r="O45" s="18">
        <v>4</v>
      </c>
      <c r="P45" s="18">
        <v>23</v>
      </c>
      <c r="Q45" s="18" t="s">
        <v>4349</v>
      </c>
      <c r="R45" s="18" t="s">
        <v>1866</v>
      </c>
      <c r="S45" s="18">
        <v>20</v>
      </c>
      <c r="T45" s="37" t="str">
        <f t="shared" si="3"/>
        <v>Baltimore</v>
      </c>
    </row>
    <row r="46" spans="1:20" ht="12.75">
      <c r="A46" s="36">
        <v>11</v>
      </c>
      <c r="B46" s="35" t="s">
        <v>2435</v>
      </c>
      <c r="C46" s="41">
        <v>5</v>
      </c>
      <c r="D46" s="33" t="s">
        <v>1860</v>
      </c>
      <c r="E46" s="33">
        <v>6</v>
      </c>
      <c r="F46" s="33" t="s">
        <v>1852</v>
      </c>
      <c r="G46" s="33" t="s">
        <v>1862</v>
      </c>
      <c r="H46" s="33">
        <v>13</v>
      </c>
      <c r="I46" s="33" t="s">
        <v>1849</v>
      </c>
      <c r="J46" s="18">
        <v>17</v>
      </c>
      <c r="K46" s="39">
        <v>11</v>
      </c>
      <c r="L46" s="18">
        <v>23</v>
      </c>
      <c r="M46" s="18" t="s">
        <v>1861</v>
      </c>
      <c r="N46" s="18">
        <v>2</v>
      </c>
      <c r="O46" s="18" t="s">
        <v>1858</v>
      </c>
      <c r="P46" s="18" t="s">
        <v>4341</v>
      </c>
      <c r="Q46" s="18">
        <v>20</v>
      </c>
      <c r="R46" s="18">
        <v>16</v>
      </c>
      <c r="S46" s="18" t="s">
        <v>4342</v>
      </c>
      <c r="T46" s="37" t="str">
        <f t="shared" si="3"/>
        <v>New Orleans</v>
      </c>
    </row>
    <row r="47" spans="1:20" ht="12.75">
      <c r="A47" s="36">
        <v>12</v>
      </c>
      <c r="B47" s="35" t="s">
        <v>1871</v>
      </c>
      <c r="C47" s="41" t="s">
        <v>1856</v>
      </c>
      <c r="D47" s="33">
        <v>8</v>
      </c>
      <c r="E47" s="33" t="s">
        <v>1860</v>
      </c>
      <c r="F47" s="33">
        <v>4</v>
      </c>
      <c r="G47" s="33" t="s">
        <v>4345</v>
      </c>
      <c r="H47" s="33">
        <v>22</v>
      </c>
      <c r="I47" s="33">
        <v>10</v>
      </c>
      <c r="J47" s="18" t="s">
        <v>1858</v>
      </c>
      <c r="K47" s="39">
        <v>12</v>
      </c>
      <c r="L47" s="18">
        <v>2</v>
      </c>
      <c r="M47" s="18" t="s">
        <v>1857</v>
      </c>
      <c r="N47" s="18" t="s">
        <v>4347</v>
      </c>
      <c r="O47" s="18">
        <v>9</v>
      </c>
      <c r="P47" s="18">
        <v>17</v>
      </c>
      <c r="Q47" s="18" t="s">
        <v>4350</v>
      </c>
      <c r="R47" s="18">
        <v>3</v>
      </c>
      <c r="S47" s="18" t="s">
        <v>1855</v>
      </c>
      <c r="T47" s="37" t="str">
        <f t="shared" si="3"/>
        <v>New England</v>
      </c>
    </row>
    <row r="48" spans="1:20" ht="12.75">
      <c r="A48" s="36">
        <v>13</v>
      </c>
      <c r="B48" s="35" t="s">
        <v>1872</v>
      </c>
      <c r="C48" s="41" t="s">
        <v>1849</v>
      </c>
      <c r="D48" s="33">
        <v>14</v>
      </c>
      <c r="E48" s="33">
        <v>2</v>
      </c>
      <c r="F48" s="33" t="s">
        <v>4343</v>
      </c>
      <c r="G48" s="33">
        <v>6</v>
      </c>
      <c r="H48" s="33" t="s">
        <v>1853</v>
      </c>
      <c r="I48" s="33">
        <v>20</v>
      </c>
      <c r="J48" s="18" t="s">
        <v>4341</v>
      </c>
      <c r="K48" s="39">
        <v>13</v>
      </c>
      <c r="L48" s="18">
        <v>9</v>
      </c>
      <c r="M48" s="18" t="s">
        <v>4345</v>
      </c>
      <c r="N48" s="18">
        <v>12</v>
      </c>
      <c r="O48" s="18" t="s">
        <v>1856</v>
      </c>
      <c r="P48" s="18" t="s">
        <v>1862</v>
      </c>
      <c r="Q48" s="18">
        <v>3</v>
      </c>
      <c r="R48" s="18" t="s">
        <v>4346</v>
      </c>
      <c r="S48" s="18">
        <v>7</v>
      </c>
      <c r="T48" s="37" t="str">
        <f t="shared" si="3"/>
        <v>Chicago</v>
      </c>
    </row>
    <row r="49" spans="1:20" ht="12.75">
      <c r="A49" s="36">
        <v>14</v>
      </c>
      <c r="B49" s="35" t="s">
        <v>1873</v>
      </c>
      <c r="C49" s="41">
        <v>7</v>
      </c>
      <c r="D49" s="33" t="s">
        <v>4347</v>
      </c>
      <c r="E49" s="33">
        <v>20</v>
      </c>
      <c r="F49" s="33" t="s">
        <v>4340</v>
      </c>
      <c r="G49" s="33">
        <v>21</v>
      </c>
      <c r="H49" s="22" t="s">
        <v>1855</v>
      </c>
      <c r="I49" s="33" t="s">
        <v>1861</v>
      </c>
      <c r="J49" s="33">
        <v>22</v>
      </c>
      <c r="K49" s="39">
        <v>14</v>
      </c>
      <c r="L49" s="18" t="s">
        <v>4350</v>
      </c>
      <c r="M49" s="18">
        <v>12</v>
      </c>
      <c r="N49" s="18">
        <v>3</v>
      </c>
      <c r="O49" s="18" t="s">
        <v>1864</v>
      </c>
      <c r="P49" s="18">
        <v>18</v>
      </c>
      <c r="Q49" s="18" t="s">
        <v>1866</v>
      </c>
      <c r="R49" s="18">
        <v>4</v>
      </c>
      <c r="S49" s="18" t="s">
        <v>4341</v>
      </c>
      <c r="T49" s="37" t="str">
        <f t="shared" si="3"/>
        <v>St. Louis</v>
      </c>
    </row>
    <row r="50" spans="1:20" ht="12.75">
      <c r="A50" s="36">
        <v>15</v>
      </c>
      <c r="B50" s="35" t="s">
        <v>1874</v>
      </c>
      <c r="C50" s="41">
        <v>3</v>
      </c>
      <c r="D50" s="33" t="s">
        <v>4349</v>
      </c>
      <c r="E50" s="18" t="s">
        <v>4350</v>
      </c>
      <c r="F50" s="33">
        <v>1</v>
      </c>
      <c r="G50" s="33" t="s">
        <v>1850</v>
      </c>
      <c r="H50" s="33">
        <v>10</v>
      </c>
      <c r="I50" s="33" t="s">
        <v>4346</v>
      </c>
      <c r="J50" s="33">
        <v>18</v>
      </c>
      <c r="K50" s="39">
        <v>15</v>
      </c>
      <c r="L50" s="18" t="s">
        <v>1849</v>
      </c>
      <c r="M50" s="18">
        <v>19</v>
      </c>
      <c r="N50" s="18">
        <v>6</v>
      </c>
      <c r="O50" s="18" t="s">
        <v>4343</v>
      </c>
      <c r="P50" s="18">
        <v>2</v>
      </c>
      <c r="Q50" s="18" t="s">
        <v>1864</v>
      </c>
      <c r="R50" s="18">
        <v>9</v>
      </c>
      <c r="S50" s="18" t="s">
        <v>1853</v>
      </c>
      <c r="T50" s="37" t="str">
        <f t="shared" si="3"/>
        <v>Jacksonville</v>
      </c>
    </row>
    <row r="51" spans="1:20" ht="12.75">
      <c r="A51" s="36">
        <v>16</v>
      </c>
      <c r="B51" s="35" t="s">
        <v>1875</v>
      </c>
      <c r="C51" s="41" t="s">
        <v>1850</v>
      </c>
      <c r="D51" s="33">
        <v>22</v>
      </c>
      <c r="E51" s="18">
        <v>15</v>
      </c>
      <c r="F51" s="33" t="s">
        <v>4341</v>
      </c>
      <c r="G51" s="33">
        <v>2</v>
      </c>
      <c r="H51" s="33" t="s">
        <v>4346</v>
      </c>
      <c r="I51" s="33">
        <v>19</v>
      </c>
      <c r="J51" s="33" t="s">
        <v>1866</v>
      </c>
      <c r="K51" s="39">
        <v>16</v>
      </c>
      <c r="L51" s="18">
        <v>14</v>
      </c>
      <c r="M51" s="18" t="s">
        <v>1864</v>
      </c>
      <c r="N51" s="18" t="s">
        <v>1862</v>
      </c>
      <c r="O51" s="18">
        <v>1</v>
      </c>
      <c r="P51" s="18" t="s">
        <v>1851</v>
      </c>
      <c r="Q51" s="18">
        <v>12</v>
      </c>
      <c r="R51" s="18" t="s">
        <v>1853</v>
      </c>
      <c r="S51" s="18">
        <v>9</v>
      </c>
      <c r="T51" s="37" t="str">
        <f t="shared" si="3"/>
        <v>Dallas</v>
      </c>
    </row>
    <row r="52" spans="1:20" ht="12.75">
      <c r="A52" s="36">
        <v>17</v>
      </c>
      <c r="B52" s="35" t="s">
        <v>4372</v>
      </c>
      <c r="C52" s="41" t="s">
        <v>1858</v>
      </c>
      <c r="D52" s="33">
        <v>21</v>
      </c>
      <c r="E52" s="33" t="s">
        <v>1851</v>
      </c>
      <c r="F52" s="33">
        <v>7</v>
      </c>
      <c r="G52" s="33" t="s">
        <v>1861</v>
      </c>
      <c r="H52" s="33">
        <v>16</v>
      </c>
      <c r="I52" s="33">
        <v>15</v>
      </c>
      <c r="J52" s="18" t="s">
        <v>1853</v>
      </c>
      <c r="K52" s="39">
        <v>17</v>
      </c>
      <c r="L52" s="18" t="s">
        <v>1862</v>
      </c>
      <c r="M52" s="18">
        <v>10</v>
      </c>
      <c r="N52" s="18">
        <v>20</v>
      </c>
      <c r="O52" s="18" t="s">
        <v>1855</v>
      </c>
      <c r="P52" s="18" t="s">
        <v>4344</v>
      </c>
      <c r="Q52" s="18">
        <v>8</v>
      </c>
      <c r="R52" s="18">
        <v>13</v>
      </c>
      <c r="S52" s="18" t="s">
        <v>1864</v>
      </c>
      <c r="T52" s="37" t="str">
        <f t="shared" si="3"/>
        <v>NY Giants</v>
      </c>
    </row>
    <row r="53" spans="1:20" ht="12.75">
      <c r="A53" s="36">
        <v>18</v>
      </c>
      <c r="B53" s="35" t="s">
        <v>1876</v>
      </c>
      <c r="C53" s="41">
        <v>10</v>
      </c>
      <c r="D53" s="33" t="s">
        <v>1855</v>
      </c>
      <c r="E53" s="33">
        <v>8</v>
      </c>
      <c r="F53" s="18" t="s">
        <v>1849</v>
      </c>
      <c r="G53" s="33">
        <v>12</v>
      </c>
      <c r="H53" s="33" t="s">
        <v>1866</v>
      </c>
      <c r="I53" s="33">
        <v>2</v>
      </c>
      <c r="J53" s="33" t="s">
        <v>4342</v>
      </c>
      <c r="K53" s="39">
        <v>18</v>
      </c>
      <c r="L53" s="18" t="s">
        <v>1860</v>
      </c>
      <c r="M53" s="18">
        <v>13</v>
      </c>
      <c r="N53" s="18">
        <v>23</v>
      </c>
      <c r="O53" s="18" t="s">
        <v>4349</v>
      </c>
      <c r="P53" s="18" t="s">
        <v>1857</v>
      </c>
      <c r="Q53" s="18">
        <v>19</v>
      </c>
      <c r="R53" s="18">
        <v>24</v>
      </c>
      <c r="S53" s="18" t="s">
        <v>1862</v>
      </c>
      <c r="T53" s="37" t="str">
        <f t="shared" si="3"/>
        <v>Philadelphia</v>
      </c>
    </row>
    <row r="54" spans="1:20" ht="12.75">
      <c r="A54" s="36">
        <v>19</v>
      </c>
      <c r="B54" s="35" t="s">
        <v>4364</v>
      </c>
      <c r="C54" s="41">
        <v>17</v>
      </c>
      <c r="D54" s="33" t="s">
        <v>1852</v>
      </c>
      <c r="E54" s="33" t="s">
        <v>1862</v>
      </c>
      <c r="F54" s="33">
        <v>24</v>
      </c>
      <c r="G54" s="33">
        <v>1</v>
      </c>
      <c r="H54" s="33" t="s">
        <v>4343</v>
      </c>
      <c r="I54" s="33" t="s">
        <v>4350</v>
      </c>
      <c r="J54" s="18">
        <v>12</v>
      </c>
      <c r="K54" s="39">
        <v>19</v>
      </c>
      <c r="L54" s="18">
        <v>8</v>
      </c>
      <c r="M54" s="18" t="s">
        <v>4342</v>
      </c>
      <c r="N54" s="18" t="s">
        <v>1866</v>
      </c>
      <c r="O54" s="18">
        <v>11</v>
      </c>
      <c r="P54" s="18">
        <v>9</v>
      </c>
      <c r="Q54" s="18" t="s">
        <v>4345</v>
      </c>
      <c r="R54" s="18" t="s">
        <v>4349</v>
      </c>
      <c r="S54" s="18">
        <v>22</v>
      </c>
      <c r="T54" s="37" t="str">
        <f t="shared" si="3"/>
        <v>Seattle</v>
      </c>
    </row>
    <row r="55" spans="1:20" ht="12.75">
      <c r="A55" s="36">
        <v>20</v>
      </c>
      <c r="B55" s="35" t="s">
        <v>4365</v>
      </c>
      <c r="C55" s="41">
        <v>16</v>
      </c>
      <c r="D55" s="18" t="s">
        <v>1856</v>
      </c>
      <c r="E55" s="33" t="s">
        <v>1857</v>
      </c>
      <c r="F55" s="33">
        <v>3</v>
      </c>
      <c r="G55" s="33">
        <v>15</v>
      </c>
      <c r="H55" s="33" t="s">
        <v>1860</v>
      </c>
      <c r="I55" s="33" t="s">
        <v>4347</v>
      </c>
      <c r="J55" s="33">
        <v>21</v>
      </c>
      <c r="K55" s="39">
        <v>20</v>
      </c>
      <c r="L55" s="18">
        <v>7</v>
      </c>
      <c r="M55" s="18" t="s">
        <v>4340</v>
      </c>
      <c r="N55" s="18" t="s">
        <v>4346</v>
      </c>
      <c r="O55" s="18">
        <v>22</v>
      </c>
      <c r="P55" s="18">
        <v>24</v>
      </c>
      <c r="Q55" s="18" t="s">
        <v>1853</v>
      </c>
      <c r="R55" s="18">
        <v>6</v>
      </c>
      <c r="S55" s="18" t="s">
        <v>1852</v>
      </c>
      <c r="T55" s="37" t="str">
        <f t="shared" si="3"/>
        <v>Tennessee</v>
      </c>
    </row>
    <row r="56" spans="1:20" ht="12.75">
      <c r="A56" s="36">
        <v>21</v>
      </c>
      <c r="B56" s="35" t="s">
        <v>4366</v>
      </c>
      <c r="C56" s="36" t="s">
        <v>1864</v>
      </c>
      <c r="D56" s="33" t="s">
        <v>4346</v>
      </c>
      <c r="E56" s="33">
        <v>10</v>
      </c>
      <c r="F56" s="33">
        <v>13</v>
      </c>
      <c r="G56" s="33" t="s">
        <v>1857</v>
      </c>
      <c r="H56" s="33">
        <v>19</v>
      </c>
      <c r="I56" s="33">
        <v>6</v>
      </c>
      <c r="J56" s="33" t="s">
        <v>1850</v>
      </c>
      <c r="K56" s="39">
        <v>21</v>
      </c>
      <c r="L56" s="18">
        <v>3</v>
      </c>
      <c r="M56" s="18" t="s">
        <v>1856</v>
      </c>
      <c r="N56" s="18" t="s">
        <v>1861</v>
      </c>
      <c r="O56" s="18">
        <v>15</v>
      </c>
      <c r="P56" s="18">
        <v>5</v>
      </c>
      <c r="Q56" s="18" t="s">
        <v>1849</v>
      </c>
      <c r="R56" s="18">
        <v>2</v>
      </c>
      <c r="S56" s="18" t="s">
        <v>1860</v>
      </c>
      <c r="T56" s="37" t="str">
        <f t="shared" si="3"/>
        <v>Tampa Bay</v>
      </c>
    </row>
    <row r="57" spans="1:20" ht="12.75">
      <c r="A57" s="36">
        <v>22</v>
      </c>
      <c r="B57" s="35" t="s">
        <v>4367</v>
      </c>
      <c r="C57" s="41">
        <v>13</v>
      </c>
      <c r="D57" s="33" t="s">
        <v>4350</v>
      </c>
      <c r="E57" s="33" t="s">
        <v>4349</v>
      </c>
      <c r="F57" s="18">
        <v>18</v>
      </c>
      <c r="G57" s="33">
        <v>5</v>
      </c>
      <c r="H57" s="33" t="s">
        <v>4344</v>
      </c>
      <c r="I57" s="33">
        <v>11</v>
      </c>
      <c r="J57" s="33" t="s">
        <v>1857</v>
      </c>
      <c r="K57" s="39">
        <v>22</v>
      </c>
      <c r="L57" s="18">
        <v>15</v>
      </c>
      <c r="M57" s="18" t="s">
        <v>1851</v>
      </c>
      <c r="N57" s="18">
        <v>10</v>
      </c>
      <c r="O57" s="18" t="s">
        <v>1850</v>
      </c>
      <c r="P57" s="18" t="s">
        <v>1855</v>
      </c>
      <c r="Q57" s="18">
        <v>21</v>
      </c>
      <c r="R57" s="18">
        <v>1</v>
      </c>
      <c r="S57" s="18" t="s">
        <v>1858</v>
      </c>
      <c r="T57" s="37" t="str">
        <f t="shared" si="3"/>
        <v>Pittsburgh</v>
      </c>
    </row>
    <row r="58" spans="1:20" ht="12.75">
      <c r="A58" s="36">
        <v>23</v>
      </c>
      <c r="B58" s="35" t="s">
        <v>4368</v>
      </c>
      <c r="C58" s="41">
        <v>12</v>
      </c>
      <c r="D58" s="18">
        <v>20</v>
      </c>
      <c r="E58" s="33" t="s">
        <v>1866</v>
      </c>
      <c r="F58" s="33" t="s">
        <v>1861</v>
      </c>
      <c r="G58" s="33">
        <v>7</v>
      </c>
      <c r="H58" s="33" t="s">
        <v>4340</v>
      </c>
      <c r="I58" s="33">
        <v>1</v>
      </c>
      <c r="J58" s="33" t="s">
        <v>1864</v>
      </c>
      <c r="K58" s="39">
        <v>23</v>
      </c>
      <c r="L58" s="18" t="s">
        <v>1853</v>
      </c>
      <c r="M58" s="18">
        <v>21</v>
      </c>
      <c r="N58" s="18" t="s">
        <v>4345</v>
      </c>
      <c r="O58" s="18">
        <v>13</v>
      </c>
      <c r="P58" s="18" t="s">
        <v>1852</v>
      </c>
      <c r="Q58" s="18">
        <v>4</v>
      </c>
      <c r="R58" s="18">
        <v>8</v>
      </c>
      <c r="S58" s="18" t="s">
        <v>1851</v>
      </c>
      <c r="T58" s="37" t="str">
        <f t="shared" si="3"/>
        <v>San Francisco</v>
      </c>
    </row>
    <row r="59" spans="1:20" ht="12.75">
      <c r="A59" s="36">
        <v>24</v>
      </c>
      <c r="B59" s="35" t="s">
        <v>4369</v>
      </c>
      <c r="C59" s="36">
        <v>21</v>
      </c>
      <c r="D59" s="33" t="s">
        <v>1862</v>
      </c>
      <c r="E59" s="33">
        <v>9</v>
      </c>
      <c r="F59" s="33" t="s">
        <v>1858</v>
      </c>
      <c r="G59" s="33">
        <v>3</v>
      </c>
      <c r="H59" s="33" t="s">
        <v>4341</v>
      </c>
      <c r="I59" s="33" t="s">
        <v>4349</v>
      </c>
      <c r="J59" s="33">
        <v>23</v>
      </c>
      <c r="K59" s="39">
        <v>24</v>
      </c>
      <c r="L59" s="18" t="s">
        <v>1866</v>
      </c>
      <c r="M59" s="18">
        <v>16</v>
      </c>
      <c r="N59" s="18" t="s">
        <v>1860</v>
      </c>
      <c r="O59" s="18">
        <v>14</v>
      </c>
      <c r="P59" s="18" t="s">
        <v>1850</v>
      </c>
      <c r="Q59" s="18">
        <v>15</v>
      </c>
      <c r="R59" s="18" t="s">
        <v>4345</v>
      </c>
      <c r="S59" s="18">
        <v>17</v>
      </c>
      <c r="T59" s="37" t="str">
        <f t="shared" si="3"/>
        <v>Houston</v>
      </c>
    </row>
    <row r="60" spans="3:19" ht="12.75">
      <c r="C60" s="38">
        <f aca="true" t="shared" si="4" ref="C60:I60">C35</f>
        <v>1</v>
      </c>
      <c r="D60" s="38">
        <f t="shared" si="4"/>
        <v>2</v>
      </c>
      <c r="E60" s="38">
        <f t="shared" si="4"/>
        <v>3</v>
      </c>
      <c r="F60" s="38">
        <f t="shared" si="4"/>
        <v>4</v>
      </c>
      <c r="G60" s="38">
        <f t="shared" si="4"/>
        <v>5</v>
      </c>
      <c r="H60" s="38">
        <f t="shared" si="4"/>
        <v>6</v>
      </c>
      <c r="I60" s="38">
        <f t="shared" si="4"/>
        <v>7</v>
      </c>
      <c r="J60" s="38">
        <f aca="true" t="shared" si="5" ref="J60:S60">J35</f>
        <v>8</v>
      </c>
      <c r="K60" s="38"/>
      <c r="L60" s="38">
        <f t="shared" si="5"/>
        <v>9</v>
      </c>
      <c r="M60" s="38">
        <f t="shared" si="5"/>
        <v>10</v>
      </c>
      <c r="N60" s="38">
        <f t="shared" si="5"/>
        <v>11</v>
      </c>
      <c r="O60" s="38">
        <f t="shared" si="5"/>
        <v>12</v>
      </c>
      <c r="P60" s="38">
        <f t="shared" si="5"/>
        <v>13</v>
      </c>
      <c r="Q60" s="38">
        <f t="shared" si="5"/>
        <v>14</v>
      </c>
      <c r="R60" s="38">
        <f t="shared" si="5"/>
        <v>15</v>
      </c>
      <c r="S60" s="38">
        <f t="shared" si="5"/>
        <v>16</v>
      </c>
    </row>
    <row r="61" ht="12.75">
      <c r="C61" s="36"/>
    </row>
    <row r="62" ht="12.75">
      <c r="C62" s="36"/>
    </row>
    <row r="63" ht="12.75">
      <c r="C63" s="36"/>
    </row>
    <row r="64" ht="12.75">
      <c r="C64" s="40" t="s">
        <v>4370</v>
      </c>
    </row>
    <row r="65" ht="12.75">
      <c r="C65" s="6" t="s">
        <v>2223</v>
      </c>
    </row>
    <row r="66" ht="12.75">
      <c r="C66" s="6" t="s">
        <v>4913</v>
      </c>
    </row>
    <row r="67" ht="12.75">
      <c r="C67" s="6" t="s">
        <v>2885</v>
      </c>
    </row>
    <row r="68" ht="12.75">
      <c r="C68" s="6"/>
    </row>
    <row r="70" spans="3:19" ht="12.75">
      <c r="C70" s="38">
        <v>1</v>
      </c>
      <c r="D70" s="38">
        <v>2</v>
      </c>
      <c r="E70" s="38">
        <v>3</v>
      </c>
      <c r="F70" s="38">
        <v>4</v>
      </c>
      <c r="G70" s="38">
        <v>5</v>
      </c>
      <c r="H70" s="38">
        <v>6</v>
      </c>
      <c r="I70" s="38">
        <v>7</v>
      </c>
      <c r="J70" s="38">
        <v>8</v>
      </c>
      <c r="K70" s="38"/>
      <c r="L70" s="38">
        <v>9</v>
      </c>
      <c r="M70" s="38">
        <v>10</v>
      </c>
      <c r="N70" s="38">
        <v>11</v>
      </c>
      <c r="O70" s="38">
        <v>12</v>
      </c>
      <c r="P70" s="38">
        <v>13</v>
      </c>
      <c r="Q70" s="38">
        <v>14</v>
      </c>
      <c r="R70" s="38">
        <v>15</v>
      </c>
      <c r="S70" s="38">
        <v>16</v>
      </c>
    </row>
    <row r="71" spans="1:20" ht="12.75">
      <c r="A71" s="36">
        <v>1</v>
      </c>
      <c r="B71" s="35" t="s">
        <v>4339</v>
      </c>
      <c r="C71" s="18" t="s">
        <v>1851</v>
      </c>
      <c r="D71" s="33">
        <v>4</v>
      </c>
      <c r="E71" s="18" t="s">
        <v>1855</v>
      </c>
      <c r="F71" s="33">
        <v>7</v>
      </c>
      <c r="G71" s="18" t="s">
        <v>1852</v>
      </c>
      <c r="H71" s="33">
        <v>22</v>
      </c>
      <c r="I71" s="18" t="s">
        <v>1864</v>
      </c>
      <c r="J71" s="33">
        <v>16</v>
      </c>
      <c r="K71" s="39">
        <v>1</v>
      </c>
      <c r="L71" s="33">
        <v>5</v>
      </c>
      <c r="M71" s="22" t="s">
        <v>1861</v>
      </c>
      <c r="N71" s="18" t="s">
        <v>4345</v>
      </c>
      <c r="O71" s="33">
        <v>14</v>
      </c>
      <c r="P71" s="18" t="s">
        <v>4341</v>
      </c>
      <c r="Q71" s="33">
        <v>21</v>
      </c>
      <c r="R71" s="18" t="s">
        <v>4346</v>
      </c>
      <c r="S71" s="33">
        <v>13</v>
      </c>
      <c r="T71" s="37" t="str">
        <f aca="true" t="shared" si="6" ref="T71:T94">B71</f>
        <v>Buffalo</v>
      </c>
    </row>
    <row r="72" spans="1:20" ht="12.75">
      <c r="A72" s="36">
        <v>2</v>
      </c>
      <c r="B72" s="35" t="s">
        <v>4348</v>
      </c>
      <c r="C72" s="18" t="s">
        <v>1862</v>
      </c>
      <c r="D72" s="18" t="s">
        <v>1866</v>
      </c>
      <c r="E72" s="33">
        <v>12</v>
      </c>
      <c r="F72" s="33">
        <v>19</v>
      </c>
      <c r="G72" s="18" t="s">
        <v>4342</v>
      </c>
      <c r="H72" s="33">
        <v>6</v>
      </c>
      <c r="I72" s="18" t="s">
        <v>4343</v>
      </c>
      <c r="J72" s="33">
        <v>22</v>
      </c>
      <c r="K72" s="39">
        <v>2</v>
      </c>
      <c r="L72" s="18" t="s">
        <v>1853</v>
      </c>
      <c r="M72" s="33">
        <v>20</v>
      </c>
      <c r="N72" s="18" t="s">
        <v>1864</v>
      </c>
      <c r="O72" s="22" t="s">
        <v>1852</v>
      </c>
      <c r="P72" s="33">
        <v>17</v>
      </c>
      <c r="Q72" s="33">
        <v>7</v>
      </c>
      <c r="R72" s="18" t="s">
        <v>4341</v>
      </c>
      <c r="S72" s="33">
        <v>9</v>
      </c>
      <c r="T72" s="37" t="str">
        <f t="shared" si="6"/>
        <v>Kansas City</v>
      </c>
    </row>
    <row r="73" spans="1:20" ht="12.75">
      <c r="A73" s="36">
        <v>3</v>
      </c>
      <c r="B73" s="35" t="s">
        <v>1854</v>
      </c>
      <c r="C73" s="33">
        <v>1</v>
      </c>
      <c r="D73" s="18" t="s">
        <v>4344</v>
      </c>
      <c r="E73" s="18" t="s">
        <v>1862</v>
      </c>
      <c r="F73" s="33">
        <v>5</v>
      </c>
      <c r="G73" s="18" t="s">
        <v>4347</v>
      </c>
      <c r="H73" s="33">
        <v>21</v>
      </c>
      <c r="I73" s="18" t="s">
        <v>4350</v>
      </c>
      <c r="J73" s="33">
        <v>10</v>
      </c>
      <c r="K73" s="39">
        <v>3</v>
      </c>
      <c r="L73" s="33">
        <v>14</v>
      </c>
      <c r="M73" s="18" t="s">
        <v>1849</v>
      </c>
      <c r="N73" s="33">
        <v>19</v>
      </c>
      <c r="O73" s="18" t="s">
        <v>4345</v>
      </c>
      <c r="P73" s="18" t="s">
        <v>1853</v>
      </c>
      <c r="Q73" s="33">
        <v>6</v>
      </c>
      <c r="R73" s="33">
        <v>23</v>
      </c>
      <c r="S73" s="18" t="s">
        <v>4349</v>
      </c>
      <c r="T73" s="37" t="str">
        <f t="shared" si="6"/>
        <v>Minnesota</v>
      </c>
    </row>
    <row r="74" spans="1:20" ht="12.75">
      <c r="A74" s="36">
        <v>4</v>
      </c>
      <c r="B74" s="35" t="s">
        <v>4371</v>
      </c>
      <c r="C74" s="33">
        <v>2</v>
      </c>
      <c r="D74" s="18" t="s">
        <v>1860</v>
      </c>
      <c r="E74" s="33">
        <v>3</v>
      </c>
      <c r="F74" s="18" t="s">
        <v>1850</v>
      </c>
      <c r="G74" s="18" t="s">
        <v>4346</v>
      </c>
      <c r="H74" s="18" t="s">
        <v>4341</v>
      </c>
      <c r="I74" s="33">
        <v>23</v>
      </c>
      <c r="J74" s="33">
        <v>13</v>
      </c>
      <c r="K74" s="39">
        <v>4</v>
      </c>
      <c r="L74" s="18" t="s">
        <v>4345</v>
      </c>
      <c r="M74" s="33">
        <v>21</v>
      </c>
      <c r="N74" s="33">
        <v>16</v>
      </c>
      <c r="O74" s="18" t="s">
        <v>1849</v>
      </c>
      <c r="P74" s="18" t="s">
        <v>1857</v>
      </c>
      <c r="Q74" s="33">
        <v>10</v>
      </c>
      <c r="R74" s="22" t="s">
        <v>1855</v>
      </c>
      <c r="S74" s="33">
        <v>15</v>
      </c>
      <c r="T74" s="37" t="str">
        <f t="shared" si="6"/>
        <v>NY Jets</v>
      </c>
    </row>
    <row r="75" spans="1:20" ht="12.75">
      <c r="A75" s="36">
        <v>5</v>
      </c>
      <c r="B75" s="35" t="s">
        <v>1859</v>
      </c>
      <c r="C75" s="18" t="s">
        <v>1852</v>
      </c>
      <c r="D75" s="33">
        <v>2</v>
      </c>
      <c r="E75" s="33">
        <v>13</v>
      </c>
      <c r="F75" s="18" t="s">
        <v>1851</v>
      </c>
      <c r="G75" s="18" t="s">
        <v>4343</v>
      </c>
      <c r="H75" s="22" t="s">
        <v>4342</v>
      </c>
      <c r="I75" s="33">
        <v>17</v>
      </c>
      <c r="J75" s="33">
        <v>20</v>
      </c>
      <c r="K75" s="39">
        <v>5</v>
      </c>
      <c r="L75" s="22" t="s">
        <v>1860</v>
      </c>
      <c r="M75" s="33">
        <v>7</v>
      </c>
      <c r="N75" s="18" t="s">
        <v>4344</v>
      </c>
      <c r="O75" s="33">
        <v>8</v>
      </c>
      <c r="P75" s="33">
        <v>9</v>
      </c>
      <c r="Q75" s="18" t="s">
        <v>1864</v>
      </c>
      <c r="R75" s="33">
        <v>14</v>
      </c>
      <c r="S75" s="18" t="s">
        <v>1858</v>
      </c>
      <c r="T75" s="37" t="str">
        <f t="shared" si="6"/>
        <v>Oakland</v>
      </c>
    </row>
    <row r="76" spans="1:20" ht="12.75">
      <c r="A76" s="36">
        <v>6</v>
      </c>
      <c r="B76" s="35" t="s">
        <v>1863</v>
      </c>
      <c r="C76" s="18" t="s">
        <v>4342</v>
      </c>
      <c r="D76" s="33">
        <v>14</v>
      </c>
      <c r="E76" s="33">
        <v>1</v>
      </c>
      <c r="F76" s="18" t="s">
        <v>4344</v>
      </c>
      <c r="G76" s="33">
        <v>22</v>
      </c>
      <c r="H76" s="18" t="s">
        <v>4340</v>
      </c>
      <c r="I76" s="18" t="s">
        <v>1852</v>
      </c>
      <c r="J76" s="33">
        <v>23</v>
      </c>
      <c r="K76" s="39">
        <v>6</v>
      </c>
      <c r="L76" s="18" t="s">
        <v>4346</v>
      </c>
      <c r="M76" s="18" t="s">
        <v>1858</v>
      </c>
      <c r="N76" s="33">
        <v>20</v>
      </c>
      <c r="O76" s="22" t="s">
        <v>4349</v>
      </c>
      <c r="P76" s="33">
        <v>16</v>
      </c>
      <c r="Q76" s="18" t="s">
        <v>1851</v>
      </c>
      <c r="R76" s="33">
        <v>4</v>
      </c>
      <c r="S76" s="33">
        <v>24</v>
      </c>
      <c r="T76" s="37" t="str">
        <f t="shared" si="6"/>
        <v>Atlanta</v>
      </c>
    </row>
    <row r="77" spans="1:20" ht="12.75">
      <c r="A77" s="36">
        <v>7</v>
      </c>
      <c r="B77" s="35" t="s">
        <v>1865</v>
      </c>
      <c r="C77" s="33">
        <v>16</v>
      </c>
      <c r="D77" s="18" t="s">
        <v>4345</v>
      </c>
      <c r="E77" s="33">
        <v>10</v>
      </c>
      <c r="F77" s="18" t="s">
        <v>1860</v>
      </c>
      <c r="G77" s="18" t="s">
        <v>4344</v>
      </c>
      <c r="H77" s="18" t="s">
        <v>1861</v>
      </c>
      <c r="I77" s="33">
        <v>8</v>
      </c>
      <c r="J77" s="33">
        <v>21</v>
      </c>
      <c r="K77" s="39">
        <v>7</v>
      </c>
      <c r="L77" s="22" t="s">
        <v>4347</v>
      </c>
      <c r="M77" s="18" t="s">
        <v>1866</v>
      </c>
      <c r="N77" s="33">
        <v>11</v>
      </c>
      <c r="O77" s="33">
        <v>6</v>
      </c>
      <c r="P77" s="18" t="s">
        <v>1850</v>
      </c>
      <c r="Q77" s="18" t="s">
        <v>4340</v>
      </c>
      <c r="R77" s="33">
        <v>19</v>
      </c>
      <c r="S77" s="33">
        <v>3</v>
      </c>
      <c r="T77" s="37" t="str">
        <f t="shared" si="6"/>
        <v>Detroit</v>
      </c>
    </row>
    <row r="78" spans="1:20" ht="12.75">
      <c r="A78" s="36">
        <v>8</v>
      </c>
      <c r="B78" s="35" t="s">
        <v>1867</v>
      </c>
      <c r="C78" s="18" t="s">
        <v>4347</v>
      </c>
      <c r="D78" s="33">
        <v>20</v>
      </c>
      <c r="E78" s="18" t="s">
        <v>1858</v>
      </c>
      <c r="F78" s="33">
        <v>23</v>
      </c>
      <c r="G78" s="18" t="s">
        <v>1861</v>
      </c>
      <c r="H78" s="33">
        <v>4</v>
      </c>
      <c r="I78" s="18" t="s">
        <v>4349</v>
      </c>
      <c r="J78" s="33">
        <v>17</v>
      </c>
      <c r="K78" s="39">
        <v>8</v>
      </c>
      <c r="L78" s="18" t="s">
        <v>4343</v>
      </c>
      <c r="M78" s="33">
        <v>11</v>
      </c>
      <c r="N78" s="33">
        <v>15</v>
      </c>
      <c r="O78" s="18" t="s">
        <v>1866</v>
      </c>
      <c r="P78" s="33">
        <v>1</v>
      </c>
      <c r="Q78" s="18" t="s">
        <v>1849</v>
      </c>
      <c r="R78" s="33">
        <v>2</v>
      </c>
      <c r="S78" s="18" t="s">
        <v>1857</v>
      </c>
      <c r="T78" s="37" t="str">
        <f t="shared" si="6"/>
        <v>San Diego</v>
      </c>
    </row>
    <row r="79" spans="1:20" ht="12.75">
      <c r="A79" s="36">
        <v>9</v>
      </c>
      <c r="B79" s="35" t="s">
        <v>1868</v>
      </c>
      <c r="C79" s="18" t="s">
        <v>1850</v>
      </c>
      <c r="D79" s="18" t="s">
        <v>1858</v>
      </c>
      <c r="E79" s="33">
        <v>21</v>
      </c>
      <c r="F79" s="18" t="s">
        <v>4345</v>
      </c>
      <c r="G79" s="33">
        <v>8</v>
      </c>
      <c r="H79" s="33">
        <v>7</v>
      </c>
      <c r="I79" s="18" t="s">
        <v>1849</v>
      </c>
      <c r="J79" s="33">
        <v>15</v>
      </c>
      <c r="K79" s="39">
        <v>9</v>
      </c>
      <c r="L79" s="18" t="s">
        <v>4350</v>
      </c>
      <c r="M79" s="33">
        <v>1</v>
      </c>
      <c r="N79" s="33">
        <v>13</v>
      </c>
      <c r="O79" s="18" t="s">
        <v>1853</v>
      </c>
      <c r="P79" s="18" t="s">
        <v>1866</v>
      </c>
      <c r="Q79" s="33">
        <v>12</v>
      </c>
      <c r="R79" s="33">
        <v>10</v>
      </c>
      <c r="S79" s="18" t="s">
        <v>4340</v>
      </c>
      <c r="T79" s="37" t="str">
        <f t="shared" si="6"/>
        <v>Green Bay</v>
      </c>
    </row>
    <row r="80" spans="1:20" ht="12.75">
      <c r="A80" s="36">
        <v>10</v>
      </c>
      <c r="B80" s="35" t="s">
        <v>1869</v>
      </c>
      <c r="C80" s="33">
        <v>5</v>
      </c>
      <c r="D80" s="18" t="s">
        <v>4350</v>
      </c>
      <c r="E80" s="18" t="s">
        <v>4349</v>
      </c>
      <c r="F80" s="33">
        <v>17</v>
      </c>
      <c r="G80" s="33">
        <v>1</v>
      </c>
      <c r="H80" s="18" t="s">
        <v>1850</v>
      </c>
      <c r="I80" s="33">
        <v>6</v>
      </c>
      <c r="J80" s="18" t="s">
        <v>1851</v>
      </c>
      <c r="K80" s="39">
        <v>10</v>
      </c>
      <c r="L80" s="18" t="s">
        <v>1856</v>
      </c>
      <c r="M80" s="33">
        <v>24</v>
      </c>
      <c r="N80" s="18" t="s">
        <v>1857</v>
      </c>
      <c r="O80" s="33">
        <v>2</v>
      </c>
      <c r="P80" s="33">
        <v>13</v>
      </c>
      <c r="Q80" s="18" t="s">
        <v>1862</v>
      </c>
      <c r="R80" s="18" t="s">
        <v>1861</v>
      </c>
      <c r="S80" s="33">
        <v>22</v>
      </c>
      <c r="T80" s="37" t="str">
        <f t="shared" si="6"/>
        <v>Baltimore</v>
      </c>
    </row>
    <row r="81" spans="1:20" ht="12.75">
      <c r="A81" s="36">
        <v>11</v>
      </c>
      <c r="B81" s="35" t="s">
        <v>1870</v>
      </c>
      <c r="C81" s="18" t="s">
        <v>1864</v>
      </c>
      <c r="D81" s="18" t="s">
        <v>4346</v>
      </c>
      <c r="E81" s="33">
        <v>20</v>
      </c>
      <c r="F81" s="33">
        <v>21</v>
      </c>
      <c r="G81" s="18" t="s">
        <v>4350</v>
      </c>
      <c r="H81" s="33">
        <v>19</v>
      </c>
      <c r="I81" s="33">
        <v>12</v>
      </c>
      <c r="J81" s="18" t="s">
        <v>1857</v>
      </c>
      <c r="K81" s="39">
        <v>11</v>
      </c>
      <c r="L81" s="33">
        <v>2</v>
      </c>
      <c r="M81" s="18" t="s">
        <v>4341</v>
      </c>
      <c r="N81" s="18" t="s">
        <v>4349</v>
      </c>
      <c r="O81" s="33">
        <v>9</v>
      </c>
      <c r="P81" s="33">
        <v>3</v>
      </c>
      <c r="Q81" s="33">
        <v>18</v>
      </c>
      <c r="R81" s="18" t="s">
        <v>4342</v>
      </c>
      <c r="S81" s="18" t="s">
        <v>1856</v>
      </c>
      <c r="T81" s="37" t="str">
        <f t="shared" si="6"/>
        <v>Indianapolis</v>
      </c>
    </row>
    <row r="82" spans="1:20" ht="12.75">
      <c r="A82" s="36">
        <v>12</v>
      </c>
      <c r="B82" s="35" t="s">
        <v>1871</v>
      </c>
      <c r="C82" s="18" t="s">
        <v>1857</v>
      </c>
      <c r="D82" s="33">
        <v>3</v>
      </c>
      <c r="E82" s="18" t="s">
        <v>4340</v>
      </c>
      <c r="F82" s="33">
        <v>6</v>
      </c>
      <c r="G82" s="33">
        <v>7</v>
      </c>
      <c r="H82" s="18" t="s">
        <v>4347</v>
      </c>
      <c r="I82" s="18" t="s">
        <v>1853</v>
      </c>
      <c r="J82" s="33">
        <v>24</v>
      </c>
      <c r="K82" s="39">
        <v>12</v>
      </c>
      <c r="L82" s="18" t="s">
        <v>4342</v>
      </c>
      <c r="M82" s="33">
        <v>17</v>
      </c>
      <c r="N82" s="33">
        <v>5</v>
      </c>
      <c r="O82" s="33">
        <v>19</v>
      </c>
      <c r="P82" s="18" t="s">
        <v>4343</v>
      </c>
      <c r="Q82" s="18" t="s">
        <v>1861</v>
      </c>
      <c r="R82" s="33">
        <v>16</v>
      </c>
      <c r="S82" s="18" t="s">
        <v>1850</v>
      </c>
      <c r="T82" s="37" t="str">
        <f t="shared" si="6"/>
        <v>New England</v>
      </c>
    </row>
    <row r="83" spans="1:20" ht="12.75">
      <c r="A83" s="36">
        <v>13</v>
      </c>
      <c r="B83" s="35" t="s">
        <v>1872</v>
      </c>
      <c r="C83" s="33">
        <v>8</v>
      </c>
      <c r="D83" s="18" t="s">
        <v>1864</v>
      </c>
      <c r="E83" s="22" t="s">
        <v>1866</v>
      </c>
      <c r="F83" s="33">
        <v>16</v>
      </c>
      <c r="G83" s="33">
        <v>3</v>
      </c>
      <c r="H83" s="33">
        <v>12</v>
      </c>
      <c r="I83" s="18" t="s">
        <v>1858</v>
      </c>
      <c r="J83" s="18" t="s">
        <v>1862</v>
      </c>
      <c r="K83" s="39">
        <v>13</v>
      </c>
      <c r="L83" s="33">
        <v>7</v>
      </c>
      <c r="M83" s="18" t="s">
        <v>4342</v>
      </c>
      <c r="N83" s="18" t="s">
        <v>1861</v>
      </c>
      <c r="O83" s="33">
        <v>17</v>
      </c>
      <c r="P83" s="18" t="s">
        <v>1852</v>
      </c>
      <c r="Q83" s="33">
        <v>23</v>
      </c>
      <c r="R83" s="33">
        <v>18</v>
      </c>
      <c r="S83" s="18" t="s">
        <v>1860</v>
      </c>
      <c r="T83" s="37" t="str">
        <f t="shared" si="6"/>
        <v>Chicago</v>
      </c>
    </row>
    <row r="84" spans="1:20" ht="12.75">
      <c r="A84" s="36">
        <v>14</v>
      </c>
      <c r="B84" s="35" t="s">
        <v>1873</v>
      </c>
      <c r="C84" s="33">
        <v>12</v>
      </c>
      <c r="D84" s="18" t="s">
        <v>1855</v>
      </c>
      <c r="E84" s="18" t="s">
        <v>4346</v>
      </c>
      <c r="F84" s="33">
        <v>24</v>
      </c>
      <c r="G84" s="18" t="s">
        <v>1858</v>
      </c>
      <c r="H84" s="18" t="s">
        <v>4345</v>
      </c>
      <c r="I84" s="33">
        <v>15</v>
      </c>
      <c r="J84" s="33">
        <v>11</v>
      </c>
      <c r="K84" s="39">
        <v>14</v>
      </c>
      <c r="L84" s="18" t="s">
        <v>1851</v>
      </c>
      <c r="M84" s="33">
        <v>23</v>
      </c>
      <c r="N84" s="33">
        <v>10</v>
      </c>
      <c r="O84" s="18" t="s">
        <v>1860</v>
      </c>
      <c r="P84" s="33">
        <v>4</v>
      </c>
      <c r="Q84" s="18" t="s">
        <v>4350</v>
      </c>
      <c r="R84" s="18" t="s">
        <v>1866</v>
      </c>
      <c r="S84" s="33">
        <v>8</v>
      </c>
      <c r="T84" s="37" t="str">
        <f t="shared" si="6"/>
        <v>St. Louis</v>
      </c>
    </row>
    <row r="85" spans="1:20" ht="12.75">
      <c r="A85" s="36">
        <v>15</v>
      </c>
      <c r="B85" s="35" t="s">
        <v>1874</v>
      </c>
      <c r="C85" s="33">
        <v>6</v>
      </c>
      <c r="D85" s="18" t="s">
        <v>4343</v>
      </c>
      <c r="E85" s="33">
        <v>23</v>
      </c>
      <c r="F85" s="18" t="s">
        <v>1849</v>
      </c>
      <c r="G85" s="33">
        <v>2</v>
      </c>
      <c r="H85" s="33">
        <v>5</v>
      </c>
      <c r="I85" s="18" t="s">
        <v>1857</v>
      </c>
      <c r="J85" s="18" t="s">
        <v>1861</v>
      </c>
      <c r="K85" s="39">
        <v>15</v>
      </c>
      <c r="L85" s="33">
        <v>12</v>
      </c>
      <c r="M85" s="33">
        <v>13</v>
      </c>
      <c r="N85" s="18" t="s">
        <v>4341</v>
      </c>
      <c r="O85" s="33">
        <v>16</v>
      </c>
      <c r="P85" s="18" t="s">
        <v>1864</v>
      </c>
      <c r="Q85" s="18" t="s">
        <v>1858</v>
      </c>
      <c r="R85" s="33">
        <v>11</v>
      </c>
      <c r="S85" s="22" t="s">
        <v>1862</v>
      </c>
      <c r="T85" s="37" t="str">
        <f t="shared" si="6"/>
        <v>Jacksonville</v>
      </c>
    </row>
    <row r="86" spans="1:20" ht="12.75">
      <c r="A86" s="36">
        <v>16</v>
      </c>
      <c r="B86" s="35" t="s">
        <v>1875</v>
      </c>
      <c r="C86" s="22" t="s">
        <v>4349</v>
      </c>
      <c r="D86" s="33">
        <v>10</v>
      </c>
      <c r="E86" s="33">
        <v>24</v>
      </c>
      <c r="F86" s="18" t="s">
        <v>4347</v>
      </c>
      <c r="G86" s="33">
        <v>11</v>
      </c>
      <c r="H86" s="18" t="s">
        <v>1856</v>
      </c>
      <c r="I86" s="33">
        <v>3</v>
      </c>
      <c r="J86" s="18" t="s">
        <v>1860</v>
      </c>
      <c r="K86" s="39">
        <v>16</v>
      </c>
      <c r="L86" s="33">
        <v>9</v>
      </c>
      <c r="M86" s="33">
        <v>18</v>
      </c>
      <c r="N86" s="18" t="s">
        <v>1862</v>
      </c>
      <c r="O86" s="18" t="s">
        <v>4342</v>
      </c>
      <c r="P86" s="18" t="s">
        <v>1855</v>
      </c>
      <c r="Q86" s="33">
        <v>14</v>
      </c>
      <c r="R86" s="18" t="s">
        <v>4344</v>
      </c>
      <c r="S86" s="33">
        <v>21</v>
      </c>
      <c r="T86" s="37" t="str">
        <f t="shared" si="6"/>
        <v>Dallas</v>
      </c>
    </row>
    <row r="87" spans="1:20" ht="12.75">
      <c r="A87" s="36">
        <v>17</v>
      </c>
      <c r="B87" s="35" t="s">
        <v>4372</v>
      </c>
      <c r="C87" s="18" t="s">
        <v>1849</v>
      </c>
      <c r="D87" s="33">
        <v>11</v>
      </c>
      <c r="E87" s="33">
        <v>14</v>
      </c>
      <c r="F87" s="18" t="s">
        <v>1852</v>
      </c>
      <c r="G87" s="33">
        <v>4</v>
      </c>
      <c r="H87" s="33">
        <v>24</v>
      </c>
      <c r="I87" s="18" t="s">
        <v>1866</v>
      </c>
      <c r="J87" s="18" t="s">
        <v>4341</v>
      </c>
      <c r="K87" s="39">
        <v>17</v>
      </c>
      <c r="L87" s="33">
        <v>6</v>
      </c>
      <c r="M87" s="18" t="s">
        <v>4344</v>
      </c>
      <c r="N87" s="33">
        <v>23</v>
      </c>
      <c r="O87" s="18" t="s">
        <v>4347</v>
      </c>
      <c r="P87" s="18" t="s">
        <v>4340</v>
      </c>
      <c r="Q87" s="33">
        <v>20</v>
      </c>
      <c r="R87" s="33">
        <v>1</v>
      </c>
      <c r="S87" s="18" t="s">
        <v>4345</v>
      </c>
      <c r="T87" s="37" t="str">
        <f t="shared" si="6"/>
        <v>NY Giants</v>
      </c>
    </row>
    <row r="88" spans="1:20" ht="12.75">
      <c r="A88" s="36">
        <v>18</v>
      </c>
      <c r="B88" s="35" t="s">
        <v>1876</v>
      </c>
      <c r="C88" s="18" t="s">
        <v>4343</v>
      </c>
      <c r="D88" s="33">
        <v>7</v>
      </c>
      <c r="E88" s="18" t="s">
        <v>1849</v>
      </c>
      <c r="F88" s="33">
        <v>9</v>
      </c>
      <c r="G88" s="18" t="s">
        <v>1864</v>
      </c>
      <c r="H88" s="33">
        <v>14</v>
      </c>
      <c r="I88" s="18" t="s">
        <v>1850</v>
      </c>
      <c r="J88" s="33">
        <v>19</v>
      </c>
      <c r="K88" s="39">
        <v>18</v>
      </c>
      <c r="L88" s="33">
        <v>4</v>
      </c>
      <c r="M88" s="18" t="s">
        <v>4350</v>
      </c>
      <c r="N88" s="33">
        <v>1</v>
      </c>
      <c r="O88" s="33">
        <v>3</v>
      </c>
      <c r="P88" s="18" t="s">
        <v>1856</v>
      </c>
      <c r="Q88" s="18" t="s">
        <v>1853</v>
      </c>
      <c r="R88" s="18" t="s">
        <v>4347</v>
      </c>
      <c r="S88" s="33">
        <v>17</v>
      </c>
      <c r="T88" s="37" t="str">
        <f t="shared" si="6"/>
        <v>Philadelphia</v>
      </c>
    </row>
    <row r="89" spans="1:20" ht="12.75">
      <c r="A89" s="36">
        <v>19</v>
      </c>
      <c r="B89" s="35" t="s">
        <v>4364</v>
      </c>
      <c r="C89" s="18" t="s">
        <v>1856</v>
      </c>
      <c r="D89" s="33">
        <v>9</v>
      </c>
      <c r="E89" s="33">
        <v>8</v>
      </c>
      <c r="F89" s="18" t="s">
        <v>4340</v>
      </c>
      <c r="G89" s="33">
        <v>14</v>
      </c>
      <c r="H89" s="18" t="s">
        <v>1853</v>
      </c>
      <c r="I89" s="33">
        <v>13</v>
      </c>
      <c r="J89" s="18" t="s">
        <v>4345</v>
      </c>
      <c r="K89" s="39">
        <v>19</v>
      </c>
      <c r="L89" s="22" t="s">
        <v>1850</v>
      </c>
      <c r="M89" s="33">
        <v>6</v>
      </c>
      <c r="N89" s="18" t="s">
        <v>1851</v>
      </c>
      <c r="O89" s="22" t="s">
        <v>4344</v>
      </c>
      <c r="P89" s="33">
        <v>22</v>
      </c>
      <c r="Q89" s="33">
        <v>15</v>
      </c>
      <c r="R89" s="18" t="s">
        <v>4349</v>
      </c>
      <c r="S89" s="33">
        <v>5</v>
      </c>
      <c r="T89" s="37" t="str">
        <f t="shared" si="6"/>
        <v>Seattle</v>
      </c>
    </row>
    <row r="90" spans="1:20" ht="12.75">
      <c r="A90" s="36">
        <v>20</v>
      </c>
      <c r="B90" s="35" t="s">
        <v>4365</v>
      </c>
      <c r="C90" s="33">
        <v>9</v>
      </c>
      <c r="D90" s="18" t="s">
        <v>4341</v>
      </c>
      <c r="E90" s="18" t="s">
        <v>1853</v>
      </c>
      <c r="F90" s="33">
        <v>4</v>
      </c>
      <c r="G90" s="18" t="s">
        <v>1856</v>
      </c>
      <c r="H90" s="33">
        <v>10</v>
      </c>
      <c r="I90" s="33">
        <v>18</v>
      </c>
      <c r="J90" s="22" t="s">
        <v>1866</v>
      </c>
      <c r="K90" s="39">
        <v>20</v>
      </c>
      <c r="L90" s="33">
        <v>19</v>
      </c>
      <c r="M90" s="18" t="s">
        <v>4340</v>
      </c>
      <c r="N90" s="18" t="s">
        <v>1855</v>
      </c>
      <c r="O90" s="33">
        <v>24</v>
      </c>
      <c r="P90" s="33">
        <v>7</v>
      </c>
      <c r="Q90" s="18" t="s">
        <v>4346</v>
      </c>
      <c r="R90" s="18" t="s">
        <v>1849</v>
      </c>
      <c r="S90" s="33">
        <v>12</v>
      </c>
      <c r="T90" s="37" t="str">
        <f t="shared" si="6"/>
        <v>Tennessee</v>
      </c>
    </row>
    <row r="91" spans="1:20" ht="12.75">
      <c r="A91" s="36">
        <v>21</v>
      </c>
      <c r="B91" s="35" t="s">
        <v>4366</v>
      </c>
      <c r="C91" s="33">
        <v>18</v>
      </c>
      <c r="D91" s="33">
        <v>15</v>
      </c>
      <c r="E91" s="18" t="s">
        <v>1861</v>
      </c>
      <c r="F91" s="18" t="s">
        <v>1853</v>
      </c>
      <c r="G91" s="33">
        <v>5</v>
      </c>
      <c r="H91" s="18" t="s">
        <v>1851</v>
      </c>
      <c r="I91" s="33">
        <v>2</v>
      </c>
      <c r="J91" s="18" t="s">
        <v>4349</v>
      </c>
      <c r="K91" s="39">
        <v>21</v>
      </c>
      <c r="L91" s="33">
        <v>8</v>
      </c>
      <c r="M91" s="18" t="s">
        <v>1862</v>
      </c>
      <c r="N91" s="33">
        <v>22</v>
      </c>
      <c r="O91" s="18" t="s">
        <v>1856</v>
      </c>
      <c r="P91" s="33">
        <v>12</v>
      </c>
      <c r="Q91" s="18" t="s">
        <v>1860</v>
      </c>
      <c r="R91" s="33">
        <v>24</v>
      </c>
      <c r="S91" s="18" t="s">
        <v>4350</v>
      </c>
      <c r="T91" s="37" t="str">
        <f t="shared" si="6"/>
        <v>Tampa Bay</v>
      </c>
    </row>
    <row r="92" spans="1:20" ht="12.75">
      <c r="A92" s="36">
        <v>22</v>
      </c>
      <c r="B92" s="35" t="s">
        <v>4367</v>
      </c>
      <c r="C92" s="33">
        <v>17</v>
      </c>
      <c r="D92" s="18" t="s">
        <v>1856</v>
      </c>
      <c r="E92" s="33">
        <v>18</v>
      </c>
      <c r="F92" s="33">
        <v>15</v>
      </c>
      <c r="G92" s="18" t="s">
        <v>1855</v>
      </c>
      <c r="H92" s="18" t="s">
        <v>1860</v>
      </c>
      <c r="I92" s="33">
        <v>9</v>
      </c>
      <c r="J92" s="18" t="s">
        <v>4340</v>
      </c>
      <c r="K92" s="39">
        <v>22</v>
      </c>
      <c r="L92" s="18" t="s">
        <v>1864</v>
      </c>
      <c r="M92" s="33">
        <v>3</v>
      </c>
      <c r="N92" s="18" t="s">
        <v>4343</v>
      </c>
      <c r="O92" s="33">
        <v>4</v>
      </c>
      <c r="P92" s="22" t="s">
        <v>1858</v>
      </c>
      <c r="Q92" s="33">
        <v>8</v>
      </c>
      <c r="R92" s="33">
        <v>20</v>
      </c>
      <c r="S92" s="18" t="s">
        <v>1852</v>
      </c>
      <c r="T92" s="37" t="str">
        <f t="shared" si="6"/>
        <v>Pittsburgh</v>
      </c>
    </row>
    <row r="93" spans="1:20" ht="12.75">
      <c r="A93" s="36">
        <v>23</v>
      </c>
      <c r="B93" s="35" t="s">
        <v>4368</v>
      </c>
      <c r="C93" s="33">
        <v>19</v>
      </c>
      <c r="D93" s="33">
        <v>22</v>
      </c>
      <c r="E93" s="18" t="s">
        <v>4342</v>
      </c>
      <c r="F93" s="18" t="s">
        <v>4341</v>
      </c>
      <c r="G93" s="33">
        <v>20</v>
      </c>
      <c r="H93" s="33">
        <v>16</v>
      </c>
      <c r="I93" s="18" t="s">
        <v>1862</v>
      </c>
      <c r="J93" s="18" t="s">
        <v>1855</v>
      </c>
      <c r="K93" s="39">
        <v>23</v>
      </c>
      <c r="L93" s="33">
        <v>10</v>
      </c>
      <c r="M93" s="18" t="s">
        <v>1857</v>
      </c>
      <c r="N93" s="18" t="s">
        <v>4346</v>
      </c>
      <c r="O93" s="33">
        <v>21</v>
      </c>
      <c r="P93" s="33">
        <v>18</v>
      </c>
      <c r="Q93" s="18" t="s">
        <v>4347</v>
      </c>
      <c r="R93" s="18" t="s">
        <v>1851</v>
      </c>
      <c r="S93" s="33">
        <v>11</v>
      </c>
      <c r="T93" s="37" t="str">
        <f t="shared" si="6"/>
        <v>San Francisco</v>
      </c>
    </row>
    <row r="94" spans="1:20" ht="12.75">
      <c r="A94" s="36">
        <v>24</v>
      </c>
      <c r="B94" s="35" t="s">
        <v>4369</v>
      </c>
      <c r="C94" s="33">
        <v>11</v>
      </c>
      <c r="D94" s="33">
        <v>13</v>
      </c>
      <c r="E94" s="18" t="s">
        <v>4350</v>
      </c>
      <c r="F94" s="18" t="s">
        <v>1857</v>
      </c>
      <c r="G94" s="33">
        <v>18</v>
      </c>
      <c r="H94" s="22" t="s">
        <v>4346</v>
      </c>
      <c r="I94" s="33">
        <v>1</v>
      </c>
      <c r="J94" s="18" t="s">
        <v>4344</v>
      </c>
      <c r="K94" s="39">
        <v>24</v>
      </c>
      <c r="L94" s="33">
        <v>22</v>
      </c>
      <c r="M94" s="18" t="s">
        <v>1852</v>
      </c>
      <c r="N94" s="33">
        <v>2</v>
      </c>
      <c r="O94" s="18" t="s">
        <v>1850</v>
      </c>
      <c r="P94" s="33">
        <v>15</v>
      </c>
      <c r="Q94" s="33">
        <v>5</v>
      </c>
      <c r="R94" s="18" t="s">
        <v>4343</v>
      </c>
      <c r="S94" s="18" t="s">
        <v>1855</v>
      </c>
      <c r="T94" s="37" t="str">
        <f t="shared" si="6"/>
        <v>Houston</v>
      </c>
    </row>
    <row r="95" spans="3:19" ht="12.75">
      <c r="C95" s="38">
        <v>1</v>
      </c>
      <c r="D95" s="38">
        <v>2</v>
      </c>
      <c r="E95" s="38">
        <v>3</v>
      </c>
      <c r="F95" s="38">
        <v>4</v>
      </c>
      <c r="G95" s="38">
        <v>5</v>
      </c>
      <c r="H95" s="38">
        <v>6</v>
      </c>
      <c r="I95" s="38">
        <v>7</v>
      </c>
      <c r="J95" s="38">
        <v>8</v>
      </c>
      <c r="K95" s="38"/>
      <c r="L95" s="38">
        <v>9</v>
      </c>
      <c r="M95" s="38">
        <v>10</v>
      </c>
      <c r="N95" s="38">
        <v>11</v>
      </c>
      <c r="O95" s="38">
        <v>12</v>
      </c>
      <c r="P95" s="38">
        <v>13</v>
      </c>
      <c r="Q95" s="38">
        <v>14</v>
      </c>
      <c r="R95" s="38">
        <v>15</v>
      </c>
      <c r="S95" s="38">
        <v>16</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2:AC277"/>
  <sheetViews>
    <sheetView zoomScale="75" zoomScaleNormal="75" workbookViewId="0" topLeftCell="A1">
      <selection activeCell="A2" sqref="A2"/>
    </sheetView>
  </sheetViews>
  <sheetFormatPr defaultColWidth="9.140625" defaultRowHeight="12.75"/>
  <cols>
    <col min="1" max="1" width="11.28125" style="0" customWidth="1"/>
    <col min="2" max="2" width="20.8515625" style="0" customWidth="1"/>
    <col min="3" max="3" width="10.140625" style="6" bestFit="1" customWidth="1"/>
    <col min="4" max="4" width="9.140625" style="9" customWidth="1"/>
    <col min="5" max="5" width="8.140625" style="9" customWidth="1"/>
    <col min="6" max="6" width="9.140625" style="9" customWidth="1"/>
    <col min="7" max="7" width="45.28125" style="9" customWidth="1"/>
    <col min="8" max="8" width="11.28125" style="0" customWidth="1"/>
    <col min="9" max="9" width="9.140625" style="9" customWidth="1"/>
    <col min="10" max="10" width="45.28125" style="9" customWidth="1"/>
    <col min="11" max="11" width="11.140625" style="0" customWidth="1"/>
    <col min="12" max="12" width="9.140625" style="9" customWidth="1"/>
    <col min="13" max="13" width="45.28125" style="9" customWidth="1"/>
    <col min="14" max="14" width="11.28125" style="0" customWidth="1"/>
    <col min="15" max="15" width="9.140625" style="9" customWidth="1"/>
    <col min="16" max="16" width="45.421875" style="9" customWidth="1"/>
    <col min="17" max="17" width="10.421875" style="0" customWidth="1"/>
    <col min="18" max="18" width="7.7109375" style="9" bestFit="1" customWidth="1"/>
    <col min="19" max="19" width="37.7109375" style="5" customWidth="1"/>
    <col min="20" max="20" width="11.140625" style="0" customWidth="1"/>
    <col min="21" max="21" width="7.7109375" style="0" bestFit="1" customWidth="1"/>
    <col min="22" max="22" width="46.7109375" style="5" customWidth="1"/>
    <col min="23" max="23" width="8.8515625" style="5" bestFit="1" customWidth="1"/>
    <col min="24" max="24" width="7.7109375" style="5" bestFit="1" customWidth="1"/>
    <col min="25" max="25" width="46.8515625" style="5" bestFit="1" customWidth="1"/>
    <col min="26" max="26" width="10.28125" style="0" bestFit="1" customWidth="1"/>
    <col min="27" max="27" width="7.57421875" style="6" bestFit="1" customWidth="1"/>
    <col min="28" max="28" width="40.7109375" style="6" customWidth="1"/>
    <col min="29" max="29" width="9.140625" style="11" customWidth="1"/>
  </cols>
  <sheetData>
    <row r="2" spans="1:28" ht="12.75">
      <c r="A2" s="1" t="s">
        <v>1943</v>
      </c>
      <c r="B2" s="2" t="s">
        <v>2397</v>
      </c>
      <c r="C2" s="3" t="s">
        <v>2398</v>
      </c>
      <c r="D2" s="4" t="s">
        <v>2399</v>
      </c>
      <c r="E2" s="4" t="s">
        <v>5116</v>
      </c>
      <c r="F2" s="3" t="s">
        <v>1138</v>
      </c>
      <c r="G2" s="30" t="s">
        <v>1139</v>
      </c>
      <c r="H2" s="1" t="s">
        <v>4537</v>
      </c>
      <c r="I2" s="3" t="s">
        <v>4536</v>
      </c>
      <c r="J2" s="30" t="s">
        <v>4535</v>
      </c>
      <c r="K2" s="1" t="s">
        <v>5140</v>
      </c>
      <c r="L2" s="3" t="s">
        <v>5138</v>
      </c>
      <c r="M2" s="30" t="s">
        <v>5139</v>
      </c>
      <c r="N2" s="1" t="s">
        <v>2396</v>
      </c>
      <c r="O2" s="3" t="s">
        <v>2400</v>
      </c>
      <c r="P2" s="30" t="s">
        <v>724</v>
      </c>
      <c r="Q2" s="2" t="s">
        <v>725</v>
      </c>
      <c r="R2" s="3" t="s">
        <v>726</v>
      </c>
      <c r="S2" s="30" t="s">
        <v>727</v>
      </c>
      <c r="T2" s="2" t="s">
        <v>728</v>
      </c>
      <c r="U2" s="2" t="s">
        <v>729</v>
      </c>
      <c r="V2" s="30" t="s">
        <v>2993</v>
      </c>
      <c r="W2" s="3" t="s">
        <v>2994</v>
      </c>
      <c r="X2" s="3" t="s">
        <v>2995</v>
      </c>
      <c r="Y2" s="3" t="s">
        <v>2996</v>
      </c>
      <c r="Z2" s="3" t="s">
        <v>2997</v>
      </c>
      <c r="AA2" s="3" t="s">
        <v>2998</v>
      </c>
      <c r="AB2" s="3" t="s">
        <v>2999</v>
      </c>
    </row>
    <row r="5" spans="1:7" ht="12.75">
      <c r="A5" t="s">
        <v>367</v>
      </c>
      <c r="B5" t="s">
        <v>5255</v>
      </c>
      <c r="C5" s="8">
        <v>31255</v>
      </c>
      <c r="D5" s="9" t="s">
        <v>4602</v>
      </c>
      <c r="F5" s="9" t="s">
        <v>2123</v>
      </c>
      <c r="G5" s="9" t="s">
        <v>368</v>
      </c>
    </row>
    <row r="6" spans="1:29" ht="12.75">
      <c r="A6" t="s">
        <v>367</v>
      </c>
      <c r="B6" t="s">
        <v>1256</v>
      </c>
      <c r="C6" s="8">
        <v>29669</v>
      </c>
      <c r="D6" s="9" t="s">
        <v>67</v>
      </c>
      <c r="E6" s="9" t="s">
        <v>3768</v>
      </c>
      <c r="F6" s="9" t="s">
        <v>2544</v>
      </c>
      <c r="G6" s="9" t="s">
        <v>368</v>
      </c>
      <c r="H6" t="s">
        <v>367</v>
      </c>
      <c r="I6" s="9" t="s">
        <v>2544</v>
      </c>
      <c r="J6" s="9" t="s">
        <v>368</v>
      </c>
      <c r="K6" t="s">
        <v>367</v>
      </c>
      <c r="L6" s="9" t="s">
        <v>295</v>
      </c>
      <c r="M6" s="9" t="s">
        <v>368</v>
      </c>
      <c r="N6" t="s">
        <v>375</v>
      </c>
      <c r="O6" s="9" t="s">
        <v>295</v>
      </c>
      <c r="P6" s="9" t="s">
        <v>368</v>
      </c>
      <c r="Q6" t="s">
        <v>367</v>
      </c>
      <c r="R6" s="9" t="s">
        <v>295</v>
      </c>
      <c r="S6" s="9" t="s">
        <v>368</v>
      </c>
      <c r="U6" s="8"/>
      <c r="V6" s="9"/>
      <c r="W6" s="6"/>
      <c r="X6"/>
      <c r="Z6" s="6"/>
      <c r="AB6" s="12"/>
      <c r="AC6"/>
    </row>
    <row r="7" spans="1:29" ht="12.75">
      <c r="A7" t="s">
        <v>3674</v>
      </c>
      <c r="B7" t="s">
        <v>480</v>
      </c>
      <c r="C7" s="8">
        <v>29569</v>
      </c>
      <c r="D7" s="9" t="s">
        <v>2543</v>
      </c>
      <c r="F7" s="9" t="s">
        <v>935</v>
      </c>
      <c r="G7" s="9" t="s">
        <v>3871</v>
      </c>
      <c r="N7" t="s">
        <v>3674</v>
      </c>
      <c r="O7" s="9" t="s">
        <v>2697</v>
      </c>
      <c r="P7" s="9" t="s">
        <v>1964</v>
      </c>
      <c r="Q7" t="s">
        <v>3674</v>
      </c>
      <c r="R7" s="9" t="s">
        <v>2697</v>
      </c>
      <c r="S7" s="9" t="s">
        <v>481</v>
      </c>
      <c r="U7" s="8"/>
      <c r="V7" s="9"/>
      <c r="W7" s="6"/>
      <c r="X7"/>
      <c r="Z7" s="6"/>
      <c r="AB7" s="12"/>
      <c r="AC7"/>
    </row>
    <row r="8" spans="1:10" ht="12.75">
      <c r="A8" t="s">
        <v>5200</v>
      </c>
      <c r="B8" t="s">
        <v>2384</v>
      </c>
      <c r="C8" s="8">
        <v>31020</v>
      </c>
      <c r="D8" s="9" t="s">
        <v>2634</v>
      </c>
      <c r="E8" s="9" t="s">
        <v>1285</v>
      </c>
      <c r="F8" s="9" t="s">
        <v>377</v>
      </c>
      <c r="G8" s="9" t="s">
        <v>3188</v>
      </c>
      <c r="H8" t="s">
        <v>5200</v>
      </c>
      <c r="I8" s="9" t="s">
        <v>377</v>
      </c>
      <c r="J8" s="9" t="s">
        <v>2545</v>
      </c>
    </row>
    <row r="9" spans="1:10" ht="12.75">
      <c r="A9" t="s">
        <v>5203</v>
      </c>
      <c r="B9" t="s">
        <v>1242</v>
      </c>
      <c r="C9" s="8">
        <v>30467</v>
      </c>
      <c r="D9" s="9" t="s">
        <v>2113</v>
      </c>
      <c r="E9" s="9" t="s">
        <v>3325</v>
      </c>
      <c r="F9" s="9" t="s">
        <v>5177</v>
      </c>
      <c r="G9" s="9" t="s">
        <v>3188</v>
      </c>
      <c r="H9" t="s">
        <v>4903</v>
      </c>
      <c r="I9" s="9" t="s">
        <v>5177</v>
      </c>
      <c r="J9" s="9" t="s">
        <v>2545</v>
      </c>
    </row>
    <row r="10" spans="1:29" ht="12.75">
      <c r="A10" t="s">
        <v>296</v>
      </c>
      <c r="B10" t="s">
        <v>1737</v>
      </c>
      <c r="C10" s="8">
        <v>28367</v>
      </c>
      <c r="D10" s="9" t="s">
        <v>1112</v>
      </c>
      <c r="E10" s="9" t="s">
        <v>1175</v>
      </c>
      <c r="F10" s="9" t="s">
        <v>5177</v>
      </c>
      <c r="G10" s="9" t="s">
        <v>3379</v>
      </c>
      <c r="H10" t="s">
        <v>2535</v>
      </c>
      <c r="I10" s="9" t="s">
        <v>4172</v>
      </c>
      <c r="J10" s="9" t="s">
        <v>3802</v>
      </c>
      <c r="K10" t="s">
        <v>2535</v>
      </c>
      <c r="L10" s="9" t="s">
        <v>4172</v>
      </c>
      <c r="M10" s="9" t="s">
        <v>4491</v>
      </c>
      <c r="N10" t="s">
        <v>2535</v>
      </c>
      <c r="O10" s="9" t="s">
        <v>4172</v>
      </c>
      <c r="P10" s="9" t="s">
        <v>4150</v>
      </c>
      <c r="Q10" t="s">
        <v>2535</v>
      </c>
      <c r="R10" s="9" t="s">
        <v>4172</v>
      </c>
      <c r="S10" s="9" t="s">
        <v>1113</v>
      </c>
      <c r="T10" t="s">
        <v>2535</v>
      </c>
      <c r="U10" s="8" t="s">
        <v>4172</v>
      </c>
      <c r="V10" s="9" t="s">
        <v>2341</v>
      </c>
      <c r="W10" t="s">
        <v>2535</v>
      </c>
      <c r="X10" t="s">
        <v>4172</v>
      </c>
      <c r="Y10" s="5" t="s">
        <v>2342</v>
      </c>
      <c r="Z10" t="s">
        <v>2535</v>
      </c>
      <c r="AA10" s="6" t="s">
        <v>4172</v>
      </c>
      <c r="AB10" s="6" t="s">
        <v>3599</v>
      </c>
      <c r="AC10"/>
    </row>
    <row r="11" spans="1:10" ht="12.75">
      <c r="A11" t="s">
        <v>5200</v>
      </c>
      <c r="B11" t="s">
        <v>1720</v>
      </c>
      <c r="C11" s="8">
        <v>30922</v>
      </c>
      <c r="D11" s="9" t="s">
        <v>2636</v>
      </c>
      <c r="E11" s="9" t="s">
        <v>4867</v>
      </c>
      <c r="F11" s="9" t="s">
        <v>4172</v>
      </c>
      <c r="G11" s="9" t="s">
        <v>3188</v>
      </c>
      <c r="H11" t="s">
        <v>5200</v>
      </c>
      <c r="I11" s="9" t="s">
        <v>4172</v>
      </c>
      <c r="J11" s="9" t="s">
        <v>2545</v>
      </c>
    </row>
    <row r="12" spans="1:16" ht="12.75">
      <c r="A12" t="s">
        <v>4095</v>
      </c>
      <c r="B12" t="s">
        <v>1882</v>
      </c>
      <c r="C12" s="8">
        <v>30255</v>
      </c>
      <c r="D12" s="9" t="s">
        <v>3203</v>
      </c>
      <c r="F12" s="9" t="s">
        <v>295</v>
      </c>
      <c r="G12" s="9" t="s">
        <v>351</v>
      </c>
      <c r="N12" t="s">
        <v>1919</v>
      </c>
      <c r="O12" s="9" t="s">
        <v>295</v>
      </c>
      <c r="P12" s="9" t="s">
        <v>4928</v>
      </c>
    </row>
    <row r="13" spans="1:29" ht="12.75">
      <c r="A13" t="s">
        <v>367</v>
      </c>
      <c r="B13" t="s">
        <v>4556</v>
      </c>
      <c r="C13" s="8">
        <v>30004</v>
      </c>
      <c r="D13" s="9" t="s">
        <v>67</v>
      </c>
      <c r="E13" s="9" t="s">
        <v>5190</v>
      </c>
      <c r="F13" s="9" t="s">
        <v>3548</v>
      </c>
      <c r="G13" s="9" t="s">
        <v>368</v>
      </c>
      <c r="N13" t="s">
        <v>367</v>
      </c>
      <c r="O13" s="9" t="s">
        <v>2697</v>
      </c>
      <c r="P13" s="9" t="s">
        <v>368</v>
      </c>
      <c r="Q13" t="s">
        <v>367</v>
      </c>
      <c r="R13" s="9" t="s">
        <v>2697</v>
      </c>
      <c r="S13" s="9" t="s">
        <v>3134</v>
      </c>
      <c r="U13" s="8"/>
      <c r="V13" s="9"/>
      <c r="W13" s="6"/>
      <c r="X13"/>
      <c r="Z13" s="6"/>
      <c r="AB13" s="12"/>
      <c r="AC13"/>
    </row>
    <row r="14" spans="1:7" ht="12.75">
      <c r="A14" t="s">
        <v>367</v>
      </c>
      <c r="B14" t="s">
        <v>4544</v>
      </c>
      <c r="C14" s="8">
        <v>31135</v>
      </c>
      <c r="D14" s="9" t="s">
        <v>1285</v>
      </c>
      <c r="F14" s="9" t="s">
        <v>524</v>
      </c>
      <c r="G14" s="9" t="s">
        <v>368</v>
      </c>
    </row>
    <row r="15" spans="1:7" ht="12.75">
      <c r="A15" t="s">
        <v>296</v>
      </c>
      <c r="B15" t="s">
        <v>4066</v>
      </c>
      <c r="C15" s="8">
        <v>31217</v>
      </c>
      <c r="D15" s="9" t="s">
        <v>4602</v>
      </c>
      <c r="F15" s="9" t="s">
        <v>2226</v>
      </c>
      <c r="G15" s="9" t="s">
        <v>1992</v>
      </c>
    </row>
    <row r="16" spans="1:7" ht="12.75">
      <c r="A16" t="s">
        <v>367</v>
      </c>
      <c r="B16" t="s">
        <v>4545</v>
      </c>
      <c r="C16" s="8">
        <v>31062</v>
      </c>
      <c r="D16" s="9" t="s">
        <v>2113</v>
      </c>
      <c r="F16" s="9" t="s">
        <v>524</v>
      </c>
      <c r="G16" s="9" t="s">
        <v>368</v>
      </c>
    </row>
    <row r="17" spans="1:29" ht="12.75">
      <c r="A17" t="s">
        <v>5159</v>
      </c>
      <c r="B17" t="s">
        <v>421</v>
      </c>
      <c r="C17" s="8">
        <v>28345</v>
      </c>
      <c r="D17" s="9" t="s">
        <v>422</v>
      </c>
      <c r="E17" s="9" t="s">
        <v>4669</v>
      </c>
      <c r="F17" s="9" t="s">
        <v>2546</v>
      </c>
      <c r="G17" s="9" t="s">
        <v>5011</v>
      </c>
      <c r="H17" t="s">
        <v>1328</v>
      </c>
      <c r="K17" t="s">
        <v>1919</v>
      </c>
      <c r="L17" s="9" t="s">
        <v>1905</v>
      </c>
      <c r="M17" s="9" t="s">
        <v>3290</v>
      </c>
      <c r="N17" t="s">
        <v>1919</v>
      </c>
      <c r="O17" s="9" t="s">
        <v>1905</v>
      </c>
      <c r="P17" s="9" t="s">
        <v>2037</v>
      </c>
      <c r="Q17" t="s">
        <v>1919</v>
      </c>
      <c r="R17" s="9" t="s">
        <v>1</v>
      </c>
      <c r="S17" s="9" t="s">
        <v>423</v>
      </c>
      <c r="T17" t="s">
        <v>1919</v>
      </c>
      <c r="U17" s="8" t="s">
        <v>1</v>
      </c>
      <c r="V17" s="9" t="s">
        <v>424</v>
      </c>
      <c r="W17" s="14" t="s">
        <v>1919</v>
      </c>
      <c r="X17" t="s">
        <v>1</v>
      </c>
      <c r="Y17" s="5" t="s">
        <v>425</v>
      </c>
      <c r="Z17" t="s">
        <v>1919</v>
      </c>
      <c r="AA17" s="6" t="s">
        <v>1</v>
      </c>
      <c r="AB17" s="12" t="s">
        <v>426</v>
      </c>
      <c r="AC17"/>
    </row>
    <row r="18" spans="1:7" ht="12.75">
      <c r="A18" t="s">
        <v>5031</v>
      </c>
      <c r="B18" t="s">
        <v>3632</v>
      </c>
      <c r="C18" s="8">
        <v>31558</v>
      </c>
      <c r="D18" s="9" t="s">
        <v>4605</v>
      </c>
      <c r="F18" s="9" t="s">
        <v>2544</v>
      </c>
      <c r="G18" s="9" t="s">
        <v>2545</v>
      </c>
    </row>
    <row r="19" spans="1:7" ht="12.75">
      <c r="A19" t="s">
        <v>367</v>
      </c>
      <c r="B19" t="s">
        <v>3640</v>
      </c>
      <c r="C19" s="8">
        <v>31055</v>
      </c>
      <c r="D19" s="9" t="s">
        <v>4602</v>
      </c>
      <c r="F19" s="9" t="s">
        <v>3717</v>
      </c>
      <c r="G19" s="9" t="s">
        <v>368</v>
      </c>
    </row>
    <row r="20" spans="1:29" ht="12.75">
      <c r="A20" t="s">
        <v>2535</v>
      </c>
      <c r="B20" t="s">
        <v>979</v>
      </c>
      <c r="C20" s="8">
        <v>29647</v>
      </c>
      <c r="D20" s="9" t="s">
        <v>709</v>
      </c>
      <c r="E20" s="9" t="s">
        <v>709</v>
      </c>
      <c r="F20" s="9" t="s">
        <v>3717</v>
      </c>
      <c r="G20" s="9" t="s">
        <v>4282</v>
      </c>
      <c r="H20" t="s">
        <v>2535</v>
      </c>
      <c r="I20" s="9" t="s">
        <v>377</v>
      </c>
      <c r="J20" s="9" t="s">
        <v>4016</v>
      </c>
      <c r="K20" t="s">
        <v>2535</v>
      </c>
      <c r="L20" s="9" t="s">
        <v>3717</v>
      </c>
      <c r="M20" s="9" t="s">
        <v>4400</v>
      </c>
      <c r="N20" t="s">
        <v>2535</v>
      </c>
      <c r="O20" s="9" t="s">
        <v>3717</v>
      </c>
      <c r="P20" s="9" t="s">
        <v>3095</v>
      </c>
      <c r="Q20" t="s">
        <v>2535</v>
      </c>
      <c r="R20" s="9" t="s">
        <v>3717</v>
      </c>
      <c r="S20" s="9" t="s">
        <v>205</v>
      </c>
      <c r="U20" s="8"/>
      <c r="V20" s="9"/>
      <c r="W20" s="6"/>
      <c r="X20"/>
      <c r="Z20" s="6"/>
      <c r="AB20" s="12"/>
      <c r="AC20"/>
    </row>
    <row r="21" spans="1:29" ht="12.75">
      <c r="A21" t="s">
        <v>573</v>
      </c>
      <c r="B21" t="s">
        <v>1909</v>
      </c>
      <c r="C21" s="8">
        <v>29218</v>
      </c>
      <c r="D21" s="9" t="s">
        <v>548</v>
      </c>
      <c r="E21" s="9" t="s">
        <v>1168</v>
      </c>
      <c r="F21" s="9" t="s">
        <v>3193</v>
      </c>
      <c r="G21" s="9" t="s">
        <v>2547</v>
      </c>
      <c r="H21" t="s">
        <v>573</v>
      </c>
      <c r="I21" s="9" t="s">
        <v>4172</v>
      </c>
      <c r="J21" s="9" t="s">
        <v>3811</v>
      </c>
      <c r="K21" t="s">
        <v>573</v>
      </c>
      <c r="L21" s="9" t="s">
        <v>4172</v>
      </c>
      <c r="M21" s="9" t="s">
        <v>3811</v>
      </c>
      <c r="N21" t="s">
        <v>573</v>
      </c>
      <c r="O21" s="9" t="s">
        <v>4172</v>
      </c>
      <c r="P21" s="9" t="s">
        <v>3811</v>
      </c>
      <c r="Q21" t="s">
        <v>573</v>
      </c>
      <c r="R21" s="9" t="s">
        <v>2544</v>
      </c>
      <c r="S21" s="9" t="s">
        <v>2545</v>
      </c>
      <c r="T21" t="s">
        <v>2699</v>
      </c>
      <c r="U21" s="8" t="s">
        <v>2544</v>
      </c>
      <c r="V21" s="9" t="s">
        <v>2545</v>
      </c>
      <c r="W21" s="6" t="s">
        <v>573</v>
      </c>
      <c r="X21" t="s">
        <v>2544</v>
      </c>
      <c r="Y21" s="5" t="s">
        <v>2545</v>
      </c>
      <c r="AC21"/>
    </row>
    <row r="22" spans="1:29" ht="12.75">
      <c r="A22" t="s">
        <v>573</v>
      </c>
      <c r="B22" t="s">
        <v>1817</v>
      </c>
      <c r="C22" s="8">
        <v>29244</v>
      </c>
      <c r="D22" s="9" t="s">
        <v>548</v>
      </c>
      <c r="E22" s="9" t="s">
        <v>3324</v>
      </c>
      <c r="F22" s="9" t="s">
        <v>539</v>
      </c>
      <c r="G22" s="9" t="s">
        <v>2545</v>
      </c>
      <c r="H22" t="s">
        <v>573</v>
      </c>
      <c r="I22" s="9" t="s">
        <v>2226</v>
      </c>
      <c r="J22" s="9" t="s">
        <v>3811</v>
      </c>
      <c r="K22" t="s">
        <v>573</v>
      </c>
      <c r="L22" s="9" t="s">
        <v>2226</v>
      </c>
      <c r="M22" s="9" t="s">
        <v>2545</v>
      </c>
      <c r="N22" t="s">
        <v>573</v>
      </c>
      <c r="O22" s="9" t="s">
        <v>2538</v>
      </c>
      <c r="P22" s="9" t="s">
        <v>2545</v>
      </c>
      <c r="Q22" t="s">
        <v>2699</v>
      </c>
      <c r="R22" s="9" t="s">
        <v>2538</v>
      </c>
      <c r="S22" s="9" t="s">
        <v>2545</v>
      </c>
      <c r="T22" t="s">
        <v>1908</v>
      </c>
      <c r="U22" s="8" t="s">
        <v>2538</v>
      </c>
      <c r="V22" s="9" t="s">
        <v>543</v>
      </c>
      <c r="W22" s="6" t="s">
        <v>573</v>
      </c>
      <c r="X22" t="s">
        <v>2538</v>
      </c>
      <c r="Y22" s="5" t="s">
        <v>2545</v>
      </c>
      <c r="AC22"/>
    </row>
    <row r="23" spans="1:29" ht="12.75">
      <c r="A23" t="s">
        <v>5203</v>
      </c>
      <c r="B23" t="s">
        <v>603</v>
      </c>
      <c r="C23" s="8">
        <v>29876</v>
      </c>
      <c r="D23" s="9" t="s">
        <v>67</v>
      </c>
      <c r="F23" s="9" t="s">
        <v>5177</v>
      </c>
      <c r="G23" s="9" t="s">
        <v>2545</v>
      </c>
      <c r="H23" t="s">
        <v>5203</v>
      </c>
      <c r="I23" s="9" t="s">
        <v>5177</v>
      </c>
      <c r="J23" s="9" t="s">
        <v>2545</v>
      </c>
      <c r="K23" t="s">
        <v>5203</v>
      </c>
      <c r="L23" s="9" t="s">
        <v>5177</v>
      </c>
      <c r="M23" s="9" t="s">
        <v>2545</v>
      </c>
      <c r="N23" t="s">
        <v>5203</v>
      </c>
      <c r="O23" s="9" t="s">
        <v>5177</v>
      </c>
      <c r="P23" s="9" t="s">
        <v>2545</v>
      </c>
      <c r="Q23" t="s">
        <v>5203</v>
      </c>
      <c r="R23" s="9" t="s">
        <v>5177</v>
      </c>
      <c r="S23" s="9" t="s">
        <v>2545</v>
      </c>
      <c r="U23" s="8"/>
      <c r="V23" s="9"/>
      <c r="W23" s="6"/>
      <c r="X23"/>
      <c r="Z23" s="6"/>
      <c r="AB23" s="12"/>
      <c r="AC23"/>
    </row>
    <row r="24" spans="1:16" ht="12.75">
      <c r="A24" t="s">
        <v>3810</v>
      </c>
      <c r="B24" t="s">
        <v>319</v>
      </c>
      <c r="C24" s="8">
        <v>30093</v>
      </c>
      <c r="D24" s="9" t="s">
        <v>1528</v>
      </c>
      <c r="E24" s="9" t="s">
        <v>3325</v>
      </c>
      <c r="F24" s="9" t="s">
        <v>4511</v>
      </c>
      <c r="G24" s="9" t="s">
        <v>5197</v>
      </c>
      <c r="H24" t="s">
        <v>3184</v>
      </c>
      <c r="I24" s="9" t="s">
        <v>4511</v>
      </c>
      <c r="J24" s="9" t="s">
        <v>5197</v>
      </c>
      <c r="N24" t="s">
        <v>3712</v>
      </c>
      <c r="O24" s="9" t="s">
        <v>4511</v>
      </c>
      <c r="P24" s="9" t="s">
        <v>2547</v>
      </c>
    </row>
    <row r="25" spans="1:22" ht="12.75">
      <c r="A25" t="s">
        <v>2277</v>
      </c>
      <c r="B25" t="s">
        <v>3975</v>
      </c>
      <c r="C25" s="8">
        <v>29082</v>
      </c>
      <c r="D25" s="9" t="s">
        <v>3976</v>
      </c>
      <c r="E25" s="9" t="s">
        <v>1599</v>
      </c>
      <c r="F25" s="9" t="s">
        <v>1480</v>
      </c>
      <c r="G25" s="9" t="s">
        <v>2545</v>
      </c>
      <c r="H25" t="s">
        <v>3808</v>
      </c>
      <c r="I25" s="9" t="s">
        <v>2546</v>
      </c>
      <c r="J25" s="9" t="s">
        <v>3713</v>
      </c>
      <c r="K25" t="s">
        <v>5135</v>
      </c>
      <c r="L25" s="9" t="s">
        <v>4511</v>
      </c>
      <c r="M25" s="9" t="s">
        <v>2547</v>
      </c>
      <c r="N25" t="s">
        <v>5135</v>
      </c>
      <c r="O25" s="9" t="s">
        <v>3193</v>
      </c>
      <c r="P25" s="9" t="s">
        <v>2545</v>
      </c>
      <c r="Q25" t="s">
        <v>2277</v>
      </c>
      <c r="R25" s="9" t="s">
        <v>3193</v>
      </c>
      <c r="S25" s="5" t="s">
        <v>3811</v>
      </c>
      <c r="T25" t="s">
        <v>2277</v>
      </c>
      <c r="U25" t="s">
        <v>3193</v>
      </c>
      <c r="V25" s="5" t="s">
        <v>5197</v>
      </c>
    </row>
    <row r="26" spans="1:7" ht="12.75">
      <c r="A26" t="s">
        <v>5200</v>
      </c>
      <c r="B26" t="s">
        <v>3607</v>
      </c>
      <c r="C26" s="8">
        <v>30511</v>
      </c>
      <c r="D26" s="9" t="s">
        <v>98</v>
      </c>
      <c r="F26" s="9" t="s">
        <v>2697</v>
      </c>
      <c r="G26" s="9" t="s">
        <v>5197</v>
      </c>
    </row>
    <row r="27" spans="1:29" ht="12.75">
      <c r="A27" t="s">
        <v>367</v>
      </c>
      <c r="B27" t="s">
        <v>4949</v>
      </c>
      <c r="C27" s="8">
        <v>28210</v>
      </c>
      <c r="D27" s="9" t="s">
        <v>4554</v>
      </c>
      <c r="E27" s="9" t="s">
        <v>1381</v>
      </c>
      <c r="F27" s="9" t="s">
        <v>4166</v>
      </c>
      <c r="G27" s="9" t="s">
        <v>368</v>
      </c>
      <c r="H27" t="s">
        <v>4780</v>
      </c>
      <c r="I27" s="9" t="s">
        <v>377</v>
      </c>
      <c r="J27" s="9" t="s">
        <v>3134</v>
      </c>
      <c r="K27" t="s">
        <v>4780</v>
      </c>
      <c r="L27" s="9" t="s">
        <v>377</v>
      </c>
      <c r="M27" s="9" t="s">
        <v>368</v>
      </c>
      <c r="Q27" t="s">
        <v>4780</v>
      </c>
      <c r="R27" s="9" t="s">
        <v>377</v>
      </c>
      <c r="S27" s="9" t="s">
        <v>550</v>
      </c>
      <c r="T27" t="s">
        <v>4780</v>
      </c>
      <c r="U27" s="8" t="s">
        <v>1480</v>
      </c>
      <c r="V27" s="9" t="s">
        <v>550</v>
      </c>
      <c r="W27" s="6" t="s">
        <v>4780</v>
      </c>
      <c r="X27" t="s">
        <v>1480</v>
      </c>
      <c r="Y27" s="5" t="s">
        <v>550</v>
      </c>
      <c r="Z27" s="6" t="s">
        <v>4780</v>
      </c>
      <c r="AA27" s="6" t="s">
        <v>1480</v>
      </c>
      <c r="AB27" s="12" t="s">
        <v>3134</v>
      </c>
      <c r="AC27"/>
    </row>
    <row r="28" spans="1:29" ht="12.75">
      <c r="A28" t="s">
        <v>573</v>
      </c>
      <c r="B28" t="s">
        <v>5030</v>
      </c>
      <c r="C28" s="8">
        <v>28949</v>
      </c>
      <c r="D28" s="9" t="s">
        <v>3262</v>
      </c>
      <c r="E28" s="9" t="s">
        <v>3769</v>
      </c>
      <c r="F28" s="9" t="s">
        <v>5177</v>
      </c>
      <c r="G28" s="9" t="s">
        <v>2545</v>
      </c>
      <c r="H28" t="s">
        <v>573</v>
      </c>
      <c r="I28" s="9" t="s">
        <v>5177</v>
      </c>
      <c r="J28" s="9" t="s">
        <v>2545</v>
      </c>
      <c r="K28" t="s">
        <v>573</v>
      </c>
      <c r="L28" s="9" t="s">
        <v>5177</v>
      </c>
      <c r="M28" s="9" t="s">
        <v>2545</v>
      </c>
      <c r="N28" t="s">
        <v>573</v>
      </c>
      <c r="O28" s="9" t="s">
        <v>5177</v>
      </c>
      <c r="P28" s="9" t="s">
        <v>2545</v>
      </c>
      <c r="Q28" t="s">
        <v>573</v>
      </c>
      <c r="R28" s="9" t="s">
        <v>5177</v>
      </c>
      <c r="S28" s="9" t="s">
        <v>2545</v>
      </c>
      <c r="U28" s="8"/>
      <c r="V28" s="9"/>
      <c r="W28" s="6"/>
      <c r="X28"/>
      <c r="Z28" s="6"/>
      <c r="AB28" s="12"/>
      <c r="AC28"/>
    </row>
    <row r="29" spans="1:29" ht="12.75">
      <c r="A29" t="s">
        <v>1919</v>
      </c>
      <c r="B29" t="s">
        <v>1726</v>
      </c>
      <c r="C29" s="8">
        <v>27734</v>
      </c>
      <c r="E29" s="9" t="s">
        <v>1168</v>
      </c>
      <c r="F29" s="9" t="s">
        <v>374</v>
      </c>
      <c r="G29" s="9" t="s">
        <v>1431</v>
      </c>
      <c r="K29" t="s">
        <v>1919</v>
      </c>
      <c r="L29" s="9" t="s">
        <v>374</v>
      </c>
      <c r="M29" s="9" t="s">
        <v>5260</v>
      </c>
      <c r="N29" t="s">
        <v>1919</v>
      </c>
      <c r="O29" s="9" t="s">
        <v>2697</v>
      </c>
      <c r="P29" s="9" t="s">
        <v>3839</v>
      </c>
      <c r="Q29" t="s">
        <v>1919</v>
      </c>
      <c r="R29" s="9" t="s">
        <v>2697</v>
      </c>
      <c r="S29" s="9" t="s">
        <v>1727</v>
      </c>
      <c r="T29" t="s">
        <v>1919</v>
      </c>
      <c r="U29" s="8" t="s">
        <v>2697</v>
      </c>
      <c r="V29" s="9" t="s">
        <v>3333</v>
      </c>
      <c r="W29" s="6" t="s">
        <v>1919</v>
      </c>
      <c r="X29" t="s">
        <v>2544</v>
      </c>
      <c r="Y29" s="5" t="s">
        <v>4564</v>
      </c>
      <c r="AB29" s="12"/>
      <c r="AC29"/>
    </row>
    <row r="30" spans="1:29" ht="12.75">
      <c r="A30" t="s">
        <v>573</v>
      </c>
      <c r="B30" t="s">
        <v>62</v>
      </c>
      <c r="C30" s="8">
        <v>31047</v>
      </c>
      <c r="D30" s="9" t="s">
        <v>97</v>
      </c>
      <c r="E30" s="9" t="s">
        <v>883</v>
      </c>
      <c r="F30" s="9" t="s">
        <v>377</v>
      </c>
      <c r="G30" s="9" t="s">
        <v>2545</v>
      </c>
      <c r="H30" t="s">
        <v>573</v>
      </c>
      <c r="I30" s="9" t="s">
        <v>377</v>
      </c>
      <c r="J30" s="9" t="s">
        <v>2545</v>
      </c>
      <c r="K30" t="s">
        <v>573</v>
      </c>
      <c r="L30" s="9" t="s">
        <v>377</v>
      </c>
      <c r="M30" s="9" t="s">
        <v>2545</v>
      </c>
      <c r="S30" s="9"/>
      <c r="U30" s="8"/>
      <c r="V30" s="9"/>
      <c r="W30" s="6"/>
      <c r="X30"/>
      <c r="Z30" s="6"/>
      <c r="AB30" s="12"/>
      <c r="AC30"/>
    </row>
    <row r="31" spans="1:29" ht="12.75">
      <c r="A31" t="s">
        <v>367</v>
      </c>
      <c r="B31" t="s">
        <v>3010</v>
      </c>
      <c r="C31" s="8">
        <v>30532</v>
      </c>
      <c r="D31" s="9" t="s">
        <v>3011</v>
      </c>
      <c r="E31" s="9" t="s">
        <v>3303</v>
      </c>
      <c r="F31" s="9" t="s">
        <v>1</v>
      </c>
      <c r="G31" s="9" t="s">
        <v>368</v>
      </c>
      <c r="K31" t="s">
        <v>367</v>
      </c>
      <c r="L31" s="9" t="s">
        <v>1480</v>
      </c>
      <c r="M31" s="9" t="s">
        <v>368</v>
      </c>
      <c r="N31" t="s">
        <v>1022</v>
      </c>
      <c r="O31" s="9" t="s">
        <v>2706</v>
      </c>
      <c r="P31" s="9" t="s">
        <v>3903</v>
      </c>
      <c r="Q31" t="s">
        <v>3133</v>
      </c>
      <c r="R31" s="9" t="s">
        <v>2706</v>
      </c>
      <c r="S31" s="9" t="s">
        <v>368</v>
      </c>
      <c r="U31" s="8"/>
      <c r="V31" s="9"/>
      <c r="W31" s="6"/>
      <c r="X31"/>
      <c r="Z31" s="6"/>
      <c r="AB31" s="12"/>
      <c r="AC31"/>
    </row>
    <row r="32" spans="1:28" ht="12.75">
      <c r="A32" t="s">
        <v>367</v>
      </c>
      <c r="B32" t="s">
        <v>4208</v>
      </c>
      <c r="C32" s="8">
        <v>27850</v>
      </c>
      <c r="D32" s="9" t="s">
        <v>2776</v>
      </c>
      <c r="F32" s="9" t="s">
        <v>4166</v>
      </c>
      <c r="G32" s="9" t="s">
        <v>368</v>
      </c>
      <c r="H32" t="s">
        <v>367</v>
      </c>
      <c r="I32" s="9" t="s">
        <v>4166</v>
      </c>
      <c r="J32" s="9" t="s">
        <v>368</v>
      </c>
      <c r="K32" t="s">
        <v>367</v>
      </c>
      <c r="L32" s="9" t="s">
        <v>4166</v>
      </c>
      <c r="M32" s="9" t="s">
        <v>368</v>
      </c>
      <c r="N32" t="s">
        <v>367</v>
      </c>
      <c r="O32" s="9" t="s">
        <v>4166</v>
      </c>
      <c r="P32" s="9" t="s">
        <v>368</v>
      </c>
      <c r="Q32" t="s">
        <v>367</v>
      </c>
      <c r="R32" s="9" t="s">
        <v>4166</v>
      </c>
      <c r="S32" s="5" t="s">
        <v>368</v>
      </c>
      <c r="T32" t="s">
        <v>375</v>
      </c>
      <c r="U32" t="s">
        <v>1</v>
      </c>
      <c r="V32" s="5" t="s">
        <v>368</v>
      </c>
      <c r="W32" s="6" t="s">
        <v>367</v>
      </c>
      <c r="X32" t="s">
        <v>2123</v>
      </c>
      <c r="Y32" s="5" t="s">
        <v>368</v>
      </c>
      <c r="Z32" s="6" t="s">
        <v>375</v>
      </c>
      <c r="AA32" s="6" t="s">
        <v>2123</v>
      </c>
      <c r="AB32" s="12" t="s">
        <v>368</v>
      </c>
    </row>
    <row r="33" spans="1:29" ht="12.75">
      <c r="A33" t="s">
        <v>3810</v>
      </c>
      <c r="B33" t="s">
        <v>5166</v>
      </c>
      <c r="C33" s="8">
        <v>28933</v>
      </c>
      <c r="D33" s="9" t="s">
        <v>2992</v>
      </c>
      <c r="E33" s="9" t="s">
        <v>3324</v>
      </c>
      <c r="F33" s="9" t="s">
        <v>2697</v>
      </c>
      <c r="G33" s="9" t="s">
        <v>2545</v>
      </c>
      <c r="H33" t="s">
        <v>3184</v>
      </c>
      <c r="I33" s="9" t="s">
        <v>2697</v>
      </c>
      <c r="J33" s="9" t="s">
        <v>2545</v>
      </c>
      <c r="N33" t="s">
        <v>3184</v>
      </c>
      <c r="O33" s="9" t="s">
        <v>2544</v>
      </c>
      <c r="P33" s="9" t="s">
        <v>2545</v>
      </c>
      <c r="Q33" t="s">
        <v>3184</v>
      </c>
      <c r="R33" s="9" t="s">
        <v>2544</v>
      </c>
      <c r="S33" s="9" t="s">
        <v>2545</v>
      </c>
      <c r="U33" s="8"/>
      <c r="V33" s="9"/>
      <c r="W33" s="6"/>
      <c r="X33"/>
      <c r="Z33" s="6"/>
      <c r="AB33" s="12"/>
      <c r="AC33"/>
    </row>
    <row r="34" spans="1:25" ht="12.75">
      <c r="A34" t="s">
        <v>296</v>
      </c>
      <c r="B34" t="s">
        <v>3598</v>
      </c>
      <c r="C34" s="8">
        <v>29120</v>
      </c>
      <c r="D34" s="9" t="s">
        <v>3262</v>
      </c>
      <c r="E34" s="9" t="s">
        <v>2636</v>
      </c>
      <c r="F34" s="9" t="s">
        <v>1</v>
      </c>
      <c r="G34" s="9" t="s">
        <v>3876</v>
      </c>
      <c r="H34" t="s">
        <v>2535</v>
      </c>
      <c r="I34" s="9" t="s">
        <v>5183</v>
      </c>
      <c r="J34" s="9" t="s">
        <v>2345</v>
      </c>
      <c r="Q34" t="s">
        <v>2535</v>
      </c>
      <c r="R34" s="9" t="s">
        <v>549</v>
      </c>
      <c r="S34" s="9" t="s">
        <v>1877</v>
      </c>
      <c r="T34" t="s">
        <v>296</v>
      </c>
      <c r="U34" s="8" t="s">
        <v>549</v>
      </c>
      <c r="V34" s="9" t="s">
        <v>1878</v>
      </c>
      <c r="W34" t="s">
        <v>296</v>
      </c>
      <c r="X34" t="s">
        <v>549</v>
      </c>
      <c r="Y34" s="5" t="s">
        <v>1879</v>
      </c>
    </row>
    <row r="35" spans="1:29" ht="12.75">
      <c r="A35" t="s">
        <v>370</v>
      </c>
      <c r="B35" t="s">
        <v>714</v>
      </c>
      <c r="C35" s="8">
        <v>27774</v>
      </c>
      <c r="D35" s="9" t="s">
        <v>5028</v>
      </c>
      <c r="E35" s="9" t="s">
        <v>4661</v>
      </c>
      <c r="F35" s="9" t="s">
        <v>2546</v>
      </c>
      <c r="G35" s="9" t="s">
        <v>368</v>
      </c>
      <c r="H35" t="s">
        <v>370</v>
      </c>
      <c r="I35" s="9" t="s">
        <v>2546</v>
      </c>
      <c r="J35" s="9" t="s">
        <v>3134</v>
      </c>
      <c r="K35" t="s">
        <v>370</v>
      </c>
      <c r="L35" s="9" t="s">
        <v>2546</v>
      </c>
      <c r="M35" s="9" t="s">
        <v>550</v>
      </c>
      <c r="N35" t="s">
        <v>370</v>
      </c>
      <c r="O35" s="9" t="s">
        <v>2123</v>
      </c>
      <c r="P35" s="9" t="s">
        <v>368</v>
      </c>
      <c r="Q35" t="s">
        <v>370</v>
      </c>
      <c r="R35" s="9" t="s">
        <v>2123</v>
      </c>
      <c r="S35" s="9" t="s">
        <v>550</v>
      </c>
      <c r="T35" t="s">
        <v>370</v>
      </c>
      <c r="U35" s="8" t="s">
        <v>2123</v>
      </c>
      <c r="V35" s="9" t="s">
        <v>3824</v>
      </c>
      <c r="W35" s="6" t="s">
        <v>370</v>
      </c>
      <c r="X35" t="s">
        <v>2123</v>
      </c>
      <c r="Y35" s="5" t="s">
        <v>3134</v>
      </c>
      <c r="Z35" s="6" t="s">
        <v>3133</v>
      </c>
      <c r="AA35" s="6" t="s">
        <v>4511</v>
      </c>
      <c r="AB35" s="12" t="s">
        <v>3134</v>
      </c>
      <c r="AC35"/>
    </row>
    <row r="36" spans="1:29" ht="12.75">
      <c r="A36" t="s">
        <v>573</v>
      </c>
      <c r="B36" t="s">
        <v>4224</v>
      </c>
      <c r="C36" s="8">
        <v>29343</v>
      </c>
      <c r="D36" s="9" t="s">
        <v>18</v>
      </c>
      <c r="F36" s="9" t="s">
        <v>2123</v>
      </c>
      <c r="G36" s="9" t="s">
        <v>2545</v>
      </c>
      <c r="H36" t="s">
        <v>573</v>
      </c>
      <c r="I36" s="9" t="s">
        <v>2123</v>
      </c>
      <c r="J36" s="9" t="s">
        <v>2545</v>
      </c>
      <c r="K36" t="s">
        <v>573</v>
      </c>
      <c r="L36" s="9" t="s">
        <v>4940</v>
      </c>
      <c r="M36" s="9" t="s">
        <v>2545</v>
      </c>
      <c r="N36" t="s">
        <v>573</v>
      </c>
      <c r="O36" s="9" t="s">
        <v>4940</v>
      </c>
      <c r="P36" s="9" t="s">
        <v>2545</v>
      </c>
      <c r="Q36" t="s">
        <v>573</v>
      </c>
      <c r="R36" s="9" t="s">
        <v>4940</v>
      </c>
      <c r="S36" s="9" t="s">
        <v>2545</v>
      </c>
      <c r="U36" s="8"/>
      <c r="V36" s="9"/>
      <c r="W36" s="6"/>
      <c r="X36"/>
      <c r="Z36" s="6"/>
      <c r="AB36" s="12"/>
      <c r="AC36"/>
    </row>
    <row r="37" spans="1:16" ht="12.75">
      <c r="A37" t="s">
        <v>5203</v>
      </c>
      <c r="B37" t="s">
        <v>4418</v>
      </c>
      <c r="C37" s="8">
        <v>29254</v>
      </c>
      <c r="D37" s="9" t="s">
        <v>18</v>
      </c>
      <c r="F37" s="9" t="s">
        <v>3717</v>
      </c>
      <c r="G37" s="9" t="s">
        <v>2545</v>
      </c>
      <c r="N37" t="s">
        <v>5200</v>
      </c>
      <c r="O37" s="9" t="s">
        <v>5177</v>
      </c>
      <c r="P37" s="9" t="s">
        <v>2545</v>
      </c>
    </row>
    <row r="38" spans="1:10" ht="12.75">
      <c r="A38" t="s">
        <v>5200</v>
      </c>
      <c r="B38" t="s">
        <v>2828</v>
      </c>
      <c r="C38" s="8">
        <v>29695</v>
      </c>
      <c r="D38" s="9" t="s">
        <v>98</v>
      </c>
      <c r="E38" s="9" t="s">
        <v>3324</v>
      </c>
      <c r="F38" s="9" t="s">
        <v>3193</v>
      </c>
      <c r="G38" s="9" t="s">
        <v>3188</v>
      </c>
      <c r="H38" t="s">
        <v>5200</v>
      </c>
      <c r="I38" s="9" t="s">
        <v>3193</v>
      </c>
      <c r="J38" s="9" t="s">
        <v>5208</v>
      </c>
    </row>
    <row r="39" spans="1:29" ht="12.75">
      <c r="A39" t="s">
        <v>367</v>
      </c>
      <c r="B39" t="s">
        <v>1797</v>
      </c>
      <c r="C39" s="8">
        <v>30059</v>
      </c>
      <c r="D39" s="9" t="s">
        <v>709</v>
      </c>
      <c r="E39" s="9" t="s">
        <v>372</v>
      </c>
      <c r="F39" s="9" t="s">
        <v>539</v>
      </c>
      <c r="G39" s="9" t="s">
        <v>368</v>
      </c>
      <c r="N39" t="s">
        <v>1275</v>
      </c>
      <c r="O39" s="9" t="s">
        <v>4166</v>
      </c>
      <c r="P39" s="9" t="s">
        <v>3508</v>
      </c>
      <c r="Q39" t="s">
        <v>1798</v>
      </c>
      <c r="R39" s="9" t="s">
        <v>4166</v>
      </c>
      <c r="S39" s="9" t="s">
        <v>1552</v>
      </c>
      <c r="U39" s="8"/>
      <c r="V39" s="9"/>
      <c r="W39" s="6"/>
      <c r="X39"/>
      <c r="Z39" s="6"/>
      <c r="AB39" s="12"/>
      <c r="AC39"/>
    </row>
    <row r="40" spans="1:29" ht="12.75">
      <c r="A40" t="s">
        <v>367</v>
      </c>
      <c r="B40" t="s">
        <v>1224</v>
      </c>
      <c r="C40" s="8">
        <v>30428</v>
      </c>
      <c r="D40" s="9" t="s">
        <v>96</v>
      </c>
      <c r="F40" s="9" t="s">
        <v>1</v>
      </c>
      <c r="G40" s="9" t="s">
        <v>368</v>
      </c>
      <c r="H40" t="s">
        <v>367</v>
      </c>
      <c r="I40" s="9" t="s">
        <v>1</v>
      </c>
      <c r="J40" s="9" t="s">
        <v>368</v>
      </c>
      <c r="K40" t="s">
        <v>367</v>
      </c>
      <c r="L40" s="9" t="s">
        <v>1</v>
      </c>
      <c r="M40" s="9" t="s">
        <v>368</v>
      </c>
      <c r="S40" s="9"/>
      <c r="U40" s="8"/>
      <c r="V40" s="9"/>
      <c r="W40" s="6"/>
      <c r="X40"/>
      <c r="Z40" s="6"/>
      <c r="AB40" s="12"/>
      <c r="AC40"/>
    </row>
    <row r="41" spans="1:29" ht="12.75">
      <c r="A41" t="s">
        <v>1908</v>
      </c>
      <c r="B41" t="s">
        <v>142</v>
      </c>
      <c r="C41" s="8">
        <v>28373</v>
      </c>
      <c r="D41" s="9" t="s">
        <v>453</v>
      </c>
      <c r="E41" s="9" t="s">
        <v>1385</v>
      </c>
      <c r="F41" s="9" t="s">
        <v>935</v>
      </c>
      <c r="G41" s="9" t="s">
        <v>2545</v>
      </c>
      <c r="H41" t="s">
        <v>1906</v>
      </c>
      <c r="I41" s="9" t="s">
        <v>935</v>
      </c>
      <c r="J41" s="9" t="s">
        <v>5191</v>
      </c>
      <c r="K41" t="s">
        <v>2699</v>
      </c>
      <c r="L41" s="9" t="s">
        <v>935</v>
      </c>
      <c r="M41" s="9" t="s">
        <v>5021</v>
      </c>
      <c r="N41" t="s">
        <v>4690</v>
      </c>
      <c r="O41" s="9" t="s">
        <v>935</v>
      </c>
      <c r="P41" s="9" t="s">
        <v>4235</v>
      </c>
      <c r="Q41" t="s">
        <v>573</v>
      </c>
      <c r="R41" s="9" t="s">
        <v>935</v>
      </c>
      <c r="S41" s="9" t="s">
        <v>3718</v>
      </c>
      <c r="U41" s="8"/>
      <c r="V41" s="9"/>
      <c r="W41" s="6" t="s">
        <v>2699</v>
      </c>
      <c r="X41" t="s">
        <v>4041</v>
      </c>
      <c r="Y41" s="5" t="s">
        <v>143</v>
      </c>
      <c r="Z41" s="6" t="s">
        <v>2699</v>
      </c>
      <c r="AA41" s="6" t="s">
        <v>4041</v>
      </c>
      <c r="AB41" s="12" t="s">
        <v>144</v>
      </c>
      <c r="AC41"/>
    </row>
    <row r="42" spans="1:16" ht="12.75">
      <c r="A42" t="s">
        <v>2274</v>
      </c>
      <c r="B42" t="s">
        <v>4072</v>
      </c>
      <c r="C42" s="8">
        <v>30196</v>
      </c>
      <c r="D42" s="9" t="s">
        <v>1532</v>
      </c>
      <c r="F42" s="9" t="s">
        <v>935</v>
      </c>
      <c r="G42" s="9" t="s">
        <v>2545</v>
      </c>
      <c r="N42" t="s">
        <v>2277</v>
      </c>
      <c r="O42" s="9" t="s">
        <v>1480</v>
      </c>
      <c r="P42" s="9" t="s">
        <v>2545</v>
      </c>
    </row>
    <row r="43" spans="1:29" ht="12.75">
      <c r="A43" t="s">
        <v>3184</v>
      </c>
      <c r="B43" t="s">
        <v>4670</v>
      </c>
      <c r="C43" s="8">
        <v>28961</v>
      </c>
      <c r="D43" s="9" t="s">
        <v>4939</v>
      </c>
      <c r="E43" s="9" t="s">
        <v>3844</v>
      </c>
      <c r="F43" s="9" t="s">
        <v>377</v>
      </c>
      <c r="G43" s="9" t="s">
        <v>2545</v>
      </c>
      <c r="Q43" t="s">
        <v>3301</v>
      </c>
      <c r="R43" s="9" t="s">
        <v>2544</v>
      </c>
      <c r="S43" s="9" t="s">
        <v>3300</v>
      </c>
      <c r="T43" t="s">
        <v>3184</v>
      </c>
      <c r="U43" s="8" t="s">
        <v>5194</v>
      </c>
      <c r="V43" s="9" t="s">
        <v>2545</v>
      </c>
      <c r="W43" s="6" t="s">
        <v>3184</v>
      </c>
      <c r="X43" t="s">
        <v>5194</v>
      </c>
      <c r="Y43" s="5" t="s">
        <v>3188</v>
      </c>
      <c r="AC43"/>
    </row>
    <row r="44" spans="1:29" ht="12.75">
      <c r="A44" t="s">
        <v>367</v>
      </c>
      <c r="B44" t="s">
        <v>4337</v>
      </c>
      <c r="C44" s="8">
        <v>27495</v>
      </c>
      <c r="E44" s="9" t="s">
        <v>1333</v>
      </c>
      <c r="F44" s="9" t="s">
        <v>2544</v>
      </c>
      <c r="G44" s="9" t="s">
        <v>368</v>
      </c>
      <c r="H44" t="s">
        <v>367</v>
      </c>
      <c r="I44" s="9" t="s">
        <v>1480</v>
      </c>
      <c r="J44" s="9" t="s">
        <v>368</v>
      </c>
      <c r="K44" t="s">
        <v>367</v>
      </c>
      <c r="L44" s="9" t="s">
        <v>1480</v>
      </c>
      <c r="M44" s="9" t="s">
        <v>368</v>
      </c>
      <c r="N44" t="s">
        <v>367</v>
      </c>
      <c r="O44" s="9" t="s">
        <v>1480</v>
      </c>
      <c r="P44" s="9" t="s">
        <v>368</v>
      </c>
      <c r="Q44" t="s">
        <v>367</v>
      </c>
      <c r="R44" s="9" t="s">
        <v>5180</v>
      </c>
      <c r="S44" s="9" t="s">
        <v>368</v>
      </c>
      <c r="T44" t="s">
        <v>367</v>
      </c>
      <c r="U44" s="8" t="s">
        <v>4940</v>
      </c>
      <c r="V44" s="9" t="s">
        <v>368</v>
      </c>
      <c r="W44" s="6" t="s">
        <v>4780</v>
      </c>
      <c r="X44" t="s">
        <v>4940</v>
      </c>
      <c r="Y44" s="5" t="s">
        <v>3134</v>
      </c>
      <c r="Z44" s="6" t="s">
        <v>367</v>
      </c>
      <c r="AA44" s="6" t="s">
        <v>5183</v>
      </c>
      <c r="AB44" s="12" t="s">
        <v>368</v>
      </c>
      <c r="AC44"/>
    </row>
    <row r="45" spans="1:29" ht="12.75">
      <c r="A45" t="s">
        <v>367</v>
      </c>
      <c r="B45" t="s">
        <v>4654</v>
      </c>
      <c r="C45" s="8">
        <v>27803</v>
      </c>
      <c r="D45" s="9" t="s">
        <v>293</v>
      </c>
      <c r="E45" s="9" t="s">
        <v>3843</v>
      </c>
      <c r="F45" s="9" t="s">
        <v>2546</v>
      </c>
      <c r="G45" s="9" t="s">
        <v>368</v>
      </c>
      <c r="H45" t="s">
        <v>367</v>
      </c>
      <c r="I45" s="9" t="s">
        <v>374</v>
      </c>
      <c r="J45" s="9" t="s">
        <v>368</v>
      </c>
      <c r="K45" t="s">
        <v>367</v>
      </c>
      <c r="L45" s="9" t="s">
        <v>374</v>
      </c>
      <c r="M45" s="9" t="s">
        <v>368</v>
      </c>
      <c r="N45" t="s">
        <v>367</v>
      </c>
      <c r="O45" s="9" t="s">
        <v>374</v>
      </c>
      <c r="P45" s="9" t="s">
        <v>368</v>
      </c>
      <c r="Q45" t="s">
        <v>367</v>
      </c>
      <c r="R45" s="9" t="s">
        <v>374</v>
      </c>
      <c r="S45" s="9" t="s">
        <v>368</v>
      </c>
      <c r="T45" t="s">
        <v>367</v>
      </c>
      <c r="U45" s="8" t="s">
        <v>1480</v>
      </c>
      <c r="V45" s="9" t="s">
        <v>368</v>
      </c>
      <c r="W45" s="6" t="s">
        <v>3133</v>
      </c>
      <c r="X45" t="s">
        <v>1480</v>
      </c>
      <c r="Y45" s="5" t="s">
        <v>3134</v>
      </c>
      <c r="Z45" s="6" t="s">
        <v>1276</v>
      </c>
      <c r="AA45" s="6" t="s">
        <v>1480</v>
      </c>
      <c r="AB45" s="12" t="s">
        <v>3134</v>
      </c>
      <c r="AC45"/>
    </row>
    <row r="46" spans="1:7" ht="12.75">
      <c r="A46" t="s">
        <v>2274</v>
      </c>
      <c r="B46" t="s">
        <v>3616</v>
      </c>
      <c r="C46" s="8">
        <v>30977</v>
      </c>
      <c r="D46" s="9" t="s">
        <v>4602</v>
      </c>
      <c r="F46" s="9" t="s">
        <v>4147</v>
      </c>
      <c r="G46" s="9" t="s">
        <v>2545</v>
      </c>
    </row>
    <row r="47" spans="1:10" ht="12.75">
      <c r="A47" t="s">
        <v>2699</v>
      </c>
      <c r="B47" t="s">
        <v>3819</v>
      </c>
      <c r="C47" s="8">
        <v>31341</v>
      </c>
      <c r="D47" s="9" t="s">
        <v>2113</v>
      </c>
      <c r="E47" s="9" t="s">
        <v>2638</v>
      </c>
      <c r="F47" s="9" t="s">
        <v>2546</v>
      </c>
      <c r="G47" s="9" t="s">
        <v>2545</v>
      </c>
      <c r="H47" t="s">
        <v>573</v>
      </c>
      <c r="I47" s="9" t="s">
        <v>2546</v>
      </c>
      <c r="J47" s="9" t="s">
        <v>2545</v>
      </c>
    </row>
    <row r="48" spans="1:29" ht="12.75">
      <c r="A48" t="s">
        <v>367</v>
      </c>
      <c r="B48" t="s">
        <v>1225</v>
      </c>
      <c r="C48" s="8">
        <v>30503</v>
      </c>
      <c r="D48" s="9" t="s">
        <v>96</v>
      </c>
      <c r="F48" s="9" t="s">
        <v>5183</v>
      </c>
      <c r="G48" s="9" t="s">
        <v>368</v>
      </c>
      <c r="K48" t="s">
        <v>367</v>
      </c>
      <c r="L48" s="9" t="s">
        <v>2706</v>
      </c>
      <c r="M48" s="9" t="s">
        <v>368</v>
      </c>
      <c r="S48" s="9"/>
      <c r="U48" s="8"/>
      <c r="V48" s="9"/>
      <c r="W48" s="6"/>
      <c r="X48"/>
      <c r="Z48" s="6"/>
      <c r="AB48" s="12"/>
      <c r="AC48"/>
    </row>
    <row r="49" spans="1:29" ht="12.75">
      <c r="A49" t="s">
        <v>573</v>
      </c>
      <c r="B49" t="s">
        <v>159</v>
      </c>
      <c r="C49" s="8">
        <v>28693</v>
      </c>
      <c r="D49" s="9" t="s">
        <v>4939</v>
      </c>
      <c r="E49" s="9" t="s">
        <v>1168</v>
      </c>
      <c r="F49" s="9" t="s">
        <v>4940</v>
      </c>
      <c r="G49" s="9" t="s">
        <v>2545</v>
      </c>
      <c r="K49" t="s">
        <v>573</v>
      </c>
      <c r="L49" s="9" t="s">
        <v>377</v>
      </c>
      <c r="M49" s="9" t="s">
        <v>2545</v>
      </c>
      <c r="N49" t="s">
        <v>573</v>
      </c>
      <c r="O49" s="9" t="s">
        <v>377</v>
      </c>
      <c r="P49" s="9" t="s">
        <v>2545</v>
      </c>
      <c r="Q49" t="s">
        <v>573</v>
      </c>
      <c r="R49" s="9" t="s">
        <v>377</v>
      </c>
      <c r="S49" s="9" t="s">
        <v>2545</v>
      </c>
      <c r="T49" t="s">
        <v>573</v>
      </c>
      <c r="U49" s="8" t="s">
        <v>377</v>
      </c>
      <c r="V49" s="9" t="s">
        <v>2545</v>
      </c>
      <c r="W49" s="6" t="s">
        <v>2699</v>
      </c>
      <c r="X49" t="s">
        <v>377</v>
      </c>
      <c r="Y49" s="5" t="s">
        <v>2539</v>
      </c>
      <c r="Z49" s="6" t="s">
        <v>573</v>
      </c>
      <c r="AA49" s="6" t="s">
        <v>5177</v>
      </c>
      <c r="AB49" s="12" t="s">
        <v>2545</v>
      </c>
      <c r="AC49"/>
    </row>
    <row r="50" spans="1:29" ht="12.75">
      <c r="A50" t="s">
        <v>71</v>
      </c>
      <c r="B50" t="s">
        <v>3775</v>
      </c>
      <c r="C50" s="8">
        <v>29003</v>
      </c>
      <c r="D50" s="9" t="s">
        <v>2286</v>
      </c>
      <c r="E50" s="9" t="s">
        <v>3303</v>
      </c>
      <c r="F50" s="9" t="s">
        <v>3548</v>
      </c>
      <c r="G50" s="9" t="s">
        <v>3893</v>
      </c>
      <c r="H50" t="s">
        <v>2704</v>
      </c>
      <c r="I50" s="9" t="s">
        <v>3548</v>
      </c>
      <c r="J50" s="9" t="s">
        <v>1193</v>
      </c>
      <c r="K50" t="s">
        <v>71</v>
      </c>
      <c r="L50" s="9" t="s">
        <v>3548</v>
      </c>
      <c r="M50" s="9" t="s">
        <v>1692</v>
      </c>
      <c r="N50" t="s">
        <v>1328</v>
      </c>
      <c r="Q50" t="s">
        <v>2704</v>
      </c>
      <c r="R50" s="9" t="s">
        <v>3548</v>
      </c>
      <c r="S50" s="9" t="s">
        <v>3776</v>
      </c>
      <c r="U50" s="8"/>
      <c r="V50" s="9"/>
      <c r="W50" s="6"/>
      <c r="X50"/>
      <c r="Z50" s="6"/>
      <c r="AB50" s="12"/>
      <c r="AC50"/>
    </row>
    <row r="51" spans="1:7" ht="12.75">
      <c r="A51" t="s">
        <v>573</v>
      </c>
      <c r="B51" t="s">
        <v>2614</v>
      </c>
      <c r="C51" s="8">
        <v>31400</v>
      </c>
      <c r="D51" s="9" t="s">
        <v>4602</v>
      </c>
      <c r="F51" s="9" t="s">
        <v>539</v>
      </c>
      <c r="G51" s="9" t="s">
        <v>2545</v>
      </c>
    </row>
    <row r="52" spans="1:7" ht="12.75">
      <c r="A52" t="s">
        <v>573</v>
      </c>
      <c r="B52" t="s">
        <v>3140</v>
      </c>
      <c r="C52" s="8">
        <v>29937</v>
      </c>
      <c r="D52" s="9" t="s">
        <v>98</v>
      </c>
      <c r="F52" s="9" t="s">
        <v>4819</v>
      </c>
      <c r="G52" s="9" t="s">
        <v>2545</v>
      </c>
    </row>
    <row r="53" spans="1:16" ht="12.75">
      <c r="A53" t="s">
        <v>367</v>
      </c>
      <c r="B53" t="s">
        <v>690</v>
      </c>
      <c r="C53" s="8">
        <v>30202</v>
      </c>
      <c r="D53" s="9" t="s">
        <v>1528</v>
      </c>
      <c r="E53" s="9" t="s">
        <v>1531</v>
      </c>
      <c r="F53" s="9" t="s">
        <v>2544</v>
      </c>
      <c r="G53" s="9" t="s">
        <v>368</v>
      </c>
      <c r="H53" t="s">
        <v>367</v>
      </c>
      <c r="I53" s="9" t="s">
        <v>5183</v>
      </c>
      <c r="J53" s="9" t="s">
        <v>368</v>
      </c>
      <c r="K53" t="s">
        <v>367</v>
      </c>
      <c r="L53" s="9" t="s">
        <v>5183</v>
      </c>
      <c r="M53" s="9" t="s">
        <v>368</v>
      </c>
      <c r="N53" t="s">
        <v>4780</v>
      </c>
      <c r="O53" s="9" t="s">
        <v>5183</v>
      </c>
      <c r="P53" s="9" t="s">
        <v>3134</v>
      </c>
    </row>
    <row r="54" spans="1:10" ht="12.75">
      <c r="A54" t="s">
        <v>294</v>
      </c>
      <c r="B54" t="s">
        <v>2064</v>
      </c>
      <c r="C54" s="8">
        <v>29703</v>
      </c>
      <c r="D54" s="9" t="s">
        <v>67</v>
      </c>
      <c r="E54" s="9" t="s">
        <v>2111</v>
      </c>
      <c r="F54" s="9" t="s">
        <v>4166</v>
      </c>
      <c r="G54" s="9" t="s">
        <v>1060</v>
      </c>
      <c r="H54" t="s">
        <v>294</v>
      </c>
      <c r="I54" s="9" t="s">
        <v>4166</v>
      </c>
      <c r="J54" s="9" t="s">
        <v>5121</v>
      </c>
    </row>
    <row r="55" spans="1:29" ht="12.75" customHeight="1">
      <c r="A55" t="s">
        <v>370</v>
      </c>
      <c r="B55" t="s">
        <v>966</v>
      </c>
      <c r="C55" s="8">
        <v>28854</v>
      </c>
      <c r="D55" s="9" t="s">
        <v>3262</v>
      </c>
      <c r="E55" s="9" t="s">
        <v>2708</v>
      </c>
      <c r="F55" s="9" t="s">
        <v>524</v>
      </c>
      <c r="G55" s="9" t="s">
        <v>368</v>
      </c>
      <c r="H55" t="s">
        <v>367</v>
      </c>
      <c r="I55" s="9" t="s">
        <v>524</v>
      </c>
      <c r="J55" s="9" t="s">
        <v>368</v>
      </c>
      <c r="K55" t="s">
        <v>367</v>
      </c>
      <c r="L55" s="9" t="s">
        <v>524</v>
      </c>
      <c r="M55" s="9" t="s">
        <v>368</v>
      </c>
      <c r="N55" t="s">
        <v>375</v>
      </c>
      <c r="O55" s="9" t="s">
        <v>524</v>
      </c>
      <c r="P55" s="9" t="s">
        <v>368</v>
      </c>
      <c r="Q55" t="s">
        <v>367</v>
      </c>
      <c r="R55" s="9" t="s">
        <v>524</v>
      </c>
      <c r="S55" s="5" t="s">
        <v>368</v>
      </c>
      <c r="W55" s="6" t="s">
        <v>367</v>
      </c>
      <c r="X55" t="s">
        <v>524</v>
      </c>
      <c r="Y55" s="5" t="s">
        <v>368</v>
      </c>
      <c r="AC55"/>
    </row>
    <row r="56" spans="1:10" ht="12.75">
      <c r="A56" t="s">
        <v>5178</v>
      </c>
      <c r="B56" t="s">
        <v>4312</v>
      </c>
      <c r="C56" s="8">
        <v>31303</v>
      </c>
      <c r="D56" s="9" t="s">
        <v>1285</v>
      </c>
      <c r="E56" s="9" t="s">
        <v>3324</v>
      </c>
      <c r="F56" s="9" t="s">
        <v>2226</v>
      </c>
      <c r="G56" s="9" t="s">
        <v>3811</v>
      </c>
      <c r="H56" t="s">
        <v>5206</v>
      </c>
      <c r="I56" s="9" t="s">
        <v>2226</v>
      </c>
      <c r="J56" s="9" t="s">
        <v>3188</v>
      </c>
    </row>
    <row r="57" spans="1:29" ht="12.75">
      <c r="A57" t="s">
        <v>367</v>
      </c>
      <c r="B57" t="s">
        <v>376</v>
      </c>
      <c r="C57" s="8">
        <v>29166</v>
      </c>
      <c r="D57" s="9" t="s">
        <v>3262</v>
      </c>
      <c r="E57" s="9" t="s">
        <v>1285</v>
      </c>
      <c r="F57" s="9" t="s">
        <v>3193</v>
      </c>
      <c r="G57" s="9" t="s">
        <v>368</v>
      </c>
      <c r="H57" t="s">
        <v>367</v>
      </c>
      <c r="I57" s="9" t="s">
        <v>3193</v>
      </c>
      <c r="J57" s="9" t="s">
        <v>368</v>
      </c>
      <c r="K57" t="s">
        <v>375</v>
      </c>
      <c r="L57" s="9" t="s">
        <v>5180</v>
      </c>
      <c r="M57" s="9" t="s">
        <v>368</v>
      </c>
      <c r="N57" t="s">
        <v>375</v>
      </c>
      <c r="O57" s="9" t="s">
        <v>5194</v>
      </c>
      <c r="P57" s="9" t="s">
        <v>3134</v>
      </c>
      <c r="Q57" t="s">
        <v>375</v>
      </c>
      <c r="R57" s="9" t="s">
        <v>5194</v>
      </c>
      <c r="S57" s="9" t="s">
        <v>368</v>
      </c>
      <c r="T57" t="s">
        <v>375</v>
      </c>
      <c r="U57" s="8" t="s">
        <v>5194</v>
      </c>
      <c r="V57" s="9" t="s">
        <v>368</v>
      </c>
      <c r="W57" s="6" t="s">
        <v>367</v>
      </c>
      <c r="X57" t="s">
        <v>5194</v>
      </c>
      <c r="Y57" s="5" t="s">
        <v>368</v>
      </c>
      <c r="AC57"/>
    </row>
    <row r="58" spans="1:7" ht="12.75">
      <c r="A58" t="s">
        <v>573</v>
      </c>
      <c r="B58" t="s">
        <v>3152</v>
      </c>
      <c r="C58" s="8">
        <v>30826</v>
      </c>
      <c r="D58" s="9" t="s">
        <v>2636</v>
      </c>
      <c r="F58" s="9" t="s">
        <v>5180</v>
      </c>
      <c r="G58" s="9" t="s">
        <v>2545</v>
      </c>
    </row>
    <row r="59" spans="1:29" ht="12.75">
      <c r="A59" t="s">
        <v>573</v>
      </c>
      <c r="B59" t="s">
        <v>4498</v>
      </c>
      <c r="C59" s="8">
        <v>30496</v>
      </c>
      <c r="D59" s="9" t="s">
        <v>98</v>
      </c>
      <c r="E59" s="9" t="s">
        <v>902</v>
      </c>
      <c r="F59" s="9" t="s">
        <v>2697</v>
      </c>
      <c r="G59" s="9" t="s">
        <v>2545</v>
      </c>
      <c r="H59" t="s">
        <v>4919</v>
      </c>
      <c r="I59" s="9" t="s">
        <v>2697</v>
      </c>
      <c r="J59" s="9" t="s">
        <v>2547</v>
      </c>
      <c r="K59" t="s">
        <v>573</v>
      </c>
      <c r="L59" s="9" t="s">
        <v>2697</v>
      </c>
      <c r="M59" s="9" t="s">
        <v>2545</v>
      </c>
      <c r="S59" s="9"/>
      <c r="U59" s="8"/>
      <c r="V59" s="9"/>
      <c r="W59" s="6"/>
      <c r="X59"/>
      <c r="Z59" s="6"/>
      <c r="AB59" s="12"/>
      <c r="AC59"/>
    </row>
    <row r="60" spans="1:19" ht="12.75">
      <c r="A60" t="s">
        <v>3002</v>
      </c>
      <c r="B60" t="s">
        <v>1561</v>
      </c>
      <c r="C60" s="8">
        <v>29698</v>
      </c>
      <c r="D60" s="9" t="s">
        <v>1912</v>
      </c>
      <c r="E60" s="9" t="s">
        <v>3764</v>
      </c>
      <c r="F60" s="9" t="s">
        <v>2544</v>
      </c>
      <c r="G60" s="9" t="s">
        <v>2565</v>
      </c>
      <c r="N60" t="s">
        <v>3002</v>
      </c>
      <c r="O60" s="9" t="s">
        <v>295</v>
      </c>
      <c r="P60" s="9" t="s">
        <v>4560</v>
      </c>
      <c r="Q60" t="s">
        <v>3002</v>
      </c>
      <c r="R60" s="9" t="s">
        <v>295</v>
      </c>
      <c r="S60" s="5" t="s">
        <v>2935</v>
      </c>
    </row>
    <row r="61" spans="1:7" ht="12.75">
      <c r="A61" t="s">
        <v>5206</v>
      </c>
      <c r="B61" t="s">
        <v>4070</v>
      </c>
      <c r="C61" s="8">
        <v>31089</v>
      </c>
      <c r="D61" s="9" t="s">
        <v>4610</v>
      </c>
      <c r="F61" s="9" t="s">
        <v>5183</v>
      </c>
      <c r="G61" s="9" t="s">
        <v>2545</v>
      </c>
    </row>
    <row r="62" spans="1:7" ht="12.75">
      <c r="A62" t="s">
        <v>1919</v>
      </c>
      <c r="B62" t="s">
        <v>2369</v>
      </c>
      <c r="C62" s="8">
        <v>30158</v>
      </c>
      <c r="D62" s="9" t="s">
        <v>3206</v>
      </c>
      <c r="F62" s="9" t="s">
        <v>3193</v>
      </c>
      <c r="G62" s="9" t="s">
        <v>1021</v>
      </c>
    </row>
    <row r="63" spans="1:29" ht="12.75">
      <c r="A63" t="s">
        <v>573</v>
      </c>
      <c r="B63" t="s">
        <v>3920</v>
      </c>
      <c r="C63" s="8">
        <v>26760</v>
      </c>
      <c r="E63" s="9" t="s">
        <v>4746</v>
      </c>
      <c r="F63" s="9" t="s">
        <v>539</v>
      </c>
      <c r="G63" s="9" t="s">
        <v>2545</v>
      </c>
      <c r="H63" t="s">
        <v>5209</v>
      </c>
      <c r="I63" s="9" t="s">
        <v>539</v>
      </c>
      <c r="J63" s="9" t="s">
        <v>4415</v>
      </c>
      <c r="K63" t="s">
        <v>1910</v>
      </c>
      <c r="L63" s="9" t="s">
        <v>549</v>
      </c>
      <c r="M63" s="9" t="s">
        <v>5187</v>
      </c>
      <c r="N63" t="s">
        <v>4187</v>
      </c>
      <c r="O63" s="9" t="s">
        <v>549</v>
      </c>
      <c r="P63" s="9" t="s">
        <v>541</v>
      </c>
      <c r="Q63" t="s">
        <v>4187</v>
      </c>
      <c r="R63" s="9" t="s">
        <v>549</v>
      </c>
      <c r="S63" s="9" t="s">
        <v>572</v>
      </c>
      <c r="T63" t="s">
        <v>5209</v>
      </c>
      <c r="U63" s="8" t="s">
        <v>549</v>
      </c>
      <c r="V63" s="9" t="s">
        <v>2836</v>
      </c>
      <c r="W63" s="6" t="s">
        <v>4919</v>
      </c>
      <c r="X63" t="s">
        <v>549</v>
      </c>
      <c r="Y63" s="5" t="s">
        <v>3004</v>
      </c>
      <c r="Z63" s="6" t="s">
        <v>5209</v>
      </c>
      <c r="AA63" s="6" t="s">
        <v>539</v>
      </c>
      <c r="AB63" s="12" t="s">
        <v>5187</v>
      </c>
      <c r="AC63"/>
    </row>
    <row r="64" spans="1:29" ht="12.75">
      <c r="A64" t="s">
        <v>573</v>
      </c>
      <c r="B64" t="s">
        <v>357</v>
      </c>
      <c r="C64" s="8">
        <v>29864</v>
      </c>
      <c r="D64" s="9" t="s">
        <v>1532</v>
      </c>
      <c r="F64" s="9" t="s">
        <v>3548</v>
      </c>
      <c r="G64" s="9" t="s">
        <v>2545</v>
      </c>
      <c r="H64" t="s">
        <v>573</v>
      </c>
      <c r="I64" s="9" t="s">
        <v>3548</v>
      </c>
      <c r="J64" s="9" t="s">
        <v>2545</v>
      </c>
      <c r="K64" t="s">
        <v>573</v>
      </c>
      <c r="L64" s="9" t="s">
        <v>3548</v>
      </c>
      <c r="M64" s="9" t="s">
        <v>2545</v>
      </c>
      <c r="S64" s="9"/>
      <c r="U64" s="8"/>
      <c r="V64" s="9"/>
      <c r="W64" s="6"/>
      <c r="X64"/>
      <c r="Z64" s="6"/>
      <c r="AB64" s="12"/>
      <c r="AC64"/>
    </row>
    <row r="65" spans="1:29" ht="12.75">
      <c r="A65" t="s">
        <v>5200</v>
      </c>
      <c r="B65" t="s">
        <v>3528</v>
      </c>
      <c r="C65" s="8">
        <v>28051</v>
      </c>
      <c r="D65" s="9" t="s">
        <v>5176</v>
      </c>
      <c r="E65" s="9" t="s">
        <v>1168</v>
      </c>
      <c r="F65" s="9" t="s">
        <v>3717</v>
      </c>
      <c r="G65" s="9" t="s">
        <v>5197</v>
      </c>
      <c r="H65" t="s">
        <v>5181</v>
      </c>
      <c r="I65" s="9" t="s">
        <v>3717</v>
      </c>
      <c r="J65" s="9" t="s">
        <v>3814</v>
      </c>
      <c r="K65" t="s">
        <v>5200</v>
      </c>
      <c r="L65" s="9" t="s">
        <v>3717</v>
      </c>
      <c r="M65" s="9" t="s">
        <v>3188</v>
      </c>
      <c r="N65" t="s">
        <v>5200</v>
      </c>
      <c r="O65" s="9" t="s">
        <v>3717</v>
      </c>
      <c r="P65" s="9" t="s">
        <v>2545</v>
      </c>
      <c r="Q65" t="s">
        <v>5181</v>
      </c>
      <c r="R65" s="9" t="s">
        <v>295</v>
      </c>
      <c r="S65" s="9" t="s">
        <v>5207</v>
      </c>
      <c r="T65" t="s">
        <v>5181</v>
      </c>
      <c r="U65" s="8" t="s">
        <v>295</v>
      </c>
      <c r="V65" s="9" t="s">
        <v>5191</v>
      </c>
      <c r="W65" s="6" t="s">
        <v>5200</v>
      </c>
      <c r="X65" t="s">
        <v>295</v>
      </c>
      <c r="Y65" s="5" t="s">
        <v>2545</v>
      </c>
      <c r="Z65" s="6" t="s">
        <v>5181</v>
      </c>
      <c r="AA65" s="6" t="s">
        <v>295</v>
      </c>
      <c r="AB65" s="12" t="s">
        <v>3713</v>
      </c>
      <c r="AC65"/>
    </row>
    <row r="66" spans="1:25" ht="12.75">
      <c r="A66" t="s">
        <v>573</v>
      </c>
      <c r="B66" t="s">
        <v>4188</v>
      </c>
      <c r="C66" s="8">
        <v>28462</v>
      </c>
      <c r="D66" s="9" t="s">
        <v>4939</v>
      </c>
      <c r="E66" s="9" t="s">
        <v>3766</v>
      </c>
      <c r="F66" s="9" t="s">
        <v>374</v>
      </c>
      <c r="G66" s="9" t="s">
        <v>2545</v>
      </c>
      <c r="H66" t="s">
        <v>573</v>
      </c>
      <c r="I66" s="9" t="s">
        <v>374</v>
      </c>
      <c r="J66" s="9" t="s">
        <v>2545</v>
      </c>
      <c r="K66" t="s">
        <v>573</v>
      </c>
      <c r="L66" s="9" t="s">
        <v>3193</v>
      </c>
      <c r="M66" s="9" t="s">
        <v>2545</v>
      </c>
      <c r="N66" t="s">
        <v>5031</v>
      </c>
      <c r="O66" s="9" t="s">
        <v>3193</v>
      </c>
      <c r="P66" s="9" t="s">
        <v>2545</v>
      </c>
      <c r="Q66" t="s">
        <v>5031</v>
      </c>
      <c r="R66" s="9" t="s">
        <v>3193</v>
      </c>
      <c r="S66" s="5" t="s">
        <v>3188</v>
      </c>
      <c r="T66" t="s">
        <v>5031</v>
      </c>
      <c r="U66" t="s">
        <v>3193</v>
      </c>
      <c r="V66" s="5" t="s">
        <v>2545</v>
      </c>
      <c r="W66" s="6" t="s">
        <v>5031</v>
      </c>
      <c r="X66" t="s">
        <v>3193</v>
      </c>
      <c r="Y66" s="5" t="s">
        <v>2545</v>
      </c>
    </row>
    <row r="67" spans="1:29" ht="12.75">
      <c r="A67" t="s">
        <v>3810</v>
      </c>
      <c r="B67" t="s">
        <v>895</v>
      </c>
      <c r="C67" s="8">
        <v>27266</v>
      </c>
      <c r="E67" s="9" t="s">
        <v>1385</v>
      </c>
      <c r="F67" s="9" t="s">
        <v>5177</v>
      </c>
      <c r="G67" s="9" t="s">
        <v>2545</v>
      </c>
      <c r="H67" t="s">
        <v>3712</v>
      </c>
      <c r="I67" s="9" t="s">
        <v>5177</v>
      </c>
      <c r="J67" s="9" t="s">
        <v>5197</v>
      </c>
      <c r="K67" t="s">
        <v>3184</v>
      </c>
      <c r="L67" s="9" t="s">
        <v>524</v>
      </c>
      <c r="M67" s="9" t="s">
        <v>2545</v>
      </c>
      <c r="N67" t="s">
        <v>3714</v>
      </c>
      <c r="O67" s="9" t="s">
        <v>1</v>
      </c>
      <c r="P67" s="9" t="s">
        <v>2545</v>
      </c>
      <c r="Q67" t="s">
        <v>523</v>
      </c>
      <c r="R67" s="9" t="s">
        <v>1</v>
      </c>
      <c r="S67" s="9" t="s">
        <v>541</v>
      </c>
      <c r="T67" t="s">
        <v>523</v>
      </c>
      <c r="U67" s="8" t="s">
        <v>1</v>
      </c>
      <c r="V67" s="9" t="s">
        <v>541</v>
      </c>
      <c r="W67" s="6" t="s">
        <v>523</v>
      </c>
      <c r="X67" t="s">
        <v>1</v>
      </c>
      <c r="Y67" s="5" t="s">
        <v>3813</v>
      </c>
      <c r="Z67" s="6" t="s">
        <v>523</v>
      </c>
      <c r="AA67" s="6" t="s">
        <v>1</v>
      </c>
      <c r="AB67" s="12" t="s">
        <v>5179</v>
      </c>
      <c r="AC67"/>
    </row>
    <row r="68" spans="1:22" ht="12.75">
      <c r="A68" t="s">
        <v>367</v>
      </c>
      <c r="B68" t="s">
        <v>2017</v>
      </c>
      <c r="C68" s="8">
        <v>29019</v>
      </c>
      <c r="D68" s="9" t="s">
        <v>2730</v>
      </c>
      <c r="E68" s="9" t="s">
        <v>2355</v>
      </c>
      <c r="F68" s="9" t="s">
        <v>3193</v>
      </c>
      <c r="G68" s="9" t="s">
        <v>368</v>
      </c>
      <c r="H68" t="s">
        <v>367</v>
      </c>
      <c r="I68" s="9" t="s">
        <v>3193</v>
      </c>
      <c r="J68" s="9" t="s">
        <v>368</v>
      </c>
      <c r="K68" t="s">
        <v>3133</v>
      </c>
      <c r="L68" s="9" t="s">
        <v>3193</v>
      </c>
      <c r="M68" s="9" t="s">
        <v>368</v>
      </c>
      <c r="N68" t="s">
        <v>4780</v>
      </c>
      <c r="O68" s="9" t="s">
        <v>3193</v>
      </c>
      <c r="P68" s="9" t="s">
        <v>3134</v>
      </c>
      <c r="Q68" t="s">
        <v>367</v>
      </c>
      <c r="R68" s="9" t="s">
        <v>3193</v>
      </c>
      <c r="S68" s="5" t="s">
        <v>368</v>
      </c>
      <c r="T68" t="s">
        <v>367</v>
      </c>
      <c r="U68" t="s">
        <v>3193</v>
      </c>
      <c r="V68" s="5" t="s">
        <v>368</v>
      </c>
    </row>
    <row r="69" spans="1:16" ht="12.75">
      <c r="A69" t="s">
        <v>5200</v>
      </c>
      <c r="B69" t="s">
        <v>2475</v>
      </c>
      <c r="C69" s="8">
        <v>30029</v>
      </c>
      <c r="D69" s="9" t="s">
        <v>3203</v>
      </c>
      <c r="F69" s="9" t="s">
        <v>4147</v>
      </c>
      <c r="G69" s="9" t="s">
        <v>2545</v>
      </c>
      <c r="H69" t="s">
        <v>5200</v>
      </c>
      <c r="I69" s="9" t="s">
        <v>4147</v>
      </c>
      <c r="J69" s="9" t="s">
        <v>5197</v>
      </c>
      <c r="K69" t="s">
        <v>5200</v>
      </c>
      <c r="L69" s="9" t="s">
        <v>4147</v>
      </c>
      <c r="M69" s="9" t="s">
        <v>2545</v>
      </c>
      <c r="N69" t="s">
        <v>5200</v>
      </c>
      <c r="O69" s="9" t="s">
        <v>4147</v>
      </c>
      <c r="P69" s="9" t="s">
        <v>2545</v>
      </c>
    </row>
    <row r="70" spans="1:7" ht="12.75">
      <c r="A70" t="s">
        <v>294</v>
      </c>
      <c r="B70" t="s">
        <v>4549</v>
      </c>
      <c r="C70" s="8">
        <v>31596</v>
      </c>
      <c r="D70" s="9" t="s">
        <v>4601</v>
      </c>
      <c r="F70" s="9" t="s">
        <v>377</v>
      </c>
      <c r="G70" s="9" t="s">
        <v>2678</v>
      </c>
    </row>
    <row r="71" spans="1:28" ht="12.75">
      <c r="A71" t="s">
        <v>370</v>
      </c>
      <c r="B71" t="s">
        <v>3012</v>
      </c>
      <c r="C71" s="8">
        <v>27360</v>
      </c>
      <c r="D71" s="9" t="s">
        <v>2853</v>
      </c>
      <c r="E71" s="9" t="s">
        <v>4040</v>
      </c>
      <c r="F71" s="9" t="s">
        <v>3193</v>
      </c>
      <c r="G71" s="9" t="s">
        <v>368</v>
      </c>
      <c r="H71" t="s">
        <v>367</v>
      </c>
      <c r="I71" s="9" t="s">
        <v>3717</v>
      </c>
      <c r="J71" s="9" t="s">
        <v>368</v>
      </c>
      <c r="K71" t="s">
        <v>370</v>
      </c>
      <c r="L71" s="9" t="s">
        <v>3717</v>
      </c>
      <c r="M71" s="9" t="s">
        <v>3134</v>
      </c>
      <c r="N71" t="s">
        <v>370</v>
      </c>
      <c r="O71" s="9" t="s">
        <v>3717</v>
      </c>
      <c r="P71" s="9" t="s">
        <v>3134</v>
      </c>
      <c r="Q71" t="s">
        <v>367</v>
      </c>
      <c r="R71" s="9" t="s">
        <v>3717</v>
      </c>
      <c r="S71" s="5" t="s">
        <v>368</v>
      </c>
      <c r="T71" t="s">
        <v>375</v>
      </c>
      <c r="U71" t="s">
        <v>3717</v>
      </c>
      <c r="V71" s="5" t="s">
        <v>550</v>
      </c>
      <c r="W71" s="6" t="s">
        <v>367</v>
      </c>
      <c r="X71" t="s">
        <v>1</v>
      </c>
      <c r="Y71" s="5" t="s">
        <v>368</v>
      </c>
      <c r="Z71" s="6" t="s">
        <v>367</v>
      </c>
      <c r="AA71" s="6" t="s">
        <v>1</v>
      </c>
      <c r="AB71" s="12" t="s">
        <v>368</v>
      </c>
    </row>
    <row r="72" spans="1:29" ht="12.75">
      <c r="A72" t="s">
        <v>573</v>
      </c>
      <c r="B72" t="s">
        <v>2854</v>
      </c>
      <c r="C72" s="8">
        <v>30543</v>
      </c>
      <c r="D72" s="9" t="s">
        <v>1531</v>
      </c>
      <c r="E72" s="9" t="s">
        <v>902</v>
      </c>
      <c r="F72" s="9" t="s">
        <v>5177</v>
      </c>
      <c r="G72" s="9" t="s">
        <v>2545</v>
      </c>
      <c r="H72" t="s">
        <v>573</v>
      </c>
      <c r="I72" s="9" t="s">
        <v>374</v>
      </c>
      <c r="J72" s="9" t="s">
        <v>2545</v>
      </c>
      <c r="K72" t="s">
        <v>573</v>
      </c>
      <c r="L72" s="9" t="s">
        <v>374</v>
      </c>
      <c r="M72" s="9" t="s">
        <v>2545</v>
      </c>
      <c r="S72" s="9"/>
      <c r="U72" s="8"/>
      <c r="V72" s="9"/>
      <c r="W72" s="6"/>
      <c r="X72"/>
      <c r="Z72" s="6"/>
      <c r="AB72" s="12"/>
      <c r="AC72"/>
    </row>
    <row r="73" spans="1:29" ht="12.75">
      <c r="A73" t="s">
        <v>3674</v>
      </c>
      <c r="B73" t="s">
        <v>4950</v>
      </c>
      <c r="C73" s="8">
        <v>27790</v>
      </c>
      <c r="D73" s="9" t="s">
        <v>4783</v>
      </c>
      <c r="E73" s="9" t="s">
        <v>1168</v>
      </c>
      <c r="F73" s="9" t="s">
        <v>3083</v>
      </c>
      <c r="G73" s="9" t="s">
        <v>2309</v>
      </c>
      <c r="N73" t="s">
        <v>2704</v>
      </c>
      <c r="O73" s="9" t="s">
        <v>3083</v>
      </c>
      <c r="P73" s="9" t="s">
        <v>1767</v>
      </c>
      <c r="Q73" t="s">
        <v>3674</v>
      </c>
      <c r="R73" s="9" t="s">
        <v>3083</v>
      </c>
      <c r="S73" s="9" t="s">
        <v>3270</v>
      </c>
      <c r="T73" t="s">
        <v>71</v>
      </c>
      <c r="U73" s="8" t="s">
        <v>3083</v>
      </c>
      <c r="V73" s="9" t="s">
        <v>3271</v>
      </c>
      <c r="W73" s="6" t="s">
        <v>71</v>
      </c>
      <c r="X73" t="s">
        <v>3083</v>
      </c>
      <c r="Y73" s="5" t="s">
        <v>3272</v>
      </c>
      <c r="Z73" t="s">
        <v>3674</v>
      </c>
      <c r="AA73" s="6" t="s">
        <v>3083</v>
      </c>
      <c r="AB73" s="12" t="s">
        <v>3273</v>
      </c>
      <c r="AC73"/>
    </row>
    <row r="74" spans="1:29" ht="12.75">
      <c r="A74" t="s">
        <v>367</v>
      </c>
      <c r="B74" t="s">
        <v>5240</v>
      </c>
      <c r="C74" s="8">
        <v>28745</v>
      </c>
      <c r="D74" s="9" t="s">
        <v>3192</v>
      </c>
      <c r="E74" s="9" t="s">
        <v>1388</v>
      </c>
      <c r="F74" s="9" t="s">
        <v>377</v>
      </c>
      <c r="G74" s="9" t="s">
        <v>368</v>
      </c>
      <c r="H74" t="s">
        <v>3133</v>
      </c>
      <c r="I74" s="9" t="s">
        <v>377</v>
      </c>
      <c r="J74" s="9" t="s">
        <v>368</v>
      </c>
      <c r="K74" t="s">
        <v>367</v>
      </c>
      <c r="L74" s="9" t="s">
        <v>2716</v>
      </c>
      <c r="M74" s="9" t="s">
        <v>368</v>
      </c>
      <c r="N74" t="s">
        <v>367</v>
      </c>
      <c r="O74" s="9" t="s">
        <v>2546</v>
      </c>
      <c r="P74" s="9" t="s">
        <v>368</v>
      </c>
      <c r="Q74" t="s">
        <v>3133</v>
      </c>
      <c r="R74" s="9" t="s">
        <v>2546</v>
      </c>
      <c r="S74" s="9" t="s">
        <v>3134</v>
      </c>
      <c r="T74" t="s">
        <v>3133</v>
      </c>
      <c r="U74" s="8" t="s">
        <v>2546</v>
      </c>
      <c r="V74" s="9" t="s">
        <v>3134</v>
      </c>
      <c r="W74" s="6" t="s">
        <v>4780</v>
      </c>
      <c r="X74" t="s">
        <v>2546</v>
      </c>
      <c r="Y74" s="5" t="s">
        <v>3134</v>
      </c>
      <c r="Z74" s="6"/>
      <c r="AB74" s="12"/>
      <c r="AC74"/>
    </row>
    <row r="75" spans="1:29" ht="12.75">
      <c r="A75" t="s">
        <v>367</v>
      </c>
      <c r="B75" t="s">
        <v>1827</v>
      </c>
      <c r="C75" s="8">
        <v>29095</v>
      </c>
      <c r="D75" s="9" t="s">
        <v>1828</v>
      </c>
      <c r="E75" s="9" t="s">
        <v>59</v>
      </c>
      <c r="F75" s="9" t="s">
        <v>4147</v>
      </c>
      <c r="G75" s="9" t="s">
        <v>368</v>
      </c>
      <c r="H75" t="s">
        <v>367</v>
      </c>
      <c r="I75" s="9" t="s">
        <v>3193</v>
      </c>
      <c r="J75" s="9" t="s">
        <v>368</v>
      </c>
      <c r="K75" t="s">
        <v>367</v>
      </c>
      <c r="L75" s="9" t="s">
        <v>377</v>
      </c>
      <c r="M75" s="9" t="s">
        <v>368</v>
      </c>
      <c r="N75" t="s">
        <v>367</v>
      </c>
      <c r="O75" s="9" t="s">
        <v>549</v>
      </c>
      <c r="P75" s="9" t="s">
        <v>368</v>
      </c>
      <c r="Q75" t="s">
        <v>367</v>
      </c>
      <c r="R75" s="9" t="s">
        <v>549</v>
      </c>
      <c r="S75" s="9" t="s">
        <v>368</v>
      </c>
      <c r="T75" t="s">
        <v>367</v>
      </c>
      <c r="U75" s="8" t="s">
        <v>5183</v>
      </c>
      <c r="V75" s="9" t="s">
        <v>368</v>
      </c>
      <c r="W75" s="6" t="s">
        <v>367</v>
      </c>
      <c r="X75" t="s">
        <v>5183</v>
      </c>
      <c r="Y75" s="5" t="s">
        <v>368</v>
      </c>
      <c r="Z75" s="6" t="s">
        <v>367</v>
      </c>
      <c r="AA75" s="6" t="s">
        <v>5183</v>
      </c>
      <c r="AB75" s="12" t="s">
        <v>368</v>
      </c>
      <c r="AC75"/>
    </row>
    <row r="76" spans="1:29" ht="12.75">
      <c r="A76" t="s">
        <v>3185</v>
      </c>
      <c r="B76" t="s">
        <v>3980</v>
      </c>
      <c r="C76" s="8">
        <v>28945</v>
      </c>
      <c r="D76" s="9" t="s">
        <v>2253</v>
      </c>
      <c r="E76" s="9" t="s">
        <v>3842</v>
      </c>
      <c r="F76" s="9" t="s">
        <v>2697</v>
      </c>
      <c r="G76" s="9" t="s">
        <v>2545</v>
      </c>
      <c r="H76" t="s">
        <v>3185</v>
      </c>
      <c r="I76" s="9" t="s">
        <v>2697</v>
      </c>
      <c r="J76" s="9" t="s">
        <v>3711</v>
      </c>
      <c r="K76" t="s">
        <v>3185</v>
      </c>
      <c r="L76" s="9" t="s">
        <v>2697</v>
      </c>
      <c r="M76" s="9" t="s">
        <v>3188</v>
      </c>
      <c r="N76" t="s">
        <v>3185</v>
      </c>
      <c r="O76" s="9" t="s">
        <v>2123</v>
      </c>
      <c r="P76" s="9" t="s">
        <v>5197</v>
      </c>
      <c r="Q76" t="s">
        <v>2274</v>
      </c>
      <c r="R76" s="9" t="s">
        <v>2544</v>
      </c>
      <c r="S76" s="9" t="s">
        <v>2545</v>
      </c>
      <c r="T76" t="s">
        <v>2274</v>
      </c>
      <c r="U76" s="8" t="s">
        <v>2544</v>
      </c>
      <c r="V76" s="9" t="s">
        <v>2545</v>
      </c>
      <c r="W76" s="14" t="s">
        <v>3185</v>
      </c>
      <c r="X76" t="s">
        <v>2544</v>
      </c>
      <c r="Y76" s="5" t="s">
        <v>3188</v>
      </c>
      <c r="AB76" s="12"/>
      <c r="AC76"/>
    </row>
    <row r="77" spans="1:29" ht="12.75">
      <c r="A77" t="s">
        <v>367</v>
      </c>
      <c r="B77" t="s">
        <v>1621</v>
      </c>
      <c r="C77" s="8">
        <v>29137</v>
      </c>
      <c r="D77" s="9" t="s">
        <v>3262</v>
      </c>
      <c r="E77" s="9" t="s">
        <v>3844</v>
      </c>
      <c r="F77" s="9" t="s">
        <v>3717</v>
      </c>
      <c r="G77" s="9" t="s">
        <v>368</v>
      </c>
      <c r="H77" t="s">
        <v>367</v>
      </c>
      <c r="I77" s="9" t="s">
        <v>5177</v>
      </c>
      <c r="J77" s="9" t="s">
        <v>368</v>
      </c>
      <c r="K77" t="s">
        <v>370</v>
      </c>
      <c r="L77" s="9" t="s">
        <v>5177</v>
      </c>
      <c r="M77" s="9" t="s">
        <v>368</v>
      </c>
      <c r="N77" t="s">
        <v>367</v>
      </c>
      <c r="O77" s="9" t="s">
        <v>377</v>
      </c>
      <c r="P77" s="9" t="s">
        <v>368</v>
      </c>
      <c r="S77" s="9"/>
      <c r="T77" t="s">
        <v>367</v>
      </c>
      <c r="U77" s="8" t="s">
        <v>549</v>
      </c>
      <c r="V77" s="9" t="s">
        <v>368</v>
      </c>
      <c r="W77" s="6" t="s">
        <v>367</v>
      </c>
      <c r="X77" t="s">
        <v>549</v>
      </c>
      <c r="Y77" s="5" t="s">
        <v>368</v>
      </c>
      <c r="AC77"/>
    </row>
    <row r="78" spans="1:16" ht="12.75">
      <c r="A78" t="s">
        <v>367</v>
      </c>
      <c r="B78" t="s">
        <v>3144</v>
      </c>
      <c r="C78" s="8">
        <v>30502</v>
      </c>
      <c r="D78" s="9" t="s">
        <v>1532</v>
      </c>
      <c r="E78" s="9" t="s">
        <v>5172</v>
      </c>
      <c r="F78" s="9" t="s">
        <v>4511</v>
      </c>
      <c r="G78" s="9" t="s">
        <v>368</v>
      </c>
      <c r="H78" t="s">
        <v>367</v>
      </c>
      <c r="I78" s="9" t="s">
        <v>4511</v>
      </c>
      <c r="J78" s="9" t="s">
        <v>368</v>
      </c>
      <c r="K78" t="s">
        <v>367</v>
      </c>
      <c r="L78" s="9" t="s">
        <v>4511</v>
      </c>
      <c r="M78" s="9" t="s">
        <v>368</v>
      </c>
      <c r="N78" t="s">
        <v>367</v>
      </c>
      <c r="O78" s="9" t="s">
        <v>4511</v>
      </c>
      <c r="P78" s="9" t="s">
        <v>368</v>
      </c>
    </row>
    <row r="79" spans="1:7" ht="12.75">
      <c r="A79" t="s">
        <v>3674</v>
      </c>
      <c r="B79" t="s">
        <v>2608</v>
      </c>
      <c r="C79" s="8">
        <v>31333</v>
      </c>
      <c r="D79" s="9" t="s">
        <v>4605</v>
      </c>
      <c r="F79" s="9" t="s">
        <v>539</v>
      </c>
      <c r="G79" s="9" t="s">
        <v>1671</v>
      </c>
    </row>
    <row r="80" spans="1:16" ht="12.75">
      <c r="A80" t="s">
        <v>5200</v>
      </c>
      <c r="B80" t="s">
        <v>202</v>
      </c>
      <c r="C80" s="8">
        <v>30402</v>
      </c>
      <c r="D80" s="9" t="s">
        <v>1532</v>
      </c>
      <c r="E80" s="9" t="s">
        <v>96</v>
      </c>
      <c r="F80" s="9" t="s">
        <v>3083</v>
      </c>
      <c r="G80" s="9" t="s">
        <v>2545</v>
      </c>
      <c r="H80" t="s">
        <v>5200</v>
      </c>
      <c r="I80" s="9" t="s">
        <v>2544</v>
      </c>
      <c r="J80" s="9" t="s">
        <v>2545</v>
      </c>
      <c r="K80" t="s">
        <v>5200</v>
      </c>
      <c r="L80" s="9" t="s">
        <v>2544</v>
      </c>
      <c r="M80" s="9" t="s">
        <v>2539</v>
      </c>
      <c r="N80" t="s">
        <v>203</v>
      </c>
      <c r="O80" s="9" t="s">
        <v>2544</v>
      </c>
      <c r="P80" s="9" t="s">
        <v>2545</v>
      </c>
    </row>
    <row r="81" spans="1:7" ht="12.75">
      <c r="A81" t="s">
        <v>3184</v>
      </c>
      <c r="B81" t="s">
        <v>2618</v>
      </c>
      <c r="C81" s="8">
        <v>30339</v>
      </c>
      <c r="D81" s="9" t="s">
        <v>2638</v>
      </c>
      <c r="F81" s="9" t="s">
        <v>5183</v>
      </c>
      <c r="G81" s="9" t="s">
        <v>2545</v>
      </c>
    </row>
    <row r="82" spans="1:7" ht="12.75">
      <c r="A82" t="s">
        <v>296</v>
      </c>
      <c r="B82" t="s">
        <v>4972</v>
      </c>
      <c r="C82" s="8">
        <v>30878</v>
      </c>
      <c r="D82" s="9" t="s">
        <v>97</v>
      </c>
      <c r="F82" s="9" t="s">
        <v>2538</v>
      </c>
      <c r="G82" s="9" t="s">
        <v>196</v>
      </c>
    </row>
    <row r="83" spans="1:16" ht="12.75">
      <c r="A83" t="s">
        <v>3185</v>
      </c>
      <c r="B83" t="s">
        <v>921</v>
      </c>
      <c r="C83" s="8">
        <v>29727</v>
      </c>
      <c r="D83" s="9" t="s">
        <v>1528</v>
      </c>
      <c r="E83" s="9" t="s">
        <v>5172</v>
      </c>
      <c r="F83" s="9" t="s">
        <v>4147</v>
      </c>
      <c r="G83" s="9" t="s">
        <v>2545</v>
      </c>
      <c r="H83" t="s">
        <v>3185</v>
      </c>
      <c r="I83" s="9" t="s">
        <v>4147</v>
      </c>
      <c r="J83" s="9" t="s">
        <v>3718</v>
      </c>
      <c r="K83" t="s">
        <v>3185</v>
      </c>
      <c r="L83" s="9" t="s">
        <v>4147</v>
      </c>
      <c r="M83" s="9" t="s">
        <v>3188</v>
      </c>
      <c r="N83" t="s">
        <v>3185</v>
      </c>
      <c r="O83" s="9" t="s">
        <v>4147</v>
      </c>
      <c r="P83" s="9" t="s">
        <v>3188</v>
      </c>
    </row>
    <row r="84" spans="1:7" ht="12.75">
      <c r="A84" t="s">
        <v>5200</v>
      </c>
      <c r="B84" t="s">
        <v>2613</v>
      </c>
      <c r="C84" s="8">
        <v>31021</v>
      </c>
      <c r="D84" s="9" t="s">
        <v>4602</v>
      </c>
      <c r="F84" s="9" t="s">
        <v>539</v>
      </c>
      <c r="G84" s="9" t="s">
        <v>2545</v>
      </c>
    </row>
    <row r="85" spans="1:29" ht="12.75">
      <c r="A85" t="s">
        <v>5178</v>
      </c>
      <c r="B85" t="s">
        <v>3212</v>
      </c>
      <c r="C85" s="8">
        <v>27214</v>
      </c>
      <c r="E85" s="9" t="s">
        <v>4662</v>
      </c>
      <c r="F85" s="9" t="s">
        <v>2546</v>
      </c>
      <c r="G85" s="9" t="s">
        <v>5197</v>
      </c>
      <c r="H85" t="s">
        <v>3816</v>
      </c>
      <c r="I85" s="9" t="s">
        <v>2546</v>
      </c>
      <c r="J85" s="9" t="s">
        <v>3718</v>
      </c>
      <c r="K85" t="s">
        <v>3816</v>
      </c>
      <c r="L85" s="9" t="s">
        <v>2546</v>
      </c>
      <c r="M85" s="9" t="s">
        <v>5191</v>
      </c>
      <c r="N85" t="s">
        <v>5196</v>
      </c>
      <c r="O85" s="9" t="s">
        <v>524</v>
      </c>
      <c r="P85" s="9" t="s">
        <v>3813</v>
      </c>
      <c r="Q85" t="s">
        <v>5178</v>
      </c>
      <c r="R85" s="9" t="s">
        <v>524</v>
      </c>
      <c r="S85" s="9" t="s">
        <v>4144</v>
      </c>
      <c r="T85" t="s">
        <v>5178</v>
      </c>
      <c r="U85" s="8" t="s">
        <v>524</v>
      </c>
      <c r="V85" s="9" t="s">
        <v>5083</v>
      </c>
      <c r="W85" s="14" t="s">
        <v>3816</v>
      </c>
      <c r="X85" t="s">
        <v>524</v>
      </c>
      <c r="Y85" s="5" t="s">
        <v>5083</v>
      </c>
      <c r="Z85" s="6" t="s">
        <v>5178</v>
      </c>
      <c r="AA85" s="6" t="s">
        <v>374</v>
      </c>
      <c r="AB85" s="12" t="s">
        <v>571</v>
      </c>
      <c r="AC85"/>
    </row>
    <row r="86" spans="1:29" ht="12.75">
      <c r="A86" t="s">
        <v>3184</v>
      </c>
      <c r="B86" t="s">
        <v>2644</v>
      </c>
      <c r="C86" s="8">
        <v>30429</v>
      </c>
      <c r="D86" s="9" t="s">
        <v>98</v>
      </c>
      <c r="F86" s="9" t="s">
        <v>4172</v>
      </c>
      <c r="G86" s="9" t="s">
        <v>2545</v>
      </c>
      <c r="K86" t="s">
        <v>3184</v>
      </c>
      <c r="L86" s="9" t="s">
        <v>1</v>
      </c>
      <c r="M86" s="9" t="s">
        <v>2545</v>
      </c>
      <c r="S86" s="9"/>
      <c r="U86" s="8"/>
      <c r="V86" s="9"/>
      <c r="W86" s="6"/>
      <c r="X86"/>
      <c r="Z86" s="6"/>
      <c r="AB86" s="12"/>
      <c r="AC86"/>
    </row>
    <row r="87" spans="1:10" ht="12.75">
      <c r="A87" t="s">
        <v>367</v>
      </c>
      <c r="B87" t="s">
        <v>2932</v>
      </c>
      <c r="C87" s="8">
        <v>30149</v>
      </c>
      <c r="D87" s="9" t="s">
        <v>2113</v>
      </c>
      <c r="E87" s="9" t="s">
        <v>4867</v>
      </c>
      <c r="F87" s="9" t="s">
        <v>549</v>
      </c>
      <c r="G87" s="9" t="s">
        <v>368</v>
      </c>
      <c r="H87" t="s">
        <v>367</v>
      </c>
      <c r="I87" s="9" t="s">
        <v>549</v>
      </c>
      <c r="J87" s="9" t="s">
        <v>368</v>
      </c>
    </row>
    <row r="88" spans="1:10" ht="12.75">
      <c r="A88" t="s">
        <v>367</v>
      </c>
      <c r="B88" t="s">
        <v>2148</v>
      </c>
      <c r="C88" s="8">
        <v>31253</v>
      </c>
      <c r="D88" s="9" t="s">
        <v>2638</v>
      </c>
      <c r="E88" s="9" t="s">
        <v>3325</v>
      </c>
      <c r="F88" s="9" t="s">
        <v>4041</v>
      </c>
      <c r="G88" s="9" t="s">
        <v>368</v>
      </c>
      <c r="H88" t="s">
        <v>367</v>
      </c>
      <c r="I88" s="9" t="s">
        <v>4041</v>
      </c>
      <c r="J88" s="9" t="s">
        <v>368</v>
      </c>
    </row>
    <row r="89" spans="1:29" ht="12.75">
      <c r="A89" t="s">
        <v>5203</v>
      </c>
      <c r="B89" t="s">
        <v>2552</v>
      </c>
      <c r="C89" s="8">
        <v>28867</v>
      </c>
      <c r="D89" s="9" t="s">
        <v>2730</v>
      </c>
      <c r="F89" s="9" t="s">
        <v>4172</v>
      </c>
      <c r="G89" s="9" t="s">
        <v>5197</v>
      </c>
      <c r="H89" t="s">
        <v>5203</v>
      </c>
      <c r="I89" s="9" t="s">
        <v>4172</v>
      </c>
      <c r="J89" s="9" t="s">
        <v>2545</v>
      </c>
      <c r="Q89" t="s">
        <v>3816</v>
      </c>
      <c r="R89" s="9" t="s">
        <v>374</v>
      </c>
      <c r="S89" s="9" t="s">
        <v>3811</v>
      </c>
      <c r="U89" s="8"/>
      <c r="V89" s="9"/>
      <c r="W89" s="6"/>
      <c r="X89"/>
      <c r="Z89" s="6"/>
      <c r="AB89" s="12"/>
      <c r="AC89"/>
    </row>
    <row r="90" spans="1:29" ht="12.75">
      <c r="A90" t="s">
        <v>367</v>
      </c>
      <c r="B90" t="s">
        <v>3116</v>
      </c>
      <c r="C90" s="8">
        <v>28100</v>
      </c>
      <c r="D90" s="9" t="s">
        <v>651</v>
      </c>
      <c r="E90" s="9" t="s">
        <v>4746</v>
      </c>
      <c r="F90" s="9" t="s">
        <v>5177</v>
      </c>
      <c r="G90" s="9" t="s">
        <v>368</v>
      </c>
      <c r="H90" t="s">
        <v>367</v>
      </c>
      <c r="I90" s="9" t="s">
        <v>4172</v>
      </c>
      <c r="J90" s="9" t="s">
        <v>368</v>
      </c>
      <c r="N90" t="s">
        <v>367</v>
      </c>
      <c r="O90" s="9" t="s">
        <v>4041</v>
      </c>
      <c r="P90" s="9" t="s">
        <v>368</v>
      </c>
      <c r="Q90" t="s">
        <v>370</v>
      </c>
      <c r="R90" s="9" t="s">
        <v>4041</v>
      </c>
      <c r="S90" s="9" t="s">
        <v>3134</v>
      </c>
      <c r="T90" t="s">
        <v>370</v>
      </c>
      <c r="U90" s="8" t="s">
        <v>4041</v>
      </c>
      <c r="V90" s="9" t="s">
        <v>3134</v>
      </c>
      <c r="W90" s="6" t="s">
        <v>370</v>
      </c>
      <c r="X90" t="s">
        <v>4041</v>
      </c>
      <c r="Y90" s="5" t="s">
        <v>368</v>
      </c>
      <c r="Z90" s="6" t="s">
        <v>367</v>
      </c>
      <c r="AA90" s="6" t="s">
        <v>4041</v>
      </c>
      <c r="AB90" s="12" t="s">
        <v>368</v>
      </c>
      <c r="AC90"/>
    </row>
    <row r="91" spans="1:29" ht="12.75">
      <c r="A91" t="s">
        <v>5031</v>
      </c>
      <c r="B91" t="s">
        <v>2471</v>
      </c>
      <c r="C91" s="8">
        <v>29077</v>
      </c>
      <c r="D91" s="9" t="s">
        <v>2188</v>
      </c>
      <c r="E91" s="9" t="s">
        <v>60</v>
      </c>
      <c r="F91" s="9" t="s">
        <v>5194</v>
      </c>
      <c r="G91" s="9" t="s">
        <v>2545</v>
      </c>
      <c r="H91" t="s">
        <v>5031</v>
      </c>
      <c r="I91" s="9" t="s">
        <v>5194</v>
      </c>
      <c r="J91" s="9" t="s">
        <v>2545</v>
      </c>
      <c r="K91" t="s">
        <v>5209</v>
      </c>
      <c r="L91" s="9" t="s">
        <v>1480</v>
      </c>
      <c r="M91" s="9" t="s">
        <v>3811</v>
      </c>
      <c r="N91" t="s">
        <v>5209</v>
      </c>
      <c r="O91" s="9" t="s">
        <v>5180</v>
      </c>
      <c r="P91" s="9" t="s">
        <v>543</v>
      </c>
      <c r="Q91" t="s">
        <v>5209</v>
      </c>
      <c r="R91" s="9" t="s">
        <v>5180</v>
      </c>
      <c r="S91" s="9" t="s">
        <v>5207</v>
      </c>
      <c r="T91" t="s">
        <v>573</v>
      </c>
      <c r="U91" s="8" t="s">
        <v>5180</v>
      </c>
      <c r="V91" s="9" t="s">
        <v>2545</v>
      </c>
      <c r="W91" s="6" t="s">
        <v>573</v>
      </c>
      <c r="X91" t="s">
        <v>5180</v>
      </c>
      <c r="Y91" s="5" t="s">
        <v>3188</v>
      </c>
      <c r="AC91"/>
    </row>
    <row r="92" spans="1:10" ht="12.75">
      <c r="A92" t="s">
        <v>5031</v>
      </c>
      <c r="B92" t="s">
        <v>2651</v>
      </c>
      <c r="C92" s="8">
        <v>29733</v>
      </c>
      <c r="D92" s="9" t="s">
        <v>1532</v>
      </c>
      <c r="F92" s="9" t="s">
        <v>2544</v>
      </c>
      <c r="G92" s="9" t="s">
        <v>2545</v>
      </c>
      <c r="H92" t="s">
        <v>573</v>
      </c>
      <c r="I92" s="9" t="s">
        <v>2544</v>
      </c>
      <c r="J92" s="9" t="s">
        <v>2545</v>
      </c>
    </row>
    <row r="93" spans="1:10" ht="12.75">
      <c r="A93" t="s">
        <v>5200</v>
      </c>
      <c r="B93" t="s">
        <v>3163</v>
      </c>
      <c r="C93" s="8">
        <v>29544</v>
      </c>
      <c r="D93" s="9" t="s">
        <v>2113</v>
      </c>
      <c r="F93" s="9" t="s">
        <v>2123</v>
      </c>
      <c r="G93" s="9" t="s">
        <v>2545</v>
      </c>
      <c r="H93" t="s">
        <v>5203</v>
      </c>
      <c r="I93" s="9" t="s">
        <v>2123</v>
      </c>
      <c r="J93" s="9" t="s">
        <v>5197</v>
      </c>
    </row>
    <row r="94" spans="1:7" ht="12.75">
      <c r="A94" t="s">
        <v>5200</v>
      </c>
      <c r="B94" t="s">
        <v>4090</v>
      </c>
      <c r="C94" s="8">
        <v>31506</v>
      </c>
      <c r="D94" s="9" t="s">
        <v>4602</v>
      </c>
      <c r="F94" s="9" t="s">
        <v>3548</v>
      </c>
      <c r="G94" s="9" t="s">
        <v>3188</v>
      </c>
    </row>
    <row r="95" spans="1:16" ht="12.75">
      <c r="A95" t="s">
        <v>3674</v>
      </c>
      <c r="B95" t="s">
        <v>1090</v>
      </c>
      <c r="C95" s="8">
        <v>29798</v>
      </c>
      <c r="D95" s="9" t="s">
        <v>3303</v>
      </c>
      <c r="E95" s="9" t="s">
        <v>5172</v>
      </c>
      <c r="F95" s="9" t="s">
        <v>4940</v>
      </c>
      <c r="G95" s="9" t="s">
        <v>2093</v>
      </c>
      <c r="H95" t="s">
        <v>3674</v>
      </c>
      <c r="I95" s="9" t="s">
        <v>4172</v>
      </c>
      <c r="J95" s="9" t="s">
        <v>2815</v>
      </c>
      <c r="K95" t="s">
        <v>3674</v>
      </c>
      <c r="L95" s="9" t="s">
        <v>4172</v>
      </c>
      <c r="M95" s="9" t="s">
        <v>953</v>
      </c>
      <c r="N95" t="s">
        <v>3674</v>
      </c>
      <c r="O95" s="9" t="s">
        <v>4172</v>
      </c>
      <c r="P95" s="9" t="s">
        <v>3372</v>
      </c>
    </row>
    <row r="96" spans="1:7" ht="12.75">
      <c r="A96" t="s">
        <v>367</v>
      </c>
      <c r="B96" t="s">
        <v>5058</v>
      </c>
      <c r="C96" s="8">
        <v>30729</v>
      </c>
      <c r="D96" s="9" t="s">
        <v>1285</v>
      </c>
      <c r="F96" s="9" t="s">
        <v>4041</v>
      </c>
      <c r="G96" s="9" t="s">
        <v>368</v>
      </c>
    </row>
    <row r="97" spans="1:10" ht="12.75">
      <c r="A97" t="s">
        <v>367</v>
      </c>
      <c r="B97" t="s">
        <v>779</v>
      </c>
      <c r="C97" s="8">
        <v>29990</v>
      </c>
      <c r="D97" s="9" t="s">
        <v>2113</v>
      </c>
      <c r="F97" s="9" t="s">
        <v>3083</v>
      </c>
      <c r="G97" s="9" t="s">
        <v>368</v>
      </c>
      <c r="H97" t="s">
        <v>367</v>
      </c>
      <c r="I97" s="9" t="s">
        <v>3083</v>
      </c>
      <c r="J97" s="9" t="s">
        <v>368</v>
      </c>
    </row>
    <row r="98" spans="1:22" ht="12.75">
      <c r="A98" t="s">
        <v>523</v>
      </c>
      <c r="B98" t="s">
        <v>3537</v>
      </c>
      <c r="C98" s="8">
        <v>30025</v>
      </c>
      <c r="D98" s="9" t="s">
        <v>3538</v>
      </c>
      <c r="E98" s="9" t="s">
        <v>2537</v>
      </c>
      <c r="F98" s="9" t="s">
        <v>3548</v>
      </c>
      <c r="G98" s="9" t="s">
        <v>2545</v>
      </c>
      <c r="H98" t="s">
        <v>3184</v>
      </c>
      <c r="I98" s="9" t="s">
        <v>295</v>
      </c>
      <c r="J98" s="9" t="s">
        <v>2545</v>
      </c>
      <c r="K98" t="s">
        <v>3714</v>
      </c>
      <c r="L98" s="9" t="s">
        <v>295</v>
      </c>
      <c r="M98" s="9" t="s">
        <v>543</v>
      </c>
      <c r="N98" t="s">
        <v>3714</v>
      </c>
      <c r="O98" s="9" t="s">
        <v>295</v>
      </c>
      <c r="P98" s="9" t="s">
        <v>2545</v>
      </c>
      <c r="Q98" t="s">
        <v>523</v>
      </c>
      <c r="R98" s="9" t="s">
        <v>295</v>
      </c>
      <c r="S98" s="5" t="s">
        <v>3814</v>
      </c>
      <c r="T98" t="s">
        <v>3184</v>
      </c>
      <c r="U98" t="s">
        <v>295</v>
      </c>
      <c r="V98" s="5" t="s">
        <v>3814</v>
      </c>
    </row>
    <row r="99" spans="1:7" ht="12.75">
      <c r="A99" t="s">
        <v>5203</v>
      </c>
      <c r="B99" t="s">
        <v>3619</v>
      </c>
      <c r="C99" s="8">
        <v>30470</v>
      </c>
      <c r="D99" s="9" t="s">
        <v>94</v>
      </c>
      <c r="F99" s="9" t="s">
        <v>4147</v>
      </c>
      <c r="G99" s="9" t="s">
        <v>2545</v>
      </c>
    </row>
    <row r="100" spans="1:7" ht="12.75">
      <c r="A100" t="s">
        <v>367</v>
      </c>
      <c r="B100" t="s">
        <v>3650</v>
      </c>
      <c r="C100" s="8">
        <v>31166</v>
      </c>
      <c r="D100" s="9" t="s">
        <v>2638</v>
      </c>
      <c r="F100" s="9" t="s">
        <v>3193</v>
      </c>
      <c r="G100" s="9" t="s">
        <v>368</v>
      </c>
    </row>
    <row r="101" spans="1:29" ht="12.75">
      <c r="A101" t="s">
        <v>5200</v>
      </c>
      <c r="B101" t="s">
        <v>914</v>
      </c>
      <c r="C101" s="8">
        <v>30145</v>
      </c>
      <c r="D101" s="9" t="s">
        <v>93</v>
      </c>
      <c r="E101" s="9" t="s">
        <v>2654</v>
      </c>
      <c r="F101" s="9" t="s">
        <v>524</v>
      </c>
      <c r="G101" s="9" t="s">
        <v>5208</v>
      </c>
      <c r="H101" t="s">
        <v>5200</v>
      </c>
      <c r="I101" s="9" t="s">
        <v>524</v>
      </c>
      <c r="J101" s="9" t="s">
        <v>5197</v>
      </c>
      <c r="K101" t="s">
        <v>5200</v>
      </c>
      <c r="L101" s="9" t="s">
        <v>524</v>
      </c>
      <c r="M101" s="9" t="s">
        <v>2547</v>
      </c>
      <c r="S101" s="9"/>
      <c r="U101" s="8"/>
      <c r="V101" s="9"/>
      <c r="W101" s="6"/>
      <c r="X101"/>
      <c r="Z101" s="6"/>
      <c r="AB101" s="12"/>
      <c r="AC101"/>
    </row>
    <row r="102" spans="1:10" ht="12.75">
      <c r="A102" t="s">
        <v>573</v>
      </c>
      <c r="B102" t="s">
        <v>1235</v>
      </c>
      <c r="C102" s="8">
        <v>30856</v>
      </c>
      <c r="D102" s="9" t="s">
        <v>2111</v>
      </c>
      <c r="E102" s="9" t="s">
        <v>1285</v>
      </c>
      <c r="F102" s="9" t="s">
        <v>1905</v>
      </c>
      <c r="G102" s="9" t="s">
        <v>2545</v>
      </c>
      <c r="H102" t="s">
        <v>573</v>
      </c>
      <c r="I102" s="9" t="s">
        <v>1905</v>
      </c>
      <c r="J102" s="9" t="s">
        <v>2545</v>
      </c>
    </row>
    <row r="103" spans="1:7" ht="12.75">
      <c r="A103" t="s">
        <v>367</v>
      </c>
      <c r="B103" t="s">
        <v>3623</v>
      </c>
      <c r="C103" s="8">
        <v>29503</v>
      </c>
      <c r="D103" s="9" t="s">
        <v>3262</v>
      </c>
      <c r="F103" s="9" t="s">
        <v>4147</v>
      </c>
      <c r="G103" s="9" t="s">
        <v>368</v>
      </c>
    </row>
    <row r="104" spans="1:7" ht="12.75">
      <c r="A104" t="s">
        <v>317</v>
      </c>
      <c r="B104" t="s">
        <v>3621</v>
      </c>
      <c r="C104" s="8">
        <v>30324</v>
      </c>
      <c r="D104" s="9" t="s">
        <v>98</v>
      </c>
      <c r="F104" s="9" t="s">
        <v>4147</v>
      </c>
      <c r="G104" s="9" t="s">
        <v>2545</v>
      </c>
    </row>
    <row r="105" spans="1:10" ht="12.75">
      <c r="A105" t="s">
        <v>573</v>
      </c>
      <c r="B105" t="s">
        <v>1721</v>
      </c>
      <c r="C105" s="8">
        <v>30556</v>
      </c>
      <c r="D105" s="9" t="s">
        <v>2638</v>
      </c>
      <c r="F105" s="9" t="s">
        <v>4172</v>
      </c>
      <c r="G105" s="9" t="s">
        <v>2545</v>
      </c>
      <c r="H105" t="s">
        <v>573</v>
      </c>
      <c r="I105" s="9" t="s">
        <v>4172</v>
      </c>
      <c r="J105" s="9" t="s">
        <v>2545</v>
      </c>
    </row>
    <row r="106" spans="1:28" ht="12.75">
      <c r="A106" t="s">
        <v>3810</v>
      </c>
      <c r="B106" t="s">
        <v>3809</v>
      </c>
      <c r="C106" s="8">
        <v>28822</v>
      </c>
      <c r="D106" s="9" t="s">
        <v>3262</v>
      </c>
      <c r="E106" s="9" t="s">
        <v>4867</v>
      </c>
      <c r="F106" s="9" t="s">
        <v>2123</v>
      </c>
      <c r="G106" s="9" t="s">
        <v>2545</v>
      </c>
      <c r="H106" t="s">
        <v>2277</v>
      </c>
      <c r="I106" s="9" t="s">
        <v>2123</v>
      </c>
      <c r="J106" s="9" t="s">
        <v>5197</v>
      </c>
      <c r="K106" t="s">
        <v>3712</v>
      </c>
      <c r="L106" s="9" t="s">
        <v>2123</v>
      </c>
      <c r="M106" s="9" t="s">
        <v>3713</v>
      </c>
      <c r="N106" t="s">
        <v>3808</v>
      </c>
      <c r="O106" s="9" t="s">
        <v>4819</v>
      </c>
      <c r="P106" s="9" t="s">
        <v>3713</v>
      </c>
      <c r="Q106" t="s">
        <v>3808</v>
      </c>
      <c r="R106" s="9" t="s">
        <v>4819</v>
      </c>
      <c r="S106" s="5" t="s">
        <v>543</v>
      </c>
      <c r="T106" t="s">
        <v>3810</v>
      </c>
      <c r="U106" t="s">
        <v>4819</v>
      </c>
      <c r="V106" s="5" t="s">
        <v>3811</v>
      </c>
      <c r="W106" s="6" t="s">
        <v>3184</v>
      </c>
      <c r="X106" t="s">
        <v>4819</v>
      </c>
      <c r="Y106" s="5" t="s">
        <v>2545</v>
      </c>
      <c r="Z106" s="6"/>
      <c r="AB106" s="12"/>
    </row>
    <row r="107" spans="1:16" ht="12.75">
      <c r="A107" t="s">
        <v>367</v>
      </c>
      <c r="B107" t="s">
        <v>1839</v>
      </c>
      <c r="C107" s="8">
        <v>30191</v>
      </c>
      <c r="D107" s="9" t="s">
        <v>3203</v>
      </c>
      <c r="E107" s="9" t="s">
        <v>1528</v>
      </c>
      <c r="F107" s="9" t="s">
        <v>2538</v>
      </c>
      <c r="G107" s="9" t="s">
        <v>368</v>
      </c>
      <c r="H107" t="s">
        <v>367</v>
      </c>
      <c r="I107" s="9" t="s">
        <v>2538</v>
      </c>
      <c r="J107" s="9" t="s">
        <v>368</v>
      </c>
      <c r="K107" t="s">
        <v>4780</v>
      </c>
      <c r="L107" s="9" t="s">
        <v>2538</v>
      </c>
      <c r="M107" s="9" t="s">
        <v>368</v>
      </c>
      <c r="N107" t="s">
        <v>4780</v>
      </c>
      <c r="O107" s="9" t="s">
        <v>2538</v>
      </c>
      <c r="P107" s="9" t="s">
        <v>368</v>
      </c>
    </row>
    <row r="108" spans="1:10" ht="12.75">
      <c r="A108" t="s">
        <v>3810</v>
      </c>
      <c r="B108" t="s">
        <v>1157</v>
      </c>
      <c r="C108" s="8">
        <v>31163</v>
      </c>
      <c r="D108" s="9" t="s">
        <v>2111</v>
      </c>
      <c r="E108" s="9" t="s">
        <v>4868</v>
      </c>
      <c r="F108" s="9" t="s">
        <v>2226</v>
      </c>
      <c r="G108" s="9" t="s">
        <v>2545</v>
      </c>
      <c r="H108" t="s">
        <v>3810</v>
      </c>
      <c r="I108" s="9" t="s">
        <v>2226</v>
      </c>
      <c r="J108" s="9" t="s">
        <v>2545</v>
      </c>
    </row>
    <row r="109" spans="1:10" ht="12.75">
      <c r="A109" t="s">
        <v>367</v>
      </c>
      <c r="B109" t="s">
        <v>1723</v>
      </c>
      <c r="C109" s="8">
        <v>30436</v>
      </c>
      <c r="D109" s="9" t="s">
        <v>2113</v>
      </c>
      <c r="F109" s="9" t="s">
        <v>4172</v>
      </c>
      <c r="G109" s="9" t="s">
        <v>368</v>
      </c>
      <c r="H109" t="s">
        <v>367</v>
      </c>
      <c r="I109" s="9" t="s">
        <v>4172</v>
      </c>
      <c r="J109" s="9" t="s">
        <v>368</v>
      </c>
    </row>
    <row r="110" spans="1:7" ht="12.75">
      <c r="A110" t="s">
        <v>5200</v>
      </c>
      <c r="B110" t="s">
        <v>3653</v>
      </c>
      <c r="C110" s="8">
        <v>31330</v>
      </c>
      <c r="D110" s="9" t="s">
        <v>4601</v>
      </c>
      <c r="E110" s="9" t="s">
        <v>3395</v>
      </c>
      <c r="F110" s="9" t="s">
        <v>2226</v>
      </c>
      <c r="G110" s="9" t="s">
        <v>3188</v>
      </c>
    </row>
    <row r="111" spans="1:29" ht="12.75">
      <c r="A111" t="s">
        <v>367</v>
      </c>
      <c r="B111" t="s">
        <v>2890</v>
      </c>
      <c r="C111" s="8">
        <v>30270</v>
      </c>
      <c r="D111" s="9" t="s">
        <v>96</v>
      </c>
      <c r="F111" s="9" t="s">
        <v>295</v>
      </c>
      <c r="G111" s="9" t="s">
        <v>368</v>
      </c>
      <c r="H111" t="s">
        <v>367</v>
      </c>
      <c r="I111" s="9" t="s">
        <v>295</v>
      </c>
      <c r="J111" s="9" t="s">
        <v>368</v>
      </c>
      <c r="K111" t="s">
        <v>367</v>
      </c>
      <c r="L111" s="9" t="s">
        <v>295</v>
      </c>
      <c r="M111" s="9" t="s">
        <v>368</v>
      </c>
      <c r="S111" s="9"/>
      <c r="U111" s="8"/>
      <c r="V111" s="9"/>
      <c r="W111" s="6"/>
      <c r="X111"/>
      <c r="Z111" s="6"/>
      <c r="AB111" s="12"/>
      <c r="AC111"/>
    </row>
    <row r="112" spans="1:7" ht="12.75">
      <c r="A112" t="s">
        <v>367</v>
      </c>
      <c r="B112" t="s">
        <v>3657</v>
      </c>
      <c r="C112" s="8">
        <v>31280</v>
      </c>
      <c r="D112" s="9" t="s">
        <v>2635</v>
      </c>
      <c r="F112" s="9" t="s">
        <v>2226</v>
      </c>
      <c r="G112" s="9" t="s">
        <v>368</v>
      </c>
    </row>
    <row r="113" spans="1:28" ht="12.75">
      <c r="A113" t="s">
        <v>5031</v>
      </c>
      <c r="B113" t="s">
        <v>2892</v>
      </c>
      <c r="C113" s="8">
        <v>27298</v>
      </c>
      <c r="D113" s="9" t="s">
        <v>2853</v>
      </c>
      <c r="F113" s="9" t="s">
        <v>935</v>
      </c>
      <c r="G113" s="9" t="s">
        <v>2545</v>
      </c>
      <c r="H113" t="s">
        <v>5031</v>
      </c>
      <c r="I113" s="9" t="s">
        <v>935</v>
      </c>
      <c r="J113" s="9" t="s">
        <v>2545</v>
      </c>
      <c r="K113" t="s">
        <v>5031</v>
      </c>
      <c r="L113" s="9" t="s">
        <v>935</v>
      </c>
      <c r="M113" s="9" t="s">
        <v>2545</v>
      </c>
      <c r="Q113" t="s">
        <v>5031</v>
      </c>
      <c r="R113" s="9" t="s">
        <v>935</v>
      </c>
      <c r="S113" s="5" t="s">
        <v>2893</v>
      </c>
      <c r="T113" t="s">
        <v>5031</v>
      </c>
      <c r="U113" t="s">
        <v>935</v>
      </c>
      <c r="V113" s="5" t="s">
        <v>2545</v>
      </c>
      <c r="W113" s="6" t="s">
        <v>573</v>
      </c>
      <c r="X113" t="s">
        <v>935</v>
      </c>
      <c r="Y113" s="5" t="s">
        <v>2545</v>
      </c>
      <c r="Z113" s="6" t="s">
        <v>573</v>
      </c>
      <c r="AA113" s="6" t="s">
        <v>935</v>
      </c>
      <c r="AB113" s="12" t="s">
        <v>2545</v>
      </c>
    </row>
    <row r="114" spans="1:29" ht="12.75">
      <c r="A114" t="s">
        <v>367</v>
      </c>
      <c r="B114" t="s">
        <v>2062</v>
      </c>
      <c r="C114" s="8">
        <v>29021</v>
      </c>
      <c r="D114" s="9" t="s">
        <v>934</v>
      </c>
      <c r="E114" s="9" t="s">
        <v>3858</v>
      </c>
      <c r="F114" s="9" t="s">
        <v>1480</v>
      </c>
      <c r="G114" s="9" t="s">
        <v>368</v>
      </c>
      <c r="H114" t="s">
        <v>367</v>
      </c>
      <c r="I114" s="9" t="s">
        <v>4819</v>
      </c>
      <c r="J114" s="9" t="s">
        <v>368</v>
      </c>
      <c r="Q114" t="s">
        <v>3133</v>
      </c>
      <c r="R114" s="9" t="s">
        <v>5180</v>
      </c>
      <c r="S114" s="9" t="s">
        <v>3134</v>
      </c>
      <c r="U114" s="8"/>
      <c r="V114" s="9"/>
      <c r="W114" s="6" t="s">
        <v>3133</v>
      </c>
      <c r="X114" t="s">
        <v>5180</v>
      </c>
      <c r="Y114" s="5" t="s">
        <v>550</v>
      </c>
      <c r="Z114" s="6" t="s">
        <v>367</v>
      </c>
      <c r="AA114" s="6" t="s">
        <v>5180</v>
      </c>
      <c r="AB114" s="12" t="s">
        <v>368</v>
      </c>
      <c r="AC114"/>
    </row>
    <row r="115" spans="1:29" ht="12.75">
      <c r="A115" t="s">
        <v>3714</v>
      </c>
      <c r="B115" t="s">
        <v>897</v>
      </c>
      <c r="C115" s="8">
        <v>27787</v>
      </c>
      <c r="D115" s="9" t="s">
        <v>3047</v>
      </c>
      <c r="E115" s="9" t="s">
        <v>3859</v>
      </c>
      <c r="F115" s="9" t="s">
        <v>5177</v>
      </c>
      <c r="G115" s="9" t="s">
        <v>3811</v>
      </c>
      <c r="H115" t="s">
        <v>1328</v>
      </c>
      <c r="K115" t="s">
        <v>3714</v>
      </c>
      <c r="L115" s="9" t="s">
        <v>5177</v>
      </c>
      <c r="M115" s="9" t="s">
        <v>5184</v>
      </c>
      <c r="N115" t="s">
        <v>3714</v>
      </c>
      <c r="O115" s="9" t="s">
        <v>5177</v>
      </c>
      <c r="P115" s="9" t="s">
        <v>5184</v>
      </c>
      <c r="S115" s="9"/>
      <c r="T115" t="s">
        <v>3714</v>
      </c>
      <c r="U115" s="8" t="s">
        <v>5177</v>
      </c>
      <c r="V115" s="9" t="s">
        <v>3189</v>
      </c>
      <c r="W115" s="6" t="s">
        <v>3714</v>
      </c>
      <c r="X115" t="s">
        <v>5177</v>
      </c>
      <c r="Y115" s="5" t="s">
        <v>5184</v>
      </c>
      <c r="Z115" s="6" t="s">
        <v>3714</v>
      </c>
      <c r="AA115" s="6" t="s">
        <v>5177</v>
      </c>
      <c r="AB115" s="12" t="s">
        <v>541</v>
      </c>
      <c r="AC115"/>
    </row>
    <row r="116" spans="1:29" ht="12.75">
      <c r="A116" t="s">
        <v>5203</v>
      </c>
      <c r="B116" t="s">
        <v>2894</v>
      </c>
      <c r="C116" s="8">
        <v>29940</v>
      </c>
      <c r="D116" s="9" t="s">
        <v>3206</v>
      </c>
      <c r="F116" s="9" t="s">
        <v>3083</v>
      </c>
      <c r="G116" s="9" t="s">
        <v>2545</v>
      </c>
      <c r="H116" t="s">
        <v>5203</v>
      </c>
      <c r="I116" s="9" t="s">
        <v>2697</v>
      </c>
      <c r="J116" s="9" t="s">
        <v>2545</v>
      </c>
      <c r="K116" t="s">
        <v>5203</v>
      </c>
      <c r="L116" s="9" t="s">
        <v>2697</v>
      </c>
      <c r="M116" s="9" t="s">
        <v>2545</v>
      </c>
      <c r="S116" s="9"/>
      <c r="U116" s="8"/>
      <c r="V116" s="9"/>
      <c r="W116" s="6"/>
      <c r="X116"/>
      <c r="Z116" s="6"/>
      <c r="AB116" s="12"/>
      <c r="AC116"/>
    </row>
    <row r="117" spans="1:29" ht="12.75">
      <c r="A117" t="s">
        <v>3185</v>
      </c>
      <c r="B117" t="s">
        <v>766</v>
      </c>
      <c r="C117" s="8">
        <v>28882</v>
      </c>
      <c r="D117" s="9" t="s">
        <v>1950</v>
      </c>
      <c r="E117" s="9" t="s">
        <v>3303</v>
      </c>
      <c r="F117" s="9" t="s">
        <v>5183</v>
      </c>
      <c r="G117" s="9" t="s">
        <v>5197</v>
      </c>
      <c r="H117" t="s">
        <v>3185</v>
      </c>
      <c r="I117" s="9" t="s">
        <v>4511</v>
      </c>
      <c r="J117" s="9" t="s">
        <v>3718</v>
      </c>
      <c r="K117" t="s">
        <v>3185</v>
      </c>
      <c r="L117" s="9" t="s">
        <v>524</v>
      </c>
      <c r="M117" s="9" t="s">
        <v>3713</v>
      </c>
      <c r="N117" t="s">
        <v>3185</v>
      </c>
      <c r="O117" s="9" t="s">
        <v>524</v>
      </c>
      <c r="P117" s="9" t="s">
        <v>3814</v>
      </c>
      <c r="Q117" t="s">
        <v>3185</v>
      </c>
      <c r="R117" s="9" t="s">
        <v>524</v>
      </c>
      <c r="S117" s="9" t="s">
        <v>2539</v>
      </c>
      <c r="U117" s="8"/>
      <c r="V117" s="9"/>
      <c r="W117" s="6"/>
      <c r="X117"/>
      <c r="Z117" s="6"/>
      <c r="AB117" s="12"/>
      <c r="AC117"/>
    </row>
    <row r="118" spans="1:29" ht="12.75">
      <c r="A118" t="s">
        <v>3002</v>
      </c>
      <c r="B118" t="s">
        <v>2759</v>
      </c>
      <c r="C118" s="8">
        <v>25094</v>
      </c>
      <c r="E118" s="9" t="s">
        <v>3855</v>
      </c>
      <c r="F118" s="9" t="s">
        <v>524</v>
      </c>
      <c r="G118" s="9" t="s">
        <v>3060</v>
      </c>
      <c r="H118" t="s">
        <v>3002</v>
      </c>
      <c r="I118" s="9" t="s">
        <v>524</v>
      </c>
      <c r="J118" s="9" t="s">
        <v>3374</v>
      </c>
      <c r="K118" t="s">
        <v>3002</v>
      </c>
      <c r="L118" s="9" t="s">
        <v>2123</v>
      </c>
      <c r="M118" s="9" t="s">
        <v>1297</v>
      </c>
      <c r="N118" t="s">
        <v>3002</v>
      </c>
      <c r="O118" s="9" t="s">
        <v>2123</v>
      </c>
      <c r="P118" s="9" t="s">
        <v>1846</v>
      </c>
      <c r="Q118" t="s">
        <v>3002</v>
      </c>
      <c r="R118" s="9" t="s">
        <v>1905</v>
      </c>
      <c r="S118" s="9" t="s">
        <v>2760</v>
      </c>
      <c r="T118" t="s">
        <v>3002</v>
      </c>
      <c r="U118" s="8" t="s">
        <v>1905</v>
      </c>
      <c r="V118" s="9" t="s">
        <v>2761</v>
      </c>
      <c r="W118" t="s">
        <v>3002</v>
      </c>
      <c r="X118" t="s">
        <v>1905</v>
      </c>
      <c r="Y118" s="5" t="s">
        <v>2762</v>
      </c>
      <c r="Z118" t="s">
        <v>3002</v>
      </c>
      <c r="AA118" s="6" t="s">
        <v>1905</v>
      </c>
      <c r="AB118" s="6" t="s">
        <v>2763</v>
      </c>
      <c r="AC118"/>
    </row>
    <row r="119" spans="1:7" ht="12.75">
      <c r="A119" t="s">
        <v>1919</v>
      </c>
      <c r="B119" t="s">
        <v>3149</v>
      </c>
      <c r="C119" s="8">
        <v>30358</v>
      </c>
      <c r="D119" s="9" t="s">
        <v>98</v>
      </c>
      <c r="F119" s="9" t="s">
        <v>5180</v>
      </c>
      <c r="G119" s="9" t="s">
        <v>755</v>
      </c>
    </row>
    <row r="120" spans="1:29" ht="12.75">
      <c r="A120" t="s">
        <v>573</v>
      </c>
      <c r="B120" t="s">
        <v>5029</v>
      </c>
      <c r="C120" s="8">
        <v>29658</v>
      </c>
      <c r="D120" s="9" t="s">
        <v>5190</v>
      </c>
      <c r="E120" s="9" t="s">
        <v>372</v>
      </c>
      <c r="F120" s="9" t="s">
        <v>4940</v>
      </c>
      <c r="G120" s="9" t="s">
        <v>2545</v>
      </c>
      <c r="H120" t="s">
        <v>573</v>
      </c>
      <c r="I120" s="9" t="s">
        <v>4147</v>
      </c>
      <c r="J120" s="9" t="s">
        <v>543</v>
      </c>
      <c r="K120" t="s">
        <v>5209</v>
      </c>
      <c r="L120" s="9" t="s">
        <v>4147</v>
      </c>
      <c r="M120" s="9" t="s">
        <v>3814</v>
      </c>
      <c r="N120" t="s">
        <v>2699</v>
      </c>
      <c r="O120" s="9" t="s">
        <v>4147</v>
      </c>
      <c r="P120" s="9" t="s">
        <v>3811</v>
      </c>
      <c r="Q120" t="s">
        <v>4919</v>
      </c>
      <c r="R120" s="9" t="s">
        <v>4147</v>
      </c>
      <c r="S120" s="9" t="s">
        <v>3711</v>
      </c>
      <c r="U120" s="8"/>
      <c r="V120" s="9"/>
      <c r="W120" s="6"/>
      <c r="X120"/>
      <c r="Z120" s="6"/>
      <c r="AB120" s="12"/>
      <c r="AC120"/>
    </row>
    <row r="121" spans="1:16" ht="12.75">
      <c r="A121" t="s">
        <v>3184</v>
      </c>
      <c r="B121" t="s">
        <v>2401</v>
      </c>
      <c r="C121" s="8">
        <v>29921</v>
      </c>
      <c r="D121" s="9" t="s">
        <v>1529</v>
      </c>
      <c r="E121" s="9" t="s">
        <v>1531</v>
      </c>
      <c r="F121" s="9" t="s">
        <v>2123</v>
      </c>
      <c r="G121" s="9" t="s">
        <v>2545</v>
      </c>
      <c r="H121" t="s">
        <v>3184</v>
      </c>
      <c r="I121" s="9" t="s">
        <v>2123</v>
      </c>
      <c r="J121" s="9" t="s">
        <v>5197</v>
      </c>
      <c r="K121" t="s">
        <v>3714</v>
      </c>
      <c r="L121" s="9" t="s">
        <v>2123</v>
      </c>
      <c r="M121" s="9" t="s">
        <v>5197</v>
      </c>
      <c r="N121" t="s">
        <v>404</v>
      </c>
      <c r="O121" s="9" t="s">
        <v>2123</v>
      </c>
      <c r="P121" s="9" t="s">
        <v>1390</v>
      </c>
    </row>
    <row r="122" spans="1:29" ht="12.75">
      <c r="A122" t="s">
        <v>367</v>
      </c>
      <c r="B122" t="s">
        <v>555</v>
      </c>
      <c r="C122" s="8">
        <v>28842</v>
      </c>
      <c r="D122" s="9" t="s">
        <v>2543</v>
      </c>
      <c r="F122" s="9" t="s">
        <v>2546</v>
      </c>
      <c r="G122" s="9" t="s">
        <v>368</v>
      </c>
      <c r="H122" t="s">
        <v>367</v>
      </c>
      <c r="I122" s="9" t="s">
        <v>2546</v>
      </c>
      <c r="J122" s="9" t="s">
        <v>368</v>
      </c>
      <c r="K122" t="s">
        <v>367</v>
      </c>
      <c r="L122" s="9" t="s">
        <v>4041</v>
      </c>
      <c r="M122" s="9" t="s">
        <v>368</v>
      </c>
      <c r="N122" t="s">
        <v>367</v>
      </c>
      <c r="O122" s="9" t="s">
        <v>4041</v>
      </c>
      <c r="P122" s="9" t="s">
        <v>368</v>
      </c>
      <c r="Q122" t="s">
        <v>367</v>
      </c>
      <c r="R122" s="9" t="s">
        <v>4041</v>
      </c>
      <c r="S122" s="9" t="s">
        <v>368</v>
      </c>
      <c r="U122" s="8"/>
      <c r="V122" s="9"/>
      <c r="W122" s="6"/>
      <c r="X122"/>
      <c r="Z122" s="6"/>
      <c r="AB122" s="12"/>
      <c r="AC122"/>
    </row>
    <row r="123" spans="1:29" ht="12.75">
      <c r="A123" t="s">
        <v>3712</v>
      </c>
      <c r="B123" t="s">
        <v>1805</v>
      </c>
      <c r="C123" s="8">
        <v>29747</v>
      </c>
      <c r="D123" s="9" t="s">
        <v>372</v>
      </c>
      <c r="E123" s="9" t="s">
        <v>2708</v>
      </c>
      <c r="F123" s="9" t="s">
        <v>539</v>
      </c>
      <c r="G123" s="9" t="s">
        <v>3188</v>
      </c>
      <c r="H123" t="s">
        <v>3184</v>
      </c>
      <c r="I123" s="9" t="s">
        <v>539</v>
      </c>
      <c r="J123" s="9" t="s">
        <v>2545</v>
      </c>
      <c r="K123" t="s">
        <v>3810</v>
      </c>
      <c r="L123" s="9" t="s">
        <v>1</v>
      </c>
      <c r="M123" s="9" t="s">
        <v>5197</v>
      </c>
      <c r="N123" t="s">
        <v>523</v>
      </c>
      <c r="O123" s="9" t="s">
        <v>1</v>
      </c>
      <c r="P123" s="9" t="s">
        <v>3811</v>
      </c>
      <c r="Q123" t="s">
        <v>3184</v>
      </c>
      <c r="R123" s="9" t="s">
        <v>1</v>
      </c>
      <c r="S123" s="9" t="s">
        <v>3188</v>
      </c>
      <c r="U123" s="8"/>
      <c r="V123" s="9"/>
      <c r="W123" s="6"/>
      <c r="X123"/>
      <c r="Z123" s="6"/>
      <c r="AB123" s="12"/>
      <c r="AC123"/>
    </row>
    <row r="124" spans="1:29" ht="12.75">
      <c r="A124" t="s">
        <v>367</v>
      </c>
      <c r="B124" t="s">
        <v>556</v>
      </c>
      <c r="C124" s="8">
        <v>30115</v>
      </c>
      <c r="D124" s="9" t="s">
        <v>2708</v>
      </c>
      <c r="F124" s="9" t="s">
        <v>5183</v>
      </c>
      <c r="G124" s="9" t="s">
        <v>368</v>
      </c>
      <c r="H124" t="s">
        <v>367</v>
      </c>
      <c r="I124" s="9" t="s">
        <v>524</v>
      </c>
      <c r="J124" s="9" t="s">
        <v>368</v>
      </c>
      <c r="K124" t="s">
        <v>367</v>
      </c>
      <c r="L124" s="9" t="s">
        <v>524</v>
      </c>
      <c r="M124" s="9" t="s">
        <v>368</v>
      </c>
      <c r="N124" t="s">
        <v>367</v>
      </c>
      <c r="O124" s="9" t="s">
        <v>524</v>
      </c>
      <c r="P124" s="9" t="s">
        <v>2545</v>
      </c>
      <c r="Q124" t="s">
        <v>367</v>
      </c>
      <c r="R124" s="9" t="s">
        <v>524</v>
      </c>
      <c r="S124" s="9" t="s">
        <v>368</v>
      </c>
      <c r="U124" s="8"/>
      <c r="V124" s="9"/>
      <c r="W124" s="6"/>
      <c r="X124"/>
      <c r="Z124" s="6"/>
      <c r="AB124" s="12"/>
      <c r="AC124"/>
    </row>
    <row r="125" spans="1:7" ht="12.75">
      <c r="A125" t="s">
        <v>3185</v>
      </c>
      <c r="B125" t="s">
        <v>4064</v>
      </c>
      <c r="C125" s="8">
        <v>30828</v>
      </c>
      <c r="D125" s="9" t="s">
        <v>4615</v>
      </c>
      <c r="E125" s="9" t="s">
        <v>4615</v>
      </c>
      <c r="F125" s="9" t="s">
        <v>2226</v>
      </c>
      <c r="G125" s="9" t="s">
        <v>2545</v>
      </c>
    </row>
    <row r="126" spans="1:28" ht="12.75">
      <c r="A126" t="s">
        <v>375</v>
      </c>
      <c r="B126" t="s">
        <v>715</v>
      </c>
      <c r="C126" s="8">
        <v>27998</v>
      </c>
      <c r="D126" s="9" t="s">
        <v>4939</v>
      </c>
      <c r="E126" s="9" t="s">
        <v>3303</v>
      </c>
      <c r="F126" s="9" t="s">
        <v>374</v>
      </c>
      <c r="G126" s="9" t="s">
        <v>368</v>
      </c>
      <c r="H126" t="s">
        <v>367</v>
      </c>
      <c r="I126" s="9" t="s">
        <v>374</v>
      </c>
      <c r="J126" s="9" t="s">
        <v>368</v>
      </c>
      <c r="K126" t="s">
        <v>367</v>
      </c>
      <c r="L126" s="9" t="s">
        <v>4147</v>
      </c>
      <c r="M126" s="9" t="s">
        <v>3134</v>
      </c>
      <c r="N126" t="s">
        <v>375</v>
      </c>
      <c r="O126" s="9" t="s">
        <v>4147</v>
      </c>
      <c r="P126" s="9" t="s">
        <v>368</v>
      </c>
      <c r="Q126" t="s">
        <v>367</v>
      </c>
      <c r="R126" s="9" t="s">
        <v>4147</v>
      </c>
      <c r="S126" s="5" t="s">
        <v>3134</v>
      </c>
      <c r="T126" t="s">
        <v>367</v>
      </c>
      <c r="U126" t="s">
        <v>4147</v>
      </c>
      <c r="V126" s="5" t="s">
        <v>368</v>
      </c>
      <c r="W126" s="6" t="s">
        <v>367</v>
      </c>
      <c r="X126" t="s">
        <v>4147</v>
      </c>
      <c r="Y126" s="5" t="s">
        <v>368</v>
      </c>
      <c r="Z126" s="6" t="s">
        <v>367</v>
      </c>
      <c r="AA126" s="6" t="s">
        <v>4147</v>
      </c>
      <c r="AB126" s="12" t="s">
        <v>368</v>
      </c>
    </row>
    <row r="127" spans="1:16" ht="12.75">
      <c r="A127" t="s">
        <v>367</v>
      </c>
      <c r="B127" t="s">
        <v>4642</v>
      </c>
      <c r="C127" s="8">
        <v>30081</v>
      </c>
      <c r="D127" s="9" t="s">
        <v>1530</v>
      </c>
      <c r="F127" s="9" t="s">
        <v>2538</v>
      </c>
      <c r="G127" s="9" t="s">
        <v>368</v>
      </c>
      <c r="H127" t="s">
        <v>367</v>
      </c>
      <c r="I127" s="9" t="s">
        <v>2538</v>
      </c>
      <c r="J127" s="9" t="s">
        <v>368</v>
      </c>
      <c r="N127" t="s">
        <v>367</v>
      </c>
      <c r="O127" s="9" t="s">
        <v>2697</v>
      </c>
      <c r="P127" s="9" t="s">
        <v>368</v>
      </c>
    </row>
    <row r="128" spans="1:29" ht="12.75">
      <c r="A128" t="s">
        <v>367</v>
      </c>
      <c r="B128" t="s">
        <v>599</v>
      </c>
      <c r="C128" s="8">
        <v>27647</v>
      </c>
      <c r="D128" s="9" t="s">
        <v>68</v>
      </c>
      <c r="E128" s="9" t="s">
        <v>4747</v>
      </c>
      <c r="F128" s="9" t="s">
        <v>5180</v>
      </c>
      <c r="G128" s="9" t="s">
        <v>368</v>
      </c>
      <c r="H128" t="s">
        <v>370</v>
      </c>
      <c r="I128" s="9" t="s">
        <v>1480</v>
      </c>
      <c r="J128" s="9" t="s">
        <v>3134</v>
      </c>
      <c r="K128" t="s">
        <v>370</v>
      </c>
      <c r="L128" s="9" t="s">
        <v>539</v>
      </c>
      <c r="M128" s="9" t="s">
        <v>550</v>
      </c>
      <c r="N128" t="s">
        <v>370</v>
      </c>
      <c r="O128" s="9" t="s">
        <v>539</v>
      </c>
      <c r="P128" s="9" t="s">
        <v>550</v>
      </c>
      <c r="Q128" t="s">
        <v>370</v>
      </c>
      <c r="R128" s="9" t="s">
        <v>5183</v>
      </c>
      <c r="S128" s="9" t="s">
        <v>550</v>
      </c>
      <c r="T128" t="s">
        <v>370</v>
      </c>
      <c r="U128" s="8" t="s">
        <v>5183</v>
      </c>
      <c r="V128" s="9" t="s">
        <v>3134</v>
      </c>
      <c r="W128" s="14" t="s">
        <v>370</v>
      </c>
      <c r="X128" t="s">
        <v>374</v>
      </c>
      <c r="Y128" s="5" t="s">
        <v>550</v>
      </c>
      <c r="Z128" s="6" t="s">
        <v>370</v>
      </c>
      <c r="AA128" s="6" t="s">
        <v>374</v>
      </c>
      <c r="AB128" s="12" t="s">
        <v>1922</v>
      </c>
      <c r="AC128"/>
    </row>
    <row r="129" spans="1:22" ht="12.75">
      <c r="A129" t="s">
        <v>3810</v>
      </c>
      <c r="B129" t="s">
        <v>4139</v>
      </c>
      <c r="C129" s="8">
        <v>29508</v>
      </c>
      <c r="D129" s="9" t="s">
        <v>1912</v>
      </c>
      <c r="E129" s="9" t="s">
        <v>1600</v>
      </c>
      <c r="F129" s="9" t="s">
        <v>4147</v>
      </c>
      <c r="G129" s="9" t="s">
        <v>5197</v>
      </c>
      <c r="H129" t="s">
        <v>3810</v>
      </c>
      <c r="I129" s="9" t="s">
        <v>4147</v>
      </c>
      <c r="J129" s="9" t="s">
        <v>2545</v>
      </c>
      <c r="K129" t="s">
        <v>3810</v>
      </c>
      <c r="L129" s="9" t="s">
        <v>4147</v>
      </c>
      <c r="M129" s="9" t="s">
        <v>2545</v>
      </c>
      <c r="N129" t="s">
        <v>2277</v>
      </c>
      <c r="O129" s="9" t="s">
        <v>4147</v>
      </c>
      <c r="P129" s="9" t="s">
        <v>2545</v>
      </c>
      <c r="Q129" t="s">
        <v>2277</v>
      </c>
      <c r="R129" s="9" t="s">
        <v>4147</v>
      </c>
      <c r="S129" s="5" t="s">
        <v>2545</v>
      </c>
      <c r="T129" t="s">
        <v>3184</v>
      </c>
      <c r="U129" t="s">
        <v>4147</v>
      </c>
      <c r="V129" s="5" t="s">
        <v>5197</v>
      </c>
    </row>
    <row r="130" spans="1:29" ht="12.75">
      <c r="A130" t="s">
        <v>294</v>
      </c>
      <c r="B130" t="s">
        <v>4695</v>
      </c>
      <c r="C130" s="8">
        <v>28195</v>
      </c>
      <c r="D130" s="9" t="s">
        <v>3187</v>
      </c>
      <c r="E130" s="9" t="s">
        <v>4669</v>
      </c>
      <c r="F130" s="9" t="s">
        <v>2546</v>
      </c>
      <c r="G130" s="9" t="s">
        <v>5223</v>
      </c>
      <c r="H130" t="s">
        <v>294</v>
      </c>
      <c r="I130" s="9" t="s">
        <v>4166</v>
      </c>
      <c r="J130" s="9" t="s">
        <v>5122</v>
      </c>
      <c r="K130" t="s">
        <v>294</v>
      </c>
      <c r="L130" s="9" t="s">
        <v>4166</v>
      </c>
      <c r="M130" s="9" t="s">
        <v>2428</v>
      </c>
      <c r="N130" t="s">
        <v>294</v>
      </c>
      <c r="O130" s="9" t="s">
        <v>4166</v>
      </c>
      <c r="P130" s="9" t="s">
        <v>2028</v>
      </c>
      <c r="Q130" t="s">
        <v>294</v>
      </c>
      <c r="R130" s="9" t="s">
        <v>4166</v>
      </c>
      <c r="S130" s="9" t="s">
        <v>762</v>
      </c>
      <c r="T130" t="s">
        <v>294</v>
      </c>
      <c r="U130" s="8" t="s">
        <v>4166</v>
      </c>
      <c r="V130" s="9" t="s">
        <v>763</v>
      </c>
      <c r="W130" s="10" t="s">
        <v>294</v>
      </c>
      <c r="X130" t="s">
        <v>4166</v>
      </c>
      <c r="Y130" s="5" t="s">
        <v>764</v>
      </c>
      <c r="Z130" t="s">
        <v>294</v>
      </c>
      <c r="AA130" s="6" t="s">
        <v>4166</v>
      </c>
      <c r="AB130" s="6" t="s">
        <v>1781</v>
      </c>
      <c r="AC130"/>
    </row>
    <row r="131" spans="1:29" ht="12.75">
      <c r="A131" t="s">
        <v>5203</v>
      </c>
      <c r="B131" t="s">
        <v>1840</v>
      </c>
      <c r="C131" s="8">
        <v>29046</v>
      </c>
      <c r="D131" s="9" t="s">
        <v>3262</v>
      </c>
      <c r="E131" s="9" t="s">
        <v>5171</v>
      </c>
      <c r="F131" s="9" t="s">
        <v>374</v>
      </c>
      <c r="G131" s="9" t="s">
        <v>2545</v>
      </c>
      <c r="H131" t="s">
        <v>5203</v>
      </c>
      <c r="I131" s="9" t="s">
        <v>374</v>
      </c>
      <c r="J131" s="9" t="s">
        <v>5197</v>
      </c>
      <c r="K131" t="s">
        <v>5203</v>
      </c>
      <c r="L131" s="9" t="s">
        <v>374</v>
      </c>
      <c r="M131" s="9" t="s">
        <v>5197</v>
      </c>
      <c r="N131" t="s">
        <v>5203</v>
      </c>
      <c r="O131" s="9" t="s">
        <v>3083</v>
      </c>
      <c r="P131" s="9" t="s">
        <v>2539</v>
      </c>
      <c r="Q131" t="s">
        <v>5203</v>
      </c>
      <c r="R131" s="9" t="s">
        <v>3083</v>
      </c>
      <c r="S131" s="9" t="s">
        <v>2545</v>
      </c>
      <c r="U131" s="15"/>
      <c r="V131" s="9"/>
      <c r="W131" s="6" t="s">
        <v>5203</v>
      </c>
      <c r="X131" t="s">
        <v>377</v>
      </c>
      <c r="Y131" s="5" t="s">
        <v>2545</v>
      </c>
      <c r="AC131"/>
    </row>
    <row r="132" spans="1:7" ht="12.75">
      <c r="A132" t="s">
        <v>573</v>
      </c>
      <c r="B132" t="s">
        <v>5056</v>
      </c>
      <c r="C132" s="8">
        <v>31486</v>
      </c>
      <c r="D132" s="9" t="s">
        <v>4610</v>
      </c>
      <c r="F132" s="9" t="s">
        <v>4041</v>
      </c>
      <c r="G132" s="9" t="s">
        <v>2545</v>
      </c>
    </row>
    <row r="133" spans="1:7" ht="12.75">
      <c r="A133" t="s">
        <v>367</v>
      </c>
      <c r="B133" t="s">
        <v>3268</v>
      </c>
      <c r="C133" s="8">
        <v>31059</v>
      </c>
      <c r="D133" s="9" t="s">
        <v>4602</v>
      </c>
      <c r="F133" s="9" t="s">
        <v>2544</v>
      </c>
      <c r="G133" s="9" t="s">
        <v>368</v>
      </c>
    </row>
    <row r="134" spans="1:29" ht="12.75">
      <c r="A134" t="s">
        <v>3185</v>
      </c>
      <c r="B134" t="s">
        <v>1222</v>
      </c>
      <c r="C134" s="8">
        <v>28970</v>
      </c>
      <c r="D134" s="9" t="s">
        <v>3742</v>
      </c>
      <c r="E134" s="9" t="s">
        <v>1168</v>
      </c>
      <c r="F134" s="9" t="s">
        <v>374</v>
      </c>
      <c r="G134" s="9" t="s">
        <v>2545</v>
      </c>
      <c r="H134" t="s">
        <v>2274</v>
      </c>
      <c r="I134" s="9" t="s">
        <v>1905</v>
      </c>
      <c r="J134" s="9" t="s">
        <v>5197</v>
      </c>
      <c r="K134" t="s">
        <v>5135</v>
      </c>
      <c r="L134" s="9" t="s">
        <v>3083</v>
      </c>
      <c r="M134" s="9" t="s">
        <v>3814</v>
      </c>
      <c r="N134" t="s">
        <v>5135</v>
      </c>
      <c r="O134" s="9" t="s">
        <v>3083</v>
      </c>
      <c r="P134" s="9" t="s">
        <v>2547</v>
      </c>
      <c r="Q134" t="s">
        <v>2274</v>
      </c>
      <c r="R134" s="9" t="s">
        <v>524</v>
      </c>
      <c r="S134" s="9" t="s">
        <v>3188</v>
      </c>
      <c r="T134" t="s">
        <v>3185</v>
      </c>
      <c r="U134" s="8" t="s">
        <v>524</v>
      </c>
      <c r="V134" s="9" t="s">
        <v>3713</v>
      </c>
      <c r="W134" s="6" t="s">
        <v>2274</v>
      </c>
      <c r="X134" t="s">
        <v>524</v>
      </c>
      <c r="Y134" s="5" t="s">
        <v>2545</v>
      </c>
      <c r="Z134" s="6" t="s">
        <v>2274</v>
      </c>
      <c r="AA134" s="6" t="s">
        <v>524</v>
      </c>
      <c r="AB134" s="12" t="s">
        <v>2545</v>
      </c>
      <c r="AC134"/>
    </row>
    <row r="135" spans="1:29" ht="12.75">
      <c r="A135" t="s">
        <v>3002</v>
      </c>
      <c r="B135" t="s">
        <v>2315</v>
      </c>
      <c r="C135" s="8">
        <v>29083</v>
      </c>
      <c r="D135" s="9" t="s">
        <v>67</v>
      </c>
      <c r="E135" s="9" t="s">
        <v>94</v>
      </c>
      <c r="F135" s="9" t="s">
        <v>1480</v>
      </c>
      <c r="G135" s="9" t="s">
        <v>612</v>
      </c>
      <c r="H135" t="s">
        <v>3002</v>
      </c>
      <c r="I135" s="9" t="s">
        <v>5183</v>
      </c>
      <c r="J135" s="9" t="s">
        <v>3899</v>
      </c>
      <c r="K135" t="s">
        <v>3002</v>
      </c>
      <c r="L135" s="9" t="s">
        <v>5183</v>
      </c>
      <c r="M135" s="9" t="s">
        <v>4307</v>
      </c>
      <c r="S135" s="9"/>
      <c r="U135" s="8"/>
      <c r="V135" s="9"/>
      <c r="W135" s="6"/>
      <c r="X135"/>
      <c r="Z135" s="6"/>
      <c r="AB135" s="12"/>
      <c r="AC135"/>
    </row>
    <row r="136" spans="1:7" ht="12.75">
      <c r="A136" t="s">
        <v>5200</v>
      </c>
      <c r="B136" t="s">
        <v>3628</v>
      </c>
      <c r="C136" s="8">
        <v>30879</v>
      </c>
      <c r="D136" s="9" t="s">
        <v>2113</v>
      </c>
      <c r="F136" s="9" t="s">
        <v>2544</v>
      </c>
      <c r="G136" s="9" t="s">
        <v>2545</v>
      </c>
    </row>
    <row r="137" spans="1:7" ht="12.75">
      <c r="A137" t="s">
        <v>3830</v>
      </c>
      <c r="B137" t="s">
        <v>4071</v>
      </c>
      <c r="C137" s="8">
        <v>30161</v>
      </c>
      <c r="D137" s="9" t="s">
        <v>98</v>
      </c>
      <c r="F137" s="9" t="s">
        <v>935</v>
      </c>
      <c r="G137" s="9" t="s">
        <v>2545</v>
      </c>
    </row>
    <row r="138" spans="1:29" ht="12.75">
      <c r="A138" t="s">
        <v>573</v>
      </c>
      <c r="B138" t="s">
        <v>3995</v>
      </c>
      <c r="C138" s="8">
        <v>29748</v>
      </c>
      <c r="D138" s="9" t="s">
        <v>3303</v>
      </c>
      <c r="E138" s="9" t="s">
        <v>3323</v>
      </c>
      <c r="F138" s="9" t="s">
        <v>377</v>
      </c>
      <c r="G138" s="9" t="s">
        <v>2545</v>
      </c>
      <c r="H138" t="s">
        <v>573</v>
      </c>
      <c r="I138" s="9" t="s">
        <v>377</v>
      </c>
      <c r="J138" s="9" t="s">
        <v>2545</v>
      </c>
      <c r="K138" t="s">
        <v>573</v>
      </c>
      <c r="L138" s="9" t="s">
        <v>377</v>
      </c>
      <c r="M138" s="9" t="s">
        <v>2545</v>
      </c>
      <c r="Q138" t="s">
        <v>573</v>
      </c>
      <c r="R138" s="9" t="s">
        <v>377</v>
      </c>
      <c r="S138" s="9" t="s">
        <v>2545</v>
      </c>
      <c r="U138" s="8"/>
      <c r="V138" s="9"/>
      <c r="W138" s="6"/>
      <c r="X138"/>
      <c r="Z138" s="6"/>
      <c r="AB138" s="12"/>
      <c r="AC138"/>
    </row>
    <row r="139" spans="1:29" ht="12.75">
      <c r="A139" t="s">
        <v>367</v>
      </c>
      <c r="B139" t="s">
        <v>1843</v>
      </c>
      <c r="C139" s="8">
        <v>29879</v>
      </c>
      <c r="D139" s="9" t="s">
        <v>2992</v>
      </c>
      <c r="E139" s="9" t="s">
        <v>95</v>
      </c>
      <c r="F139" s="9" t="s">
        <v>295</v>
      </c>
      <c r="G139" s="9" t="s">
        <v>368</v>
      </c>
      <c r="H139" t="s">
        <v>367</v>
      </c>
      <c r="I139" s="9" t="s">
        <v>295</v>
      </c>
      <c r="J139" s="9" t="s">
        <v>368</v>
      </c>
      <c r="K139" t="s">
        <v>375</v>
      </c>
      <c r="L139" s="9" t="s">
        <v>295</v>
      </c>
      <c r="M139" s="9" t="s">
        <v>3134</v>
      </c>
      <c r="N139" t="s">
        <v>367</v>
      </c>
      <c r="O139" s="9" t="s">
        <v>295</v>
      </c>
      <c r="P139" s="9" t="s">
        <v>368</v>
      </c>
      <c r="Q139" t="s">
        <v>367</v>
      </c>
      <c r="R139" s="9" t="s">
        <v>295</v>
      </c>
      <c r="S139" s="9" t="s">
        <v>368</v>
      </c>
      <c r="U139" s="8"/>
      <c r="V139" s="9"/>
      <c r="W139" s="6"/>
      <c r="X139"/>
      <c r="Z139" s="6"/>
      <c r="AB139" s="12"/>
      <c r="AC139"/>
    </row>
    <row r="140" spans="1:7" ht="12.75">
      <c r="A140" t="s">
        <v>3674</v>
      </c>
      <c r="B140" t="s">
        <v>4059</v>
      </c>
      <c r="C140" s="8">
        <v>30971</v>
      </c>
      <c r="D140" s="9" t="s">
        <v>2113</v>
      </c>
      <c r="F140" s="9" t="s">
        <v>5183</v>
      </c>
      <c r="G140" s="9" t="s">
        <v>1682</v>
      </c>
    </row>
    <row r="141" spans="1:29" ht="12.75">
      <c r="A141" t="s">
        <v>367</v>
      </c>
      <c r="B141" t="s">
        <v>2099</v>
      </c>
      <c r="C141" s="8">
        <v>30360</v>
      </c>
      <c r="D141" s="9" t="s">
        <v>94</v>
      </c>
      <c r="E141" s="9" t="s">
        <v>96</v>
      </c>
      <c r="F141" s="9" t="s">
        <v>3717</v>
      </c>
      <c r="G141" s="9" t="s">
        <v>368</v>
      </c>
      <c r="H141" t="s">
        <v>367</v>
      </c>
      <c r="I141" s="9" t="s">
        <v>2538</v>
      </c>
      <c r="J141" s="9" t="s">
        <v>3134</v>
      </c>
      <c r="K141" t="s">
        <v>367</v>
      </c>
      <c r="L141" s="9" t="s">
        <v>2538</v>
      </c>
      <c r="M141" s="9" t="s">
        <v>368</v>
      </c>
      <c r="S141" s="9"/>
      <c r="U141" s="8"/>
      <c r="V141" s="9"/>
      <c r="W141" s="6"/>
      <c r="X141"/>
      <c r="Z141" s="6"/>
      <c r="AB141" s="12"/>
      <c r="AC141"/>
    </row>
    <row r="142" spans="1:29" ht="12.75">
      <c r="A142" t="s">
        <v>367</v>
      </c>
      <c r="B142" t="s">
        <v>3502</v>
      </c>
      <c r="C142" s="8">
        <v>29867</v>
      </c>
      <c r="D142" s="9" t="s">
        <v>98</v>
      </c>
      <c r="F142" s="9" t="s">
        <v>4166</v>
      </c>
      <c r="G142" s="9" t="s">
        <v>368</v>
      </c>
      <c r="H142" t="s">
        <v>367</v>
      </c>
      <c r="I142" s="9" t="s">
        <v>4166</v>
      </c>
      <c r="J142" s="9" t="s">
        <v>368</v>
      </c>
      <c r="K142" t="s">
        <v>367</v>
      </c>
      <c r="L142" s="9" t="s">
        <v>4166</v>
      </c>
      <c r="M142" s="9" t="s">
        <v>368</v>
      </c>
      <c r="S142" s="9"/>
      <c r="U142" s="8"/>
      <c r="V142" s="9"/>
      <c r="W142" s="6"/>
      <c r="X142"/>
      <c r="Z142" s="6"/>
      <c r="AB142" s="12"/>
      <c r="AC142"/>
    </row>
    <row r="143" spans="1:29" ht="12.75">
      <c r="A143" t="s">
        <v>367</v>
      </c>
      <c r="B143" t="s">
        <v>2185</v>
      </c>
      <c r="C143" s="8">
        <v>27142</v>
      </c>
      <c r="E143" s="9" t="s">
        <v>3859</v>
      </c>
      <c r="F143" s="9" t="s">
        <v>5180</v>
      </c>
      <c r="G143" s="9" t="s">
        <v>368</v>
      </c>
      <c r="H143" t="s">
        <v>3133</v>
      </c>
      <c r="I143" s="9" t="s">
        <v>5180</v>
      </c>
      <c r="J143" s="9" t="s">
        <v>3134</v>
      </c>
      <c r="K143" t="s">
        <v>3133</v>
      </c>
      <c r="L143" s="9" t="s">
        <v>5180</v>
      </c>
      <c r="M143" s="9" t="s">
        <v>3134</v>
      </c>
      <c r="N143" t="s">
        <v>3133</v>
      </c>
      <c r="O143" s="9" t="s">
        <v>5183</v>
      </c>
      <c r="P143" s="9" t="s">
        <v>550</v>
      </c>
      <c r="Q143" t="s">
        <v>3133</v>
      </c>
      <c r="R143" s="9" t="s">
        <v>5183</v>
      </c>
      <c r="S143" s="9" t="s">
        <v>550</v>
      </c>
      <c r="T143" t="s">
        <v>3133</v>
      </c>
      <c r="U143" s="8" t="s">
        <v>5183</v>
      </c>
      <c r="V143" s="9" t="s">
        <v>550</v>
      </c>
      <c r="W143" s="6" t="s">
        <v>3133</v>
      </c>
      <c r="X143" t="s">
        <v>5183</v>
      </c>
      <c r="Y143" s="5" t="s">
        <v>550</v>
      </c>
      <c r="Z143" s="6" t="s">
        <v>3133</v>
      </c>
      <c r="AA143" s="6" t="s">
        <v>5183</v>
      </c>
      <c r="AB143" s="12" t="s">
        <v>1922</v>
      </c>
      <c r="AC143"/>
    </row>
    <row r="144" spans="1:22" ht="12.75">
      <c r="A144" t="s">
        <v>2274</v>
      </c>
      <c r="B144" t="s">
        <v>3302</v>
      </c>
      <c r="C144" s="8">
        <v>29369</v>
      </c>
      <c r="D144" s="9" t="s">
        <v>4040</v>
      </c>
      <c r="E144" s="9" t="s">
        <v>3766</v>
      </c>
      <c r="F144" s="9" t="s">
        <v>1905</v>
      </c>
      <c r="G144" s="9" t="s">
        <v>2545</v>
      </c>
      <c r="H144" t="s">
        <v>3185</v>
      </c>
      <c r="I144" s="9" t="s">
        <v>4166</v>
      </c>
      <c r="J144" s="9" t="s">
        <v>543</v>
      </c>
      <c r="K144" t="s">
        <v>3815</v>
      </c>
      <c r="L144" s="9" t="s">
        <v>1905</v>
      </c>
      <c r="M144" s="9" t="s">
        <v>2539</v>
      </c>
      <c r="N144" t="s">
        <v>3301</v>
      </c>
      <c r="O144" s="9" t="s">
        <v>1905</v>
      </c>
      <c r="P144" s="9" t="s">
        <v>3188</v>
      </c>
      <c r="Q144" t="s">
        <v>3185</v>
      </c>
      <c r="R144" s="9" t="s">
        <v>1905</v>
      </c>
      <c r="S144" s="5" t="s">
        <v>2545</v>
      </c>
      <c r="T144" t="s">
        <v>2277</v>
      </c>
      <c r="U144" t="s">
        <v>1905</v>
      </c>
      <c r="V144" s="5" t="s">
        <v>5197</v>
      </c>
    </row>
    <row r="145" spans="1:16" ht="12.75">
      <c r="A145" t="s">
        <v>5203</v>
      </c>
      <c r="B145" t="s">
        <v>1445</v>
      </c>
      <c r="C145" s="8">
        <v>30003</v>
      </c>
      <c r="D145" s="9" t="s">
        <v>1532</v>
      </c>
      <c r="F145" s="9" t="s">
        <v>2706</v>
      </c>
      <c r="G145" s="9" t="s">
        <v>2545</v>
      </c>
      <c r="K145" t="s">
        <v>5200</v>
      </c>
      <c r="L145" s="9" t="s">
        <v>3193</v>
      </c>
      <c r="M145" s="9" t="s">
        <v>5208</v>
      </c>
      <c r="N145" t="s">
        <v>5200</v>
      </c>
      <c r="O145" s="9" t="s">
        <v>3193</v>
      </c>
      <c r="P145" s="9" t="s">
        <v>5197</v>
      </c>
    </row>
    <row r="146" spans="1:22" ht="12.75">
      <c r="A146" t="s">
        <v>367</v>
      </c>
      <c r="B146" t="s">
        <v>1573</v>
      </c>
      <c r="C146" s="8">
        <v>29543</v>
      </c>
      <c r="D146" s="9" t="s">
        <v>2537</v>
      </c>
      <c r="E146" s="9" t="s">
        <v>1950</v>
      </c>
      <c r="F146" s="9" t="s">
        <v>2546</v>
      </c>
      <c r="G146" s="9" t="s">
        <v>368</v>
      </c>
      <c r="H146" t="s">
        <v>367</v>
      </c>
      <c r="I146" s="9" t="s">
        <v>4041</v>
      </c>
      <c r="J146" s="9" t="s">
        <v>368</v>
      </c>
      <c r="K146" t="s">
        <v>1276</v>
      </c>
      <c r="L146" s="9" t="s">
        <v>4041</v>
      </c>
      <c r="M146" s="9" t="s">
        <v>3134</v>
      </c>
      <c r="N146" t="s">
        <v>367</v>
      </c>
      <c r="O146" s="9" t="s">
        <v>4940</v>
      </c>
      <c r="P146" s="9" t="s">
        <v>3134</v>
      </c>
      <c r="Q146" t="s">
        <v>4780</v>
      </c>
      <c r="R146" s="9" t="s">
        <v>4940</v>
      </c>
      <c r="S146" s="5" t="s">
        <v>368</v>
      </c>
      <c r="T146" t="s">
        <v>4780</v>
      </c>
      <c r="U146" t="s">
        <v>4940</v>
      </c>
      <c r="V146" s="5" t="s">
        <v>3134</v>
      </c>
    </row>
    <row r="147" spans="1:16" ht="12.75">
      <c r="A147" t="s">
        <v>2277</v>
      </c>
      <c r="B147" t="s">
        <v>910</v>
      </c>
      <c r="C147" s="8">
        <v>29891</v>
      </c>
      <c r="D147" s="9" t="s">
        <v>1531</v>
      </c>
      <c r="E147" s="9" t="s">
        <v>1528</v>
      </c>
      <c r="F147" s="9" t="s">
        <v>4147</v>
      </c>
      <c r="G147" s="9" t="s">
        <v>5197</v>
      </c>
      <c r="H147" t="s">
        <v>2277</v>
      </c>
      <c r="I147" s="9" t="s">
        <v>4940</v>
      </c>
      <c r="J147" s="9" t="s">
        <v>2545</v>
      </c>
      <c r="K147" t="s">
        <v>3712</v>
      </c>
      <c r="L147" s="9" t="s">
        <v>4940</v>
      </c>
      <c r="M147" s="9" t="s">
        <v>2539</v>
      </c>
      <c r="N147" t="s">
        <v>2277</v>
      </c>
      <c r="O147" s="9" t="s">
        <v>4940</v>
      </c>
      <c r="P147" s="9" t="s">
        <v>3188</v>
      </c>
    </row>
    <row r="148" spans="1:29" ht="12.75">
      <c r="A148" t="s">
        <v>3185</v>
      </c>
      <c r="B148" t="s">
        <v>3812</v>
      </c>
      <c r="C148" s="8">
        <v>25721</v>
      </c>
      <c r="D148" s="9" t="s">
        <v>4867</v>
      </c>
      <c r="E148" s="9" t="s">
        <v>1168</v>
      </c>
      <c r="F148" s="9" t="s">
        <v>377</v>
      </c>
      <c r="G148" s="9" t="s">
        <v>2545</v>
      </c>
      <c r="H148" t="s">
        <v>2274</v>
      </c>
      <c r="I148" s="9" t="s">
        <v>2546</v>
      </c>
      <c r="J148" s="9" t="s">
        <v>3713</v>
      </c>
      <c r="N148" t="s">
        <v>3185</v>
      </c>
      <c r="O148" s="9" t="s">
        <v>2546</v>
      </c>
      <c r="P148" s="9" t="s">
        <v>3813</v>
      </c>
      <c r="Q148" t="s">
        <v>3185</v>
      </c>
      <c r="R148" s="9" t="s">
        <v>2546</v>
      </c>
      <c r="S148" s="9" t="s">
        <v>3814</v>
      </c>
      <c r="T148" t="s">
        <v>3815</v>
      </c>
      <c r="U148" s="8" t="s">
        <v>2546</v>
      </c>
      <c r="V148" s="9" t="s">
        <v>2547</v>
      </c>
      <c r="W148" s="6" t="s">
        <v>3185</v>
      </c>
      <c r="X148" t="s">
        <v>2546</v>
      </c>
      <c r="Y148" s="5" t="s">
        <v>3713</v>
      </c>
      <c r="Z148" s="6" t="s">
        <v>3185</v>
      </c>
      <c r="AA148" s="6" t="s">
        <v>2546</v>
      </c>
      <c r="AB148" s="12" t="s">
        <v>3813</v>
      </c>
      <c r="AC148"/>
    </row>
    <row r="149" spans="1:16" ht="12.75">
      <c r="A149" t="s">
        <v>573</v>
      </c>
      <c r="B149" t="s">
        <v>2952</v>
      </c>
      <c r="C149" s="8">
        <v>30603</v>
      </c>
      <c r="D149" s="9" t="s">
        <v>1529</v>
      </c>
      <c r="E149" s="9" t="s">
        <v>1531</v>
      </c>
      <c r="F149" s="9" t="s">
        <v>1905</v>
      </c>
      <c r="G149" s="9" t="s">
        <v>2545</v>
      </c>
      <c r="H149" t="s">
        <v>573</v>
      </c>
      <c r="I149" s="9" t="s">
        <v>374</v>
      </c>
      <c r="J149" s="9" t="s">
        <v>2545</v>
      </c>
      <c r="K149" t="s">
        <v>573</v>
      </c>
      <c r="L149" s="9" t="s">
        <v>4819</v>
      </c>
      <c r="M149" s="9" t="s">
        <v>2539</v>
      </c>
      <c r="N149" t="s">
        <v>573</v>
      </c>
      <c r="O149" s="9" t="s">
        <v>4819</v>
      </c>
      <c r="P149" s="9" t="s">
        <v>2545</v>
      </c>
    </row>
    <row r="150" spans="1:29" ht="12.75">
      <c r="A150" t="s">
        <v>367</v>
      </c>
      <c r="B150" t="s">
        <v>1446</v>
      </c>
      <c r="C150" s="8">
        <v>28947</v>
      </c>
      <c r="D150" s="9" t="s">
        <v>3192</v>
      </c>
      <c r="E150" s="9" t="s">
        <v>1168</v>
      </c>
      <c r="F150" s="9" t="s">
        <v>539</v>
      </c>
      <c r="G150" s="9" t="s">
        <v>368</v>
      </c>
      <c r="H150" t="s">
        <v>367</v>
      </c>
      <c r="I150" s="9" t="s">
        <v>539</v>
      </c>
      <c r="J150" s="9" t="s">
        <v>368</v>
      </c>
      <c r="K150" t="s">
        <v>367</v>
      </c>
      <c r="L150" s="9" t="s">
        <v>377</v>
      </c>
      <c r="M150" s="9" t="s">
        <v>368</v>
      </c>
      <c r="Q150" t="s">
        <v>367</v>
      </c>
      <c r="R150" s="9" t="s">
        <v>1</v>
      </c>
      <c r="S150" s="9" t="s">
        <v>368</v>
      </c>
      <c r="U150" s="8"/>
      <c r="V150" s="9"/>
      <c r="W150" s="6" t="s">
        <v>367</v>
      </c>
      <c r="X150" t="s">
        <v>1</v>
      </c>
      <c r="Y150" s="5" t="s">
        <v>368</v>
      </c>
      <c r="AC150"/>
    </row>
    <row r="151" spans="1:29" ht="12.75">
      <c r="A151" t="s">
        <v>5159</v>
      </c>
      <c r="B151" t="s">
        <v>1447</v>
      </c>
      <c r="C151" s="8">
        <v>30098</v>
      </c>
      <c r="D151" s="9" t="s">
        <v>2708</v>
      </c>
      <c r="E151" s="9" t="s">
        <v>882</v>
      </c>
      <c r="F151" s="9" t="s">
        <v>4166</v>
      </c>
      <c r="G151" s="9" t="s">
        <v>1762</v>
      </c>
      <c r="H151" t="s">
        <v>1919</v>
      </c>
      <c r="I151" s="9" t="s">
        <v>377</v>
      </c>
      <c r="J151" s="9" t="s">
        <v>1774</v>
      </c>
      <c r="K151" t="s">
        <v>5159</v>
      </c>
      <c r="L151" s="9" t="s">
        <v>377</v>
      </c>
      <c r="M151" s="9" t="s">
        <v>1448</v>
      </c>
      <c r="S151" s="9"/>
      <c r="U151" s="8"/>
      <c r="V151" s="9"/>
      <c r="W151" s="6"/>
      <c r="X151"/>
      <c r="Z151" s="6"/>
      <c r="AB151" s="12"/>
      <c r="AC151"/>
    </row>
    <row r="152" spans="1:29" ht="12.75">
      <c r="A152" t="s">
        <v>3714</v>
      </c>
      <c r="B152" t="s">
        <v>1190</v>
      </c>
      <c r="C152" s="8">
        <v>28209</v>
      </c>
      <c r="D152" s="9" t="s">
        <v>4672</v>
      </c>
      <c r="E152" s="9" t="s">
        <v>54</v>
      </c>
      <c r="F152" s="9" t="s">
        <v>539</v>
      </c>
      <c r="G152" s="9" t="s">
        <v>3188</v>
      </c>
      <c r="H152" t="s">
        <v>523</v>
      </c>
      <c r="I152" s="9" t="s">
        <v>539</v>
      </c>
      <c r="J152" s="9" t="s">
        <v>2547</v>
      </c>
      <c r="K152" t="s">
        <v>523</v>
      </c>
      <c r="L152" s="9" t="s">
        <v>5183</v>
      </c>
      <c r="M152" s="9" t="s">
        <v>3188</v>
      </c>
      <c r="N152" t="s">
        <v>523</v>
      </c>
      <c r="O152" s="9" t="s">
        <v>5183</v>
      </c>
      <c r="P152" s="9" t="s">
        <v>2539</v>
      </c>
      <c r="Q152" t="s">
        <v>523</v>
      </c>
      <c r="R152" s="9" t="s">
        <v>5183</v>
      </c>
      <c r="S152" s="9" t="s">
        <v>5197</v>
      </c>
      <c r="T152" t="s">
        <v>523</v>
      </c>
      <c r="U152" s="8" t="s">
        <v>549</v>
      </c>
      <c r="V152" s="9" t="s">
        <v>3711</v>
      </c>
      <c r="W152" s="6" t="s">
        <v>523</v>
      </c>
      <c r="X152" t="s">
        <v>549</v>
      </c>
      <c r="Y152" s="5" t="s">
        <v>5202</v>
      </c>
      <c r="Z152" s="6" t="s">
        <v>523</v>
      </c>
      <c r="AA152" s="6" t="s">
        <v>549</v>
      </c>
      <c r="AB152" s="12" t="s">
        <v>2539</v>
      </c>
      <c r="AC152"/>
    </row>
    <row r="153" spans="1:22" ht="12.75">
      <c r="A153" t="s">
        <v>3674</v>
      </c>
      <c r="B153" t="s">
        <v>384</v>
      </c>
      <c r="C153" s="8">
        <v>29288</v>
      </c>
      <c r="D153" s="9" t="s">
        <v>2537</v>
      </c>
      <c r="E153" s="9" t="s">
        <v>2458</v>
      </c>
      <c r="F153" s="9" t="s">
        <v>4172</v>
      </c>
      <c r="G153" s="9" t="s">
        <v>4358</v>
      </c>
      <c r="K153" t="s">
        <v>3674</v>
      </c>
      <c r="L153" s="9" t="s">
        <v>2123</v>
      </c>
      <c r="M153" s="9" t="s">
        <v>664</v>
      </c>
      <c r="N153" t="s">
        <v>3674</v>
      </c>
      <c r="O153" s="9" t="s">
        <v>4819</v>
      </c>
      <c r="P153" s="9" t="s">
        <v>1180</v>
      </c>
      <c r="T153" t="s">
        <v>3674</v>
      </c>
      <c r="U153" t="s">
        <v>4819</v>
      </c>
      <c r="V153" s="5" t="s">
        <v>385</v>
      </c>
    </row>
    <row r="154" spans="1:29" ht="12.75">
      <c r="A154" t="s">
        <v>3810</v>
      </c>
      <c r="B154" t="s">
        <v>130</v>
      </c>
      <c r="C154" s="8">
        <v>30436</v>
      </c>
      <c r="D154" s="9" t="s">
        <v>93</v>
      </c>
      <c r="E154" s="9" t="s">
        <v>97</v>
      </c>
      <c r="F154" s="9" t="s">
        <v>3548</v>
      </c>
      <c r="G154" s="9" t="s">
        <v>2545</v>
      </c>
      <c r="H154" t="s">
        <v>3810</v>
      </c>
      <c r="I154" s="9" t="s">
        <v>3548</v>
      </c>
      <c r="J154" s="9" t="s">
        <v>2545</v>
      </c>
      <c r="K154" t="s">
        <v>5135</v>
      </c>
      <c r="L154" s="9" t="s">
        <v>3548</v>
      </c>
      <c r="M154" s="9" t="s">
        <v>2545</v>
      </c>
      <c r="S154" s="9"/>
      <c r="U154" s="8"/>
      <c r="V154" s="9"/>
      <c r="W154" s="6"/>
      <c r="X154"/>
      <c r="Z154" s="6"/>
      <c r="AB154" s="12"/>
      <c r="AC154"/>
    </row>
    <row r="155" spans="1:29" ht="12.75">
      <c r="A155" t="s">
        <v>2277</v>
      </c>
      <c r="B155" t="s">
        <v>2371</v>
      </c>
      <c r="C155" s="8">
        <v>28518</v>
      </c>
      <c r="D155" s="9" t="s">
        <v>2253</v>
      </c>
      <c r="E155" s="9" t="s">
        <v>3843</v>
      </c>
      <c r="F155" s="9" t="s">
        <v>4041</v>
      </c>
      <c r="G155" s="9" t="s">
        <v>3188</v>
      </c>
      <c r="H155" t="s">
        <v>2277</v>
      </c>
      <c r="I155" s="9" t="s">
        <v>4041</v>
      </c>
      <c r="J155" s="9" t="s">
        <v>5197</v>
      </c>
      <c r="K155" t="s">
        <v>2277</v>
      </c>
      <c r="L155" s="9" t="s">
        <v>4041</v>
      </c>
      <c r="M155" s="9" t="s">
        <v>3814</v>
      </c>
      <c r="N155" t="s">
        <v>3712</v>
      </c>
      <c r="O155" s="9" t="s">
        <v>4041</v>
      </c>
      <c r="P155" s="9" t="s">
        <v>2836</v>
      </c>
      <c r="Q155" t="s">
        <v>2274</v>
      </c>
      <c r="R155" s="9" t="s">
        <v>4041</v>
      </c>
      <c r="S155" s="9" t="s">
        <v>2545</v>
      </c>
      <c r="T155" t="s">
        <v>3810</v>
      </c>
      <c r="U155" s="8" t="s">
        <v>4041</v>
      </c>
      <c r="V155" s="9" t="s">
        <v>2545</v>
      </c>
      <c r="W155" s="6" t="s">
        <v>3810</v>
      </c>
      <c r="X155" t="s">
        <v>4041</v>
      </c>
      <c r="Y155" s="5" t="s">
        <v>2545</v>
      </c>
      <c r="AC155"/>
    </row>
    <row r="156" spans="1:7" ht="12.75">
      <c r="A156" t="s">
        <v>1919</v>
      </c>
      <c r="B156" t="s">
        <v>5250</v>
      </c>
      <c r="C156" s="8">
        <v>30601</v>
      </c>
      <c r="D156" s="9" t="s">
        <v>94</v>
      </c>
      <c r="F156" s="9" t="s">
        <v>2123</v>
      </c>
      <c r="G156" s="9" t="s">
        <v>1420</v>
      </c>
    </row>
    <row r="157" spans="1:10" ht="12.75">
      <c r="A157" t="s">
        <v>573</v>
      </c>
      <c r="B157" t="s">
        <v>4701</v>
      </c>
      <c r="C157" s="8">
        <v>30664</v>
      </c>
      <c r="D157" s="9" t="s">
        <v>96</v>
      </c>
      <c r="F157" s="9" t="s">
        <v>1480</v>
      </c>
      <c r="G157" s="9" t="s">
        <v>2547</v>
      </c>
      <c r="H157" t="s">
        <v>573</v>
      </c>
      <c r="I157" s="9" t="s">
        <v>1480</v>
      </c>
      <c r="J157" s="9" t="s">
        <v>3188</v>
      </c>
    </row>
    <row r="158" spans="1:16" ht="12.75">
      <c r="A158" t="s">
        <v>5198</v>
      </c>
      <c r="B158" t="s">
        <v>4708</v>
      </c>
      <c r="C158" s="8">
        <v>30546</v>
      </c>
      <c r="D158" s="9" t="s">
        <v>3206</v>
      </c>
      <c r="E158" s="9" t="s">
        <v>4867</v>
      </c>
      <c r="F158" s="9" t="s">
        <v>2706</v>
      </c>
      <c r="G158" s="9" t="s">
        <v>3188</v>
      </c>
      <c r="H158" t="s">
        <v>5206</v>
      </c>
      <c r="I158" s="9" t="s">
        <v>2706</v>
      </c>
      <c r="J158" s="9" t="s">
        <v>2545</v>
      </c>
      <c r="K158" t="s">
        <v>5203</v>
      </c>
      <c r="L158" s="9" t="s">
        <v>2706</v>
      </c>
      <c r="M158" s="9" t="s">
        <v>5197</v>
      </c>
      <c r="N158" t="s">
        <v>5200</v>
      </c>
      <c r="O158" s="9" t="s">
        <v>2706</v>
      </c>
      <c r="P158" s="9" t="s">
        <v>3188</v>
      </c>
    </row>
    <row r="159" spans="1:16" ht="12.75">
      <c r="A159" t="s">
        <v>5200</v>
      </c>
      <c r="B159" t="s">
        <v>1456</v>
      </c>
      <c r="C159" s="8">
        <v>29645</v>
      </c>
      <c r="D159" s="9" t="s">
        <v>3206</v>
      </c>
      <c r="F159" s="9" t="s">
        <v>2546</v>
      </c>
      <c r="G159" s="9" t="s">
        <v>3188</v>
      </c>
      <c r="H159" t="s">
        <v>5200</v>
      </c>
      <c r="I159" s="9" t="s">
        <v>2546</v>
      </c>
      <c r="J159" s="9" t="s">
        <v>5197</v>
      </c>
      <c r="K159" t="s">
        <v>5200</v>
      </c>
      <c r="L159" s="9" t="s">
        <v>2546</v>
      </c>
      <c r="M159" s="9" t="s">
        <v>2545</v>
      </c>
      <c r="N159" t="s">
        <v>573</v>
      </c>
      <c r="O159" s="9" t="s">
        <v>5180</v>
      </c>
      <c r="P159" s="9" t="s">
        <v>2545</v>
      </c>
    </row>
    <row r="160" spans="1:7" ht="12.75">
      <c r="A160" t="s">
        <v>367</v>
      </c>
      <c r="B160" t="s">
        <v>3954</v>
      </c>
      <c r="C160" s="8">
        <v>30907</v>
      </c>
      <c r="D160" s="9" t="s">
        <v>4615</v>
      </c>
      <c r="F160" s="9" t="s">
        <v>5177</v>
      </c>
      <c r="G160" s="9" t="s">
        <v>368</v>
      </c>
    </row>
    <row r="161" spans="1:29" ht="12.75">
      <c r="A161" t="s">
        <v>5203</v>
      </c>
      <c r="B161" t="s">
        <v>2845</v>
      </c>
      <c r="C161" s="8">
        <v>29784</v>
      </c>
      <c r="D161" s="9" t="s">
        <v>379</v>
      </c>
      <c r="E161" s="9" t="s">
        <v>3768</v>
      </c>
      <c r="F161" s="9" t="s">
        <v>377</v>
      </c>
      <c r="G161" s="9" t="s">
        <v>3188</v>
      </c>
      <c r="H161" t="s">
        <v>5203</v>
      </c>
      <c r="I161" s="9" t="s">
        <v>377</v>
      </c>
      <c r="J161" s="9" t="s">
        <v>5197</v>
      </c>
      <c r="N161" t="s">
        <v>5203</v>
      </c>
      <c r="O161" s="9" t="s">
        <v>4511</v>
      </c>
      <c r="P161" s="9" t="s">
        <v>5197</v>
      </c>
      <c r="Q161" t="s">
        <v>5178</v>
      </c>
      <c r="R161" s="9" t="s">
        <v>4147</v>
      </c>
      <c r="S161" s="9" t="s">
        <v>4784</v>
      </c>
      <c r="U161" s="8"/>
      <c r="V161" s="9"/>
      <c r="W161" s="6"/>
      <c r="X161"/>
      <c r="Z161" s="6"/>
      <c r="AB161" s="12"/>
      <c r="AC161"/>
    </row>
    <row r="162" spans="1:10" ht="12.75">
      <c r="A162" t="s">
        <v>1908</v>
      </c>
      <c r="B162" t="s">
        <v>1033</v>
      </c>
      <c r="C162" s="8">
        <v>30638</v>
      </c>
      <c r="D162" s="9" t="s">
        <v>2635</v>
      </c>
      <c r="E162" s="9" t="s">
        <v>3324</v>
      </c>
      <c r="F162" s="9" t="s">
        <v>5183</v>
      </c>
      <c r="G162" s="9" t="s">
        <v>2545</v>
      </c>
      <c r="H162" t="s">
        <v>5200</v>
      </c>
      <c r="I162" s="9" t="s">
        <v>5183</v>
      </c>
      <c r="J162" s="9" t="s">
        <v>3188</v>
      </c>
    </row>
    <row r="163" spans="1:29" ht="12.75">
      <c r="A163" t="s">
        <v>5135</v>
      </c>
      <c r="B163" t="s">
        <v>85</v>
      </c>
      <c r="C163" s="8">
        <v>27273</v>
      </c>
      <c r="E163" s="9" t="s">
        <v>4744</v>
      </c>
      <c r="F163" s="9" t="s">
        <v>377</v>
      </c>
      <c r="G163" s="9" t="s">
        <v>2545</v>
      </c>
      <c r="H163" t="s">
        <v>5135</v>
      </c>
      <c r="I163" s="9" t="s">
        <v>377</v>
      </c>
      <c r="J163" s="9" t="s">
        <v>3814</v>
      </c>
      <c r="N163" t="s">
        <v>5135</v>
      </c>
      <c r="O163" s="9" t="s">
        <v>5194</v>
      </c>
      <c r="P163" s="9" t="s">
        <v>3189</v>
      </c>
      <c r="Q163" t="s">
        <v>5135</v>
      </c>
      <c r="R163" s="9" t="s">
        <v>5194</v>
      </c>
      <c r="S163" s="9" t="s">
        <v>5187</v>
      </c>
      <c r="T163" t="s">
        <v>5135</v>
      </c>
      <c r="U163" s="8" t="s">
        <v>5194</v>
      </c>
      <c r="V163" s="9" t="s">
        <v>3813</v>
      </c>
      <c r="W163" s="6" t="s">
        <v>3808</v>
      </c>
      <c r="X163" t="s">
        <v>5194</v>
      </c>
      <c r="Y163" s="5" t="s">
        <v>86</v>
      </c>
      <c r="Z163" s="6" t="s">
        <v>5135</v>
      </c>
      <c r="AA163" s="6" t="s">
        <v>5194</v>
      </c>
      <c r="AB163" s="12" t="s">
        <v>3813</v>
      </c>
      <c r="AC163"/>
    </row>
    <row r="164" spans="1:7" ht="12.75">
      <c r="A164" t="s">
        <v>317</v>
      </c>
      <c r="B164" t="s">
        <v>4083</v>
      </c>
      <c r="C164" s="8">
        <v>31126</v>
      </c>
      <c r="D164" s="9" t="s">
        <v>2113</v>
      </c>
      <c r="F164" s="9" t="s">
        <v>1</v>
      </c>
      <c r="G164" s="9" t="s">
        <v>2545</v>
      </c>
    </row>
    <row r="165" spans="1:7" ht="12.75">
      <c r="A165" t="s">
        <v>5200</v>
      </c>
      <c r="B165" t="s">
        <v>3647</v>
      </c>
      <c r="C165" s="8">
        <v>31231</v>
      </c>
      <c r="D165" s="9" t="s">
        <v>4602</v>
      </c>
      <c r="F165" s="9" t="s">
        <v>3193</v>
      </c>
      <c r="G165" s="9" t="s">
        <v>2545</v>
      </c>
    </row>
    <row r="166" spans="1:29" ht="12.75">
      <c r="A166" t="s">
        <v>2699</v>
      </c>
      <c r="B166" t="s">
        <v>2774</v>
      </c>
      <c r="C166" s="8">
        <v>28910</v>
      </c>
      <c r="D166" s="9" t="s">
        <v>3262</v>
      </c>
      <c r="E166" s="9" t="s">
        <v>4745</v>
      </c>
      <c r="F166" s="9" t="s">
        <v>377</v>
      </c>
      <c r="G166" s="9" t="s">
        <v>5207</v>
      </c>
      <c r="H166" t="s">
        <v>573</v>
      </c>
      <c r="I166" s="9" t="s">
        <v>1905</v>
      </c>
      <c r="J166" s="9" t="s">
        <v>2545</v>
      </c>
      <c r="K166" t="s">
        <v>2699</v>
      </c>
      <c r="L166" s="9" t="s">
        <v>1905</v>
      </c>
      <c r="M166" s="9" t="s">
        <v>2539</v>
      </c>
      <c r="N166" t="s">
        <v>2699</v>
      </c>
      <c r="O166" s="9" t="s">
        <v>1905</v>
      </c>
      <c r="P166" s="9" t="s">
        <v>2539</v>
      </c>
      <c r="Q166" t="s">
        <v>573</v>
      </c>
      <c r="R166" s="9" t="s">
        <v>1905</v>
      </c>
      <c r="S166" s="9" t="s">
        <v>3811</v>
      </c>
      <c r="T166" t="s">
        <v>2699</v>
      </c>
      <c r="U166" s="8" t="s">
        <v>1905</v>
      </c>
      <c r="V166" s="9" t="s">
        <v>3807</v>
      </c>
      <c r="W166" s="6" t="s">
        <v>573</v>
      </c>
      <c r="X166" t="s">
        <v>1905</v>
      </c>
      <c r="Y166" s="5" t="s">
        <v>2545</v>
      </c>
      <c r="AC166"/>
    </row>
    <row r="167" spans="1:29" ht="12.75">
      <c r="A167" t="s">
        <v>367</v>
      </c>
      <c r="B167" t="s">
        <v>3305</v>
      </c>
      <c r="C167" s="8">
        <v>29336</v>
      </c>
      <c r="D167" s="9" t="s">
        <v>4040</v>
      </c>
      <c r="F167" s="9" t="s">
        <v>2538</v>
      </c>
      <c r="G167" s="9" t="s">
        <v>368</v>
      </c>
      <c r="H167" t="s">
        <v>367</v>
      </c>
      <c r="I167" s="9" t="s">
        <v>2538</v>
      </c>
      <c r="J167" s="9" t="s">
        <v>368</v>
      </c>
      <c r="K167" t="s">
        <v>367</v>
      </c>
      <c r="L167" s="9" t="s">
        <v>2538</v>
      </c>
      <c r="M167" s="9" t="s">
        <v>368</v>
      </c>
      <c r="N167" t="s">
        <v>367</v>
      </c>
      <c r="O167" s="9" t="s">
        <v>2538</v>
      </c>
      <c r="P167" s="9" t="s">
        <v>368</v>
      </c>
      <c r="Q167" t="s">
        <v>367</v>
      </c>
      <c r="R167" s="9" t="s">
        <v>2538</v>
      </c>
      <c r="S167" s="9" t="s">
        <v>368</v>
      </c>
      <c r="U167" s="8"/>
      <c r="V167" s="9"/>
      <c r="W167" s="6"/>
      <c r="X167"/>
      <c r="Z167" s="6"/>
      <c r="AB167" s="12"/>
      <c r="AC167"/>
    </row>
    <row r="168" spans="1:29" ht="12.75">
      <c r="A168" t="s">
        <v>4780</v>
      </c>
      <c r="B168" t="s">
        <v>482</v>
      </c>
      <c r="C168" s="8">
        <v>28155</v>
      </c>
      <c r="D168" s="9" t="s">
        <v>483</v>
      </c>
      <c r="E168" s="9" t="s">
        <v>4748</v>
      </c>
      <c r="F168" s="9" t="s">
        <v>935</v>
      </c>
      <c r="G168" s="9" t="s">
        <v>368</v>
      </c>
      <c r="H168" t="s">
        <v>367</v>
      </c>
      <c r="I168" s="9" t="s">
        <v>4147</v>
      </c>
      <c r="J168" s="9" t="s">
        <v>368</v>
      </c>
      <c r="K168" t="s">
        <v>367</v>
      </c>
      <c r="L168" s="9" t="s">
        <v>4147</v>
      </c>
      <c r="M168" s="9" t="s">
        <v>368</v>
      </c>
      <c r="N168" t="s">
        <v>4780</v>
      </c>
      <c r="O168" s="9" t="s">
        <v>4147</v>
      </c>
      <c r="P168" s="9" t="s">
        <v>3823</v>
      </c>
      <c r="Q168" t="s">
        <v>4780</v>
      </c>
      <c r="R168" s="9" t="s">
        <v>4147</v>
      </c>
      <c r="S168" s="9" t="s">
        <v>550</v>
      </c>
      <c r="T168" t="s">
        <v>596</v>
      </c>
      <c r="U168" s="8" t="s">
        <v>3717</v>
      </c>
      <c r="V168" s="9" t="s">
        <v>484</v>
      </c>
      <c r="W168" s="6" t="s">
        <v>485</v>
      </c>
      <c r="X168" t="s">
        <v>3717</v>
      </c>
      <c r="Y168" s="5" t="s">
        <v>486</v>
      </c>
      <c r="Z168" s="6" t="s">
        <v>3825</v>
      </c>
      <c r="AA168" s="6" t="s">
        <v>3717</v>
      </c>
      <c r="AB168" s="6" t="s">
        <v>5117</v>
      </c>
      <c r="AC168"/>
    </row>
    <row r="169" spans="1:22" ht="12.75">
      <c r="A169" t="s">
        <v>1908</v>
      </c>
      <c r="B169" t="s">
        <v>3090</v>
      </c>
      <c r="C169" s="8">
        <v>29734</v>
      </c>
      <c r="D169" s="9" t="s">
        <v>18</v>
      </c>
      <c r="E169" s="9" t="s">
        <v>1531</v>
      </c>
      <c r="F169" s="9" t="s">
        <v>2544</v>
      </c>
      <c r="G169" s="9" t="s">
        <v>2545</v>
      </c>
      <c r="K169" t="s">
        <v>2699</v>
      </c>
      <c r="L169" s="9" t="s">
        <v>3193</v>
      </c>
      <c r="M169" s="9" t="s">
        <v>3713</v>
      </c>
      <c r="N169" t="s">
        <v>4690</v>
      </c>
      <c r="O169" s="9" t="s">
        <v>3193</v>
      </c>
      <c r="P169" s="9" t="s">
        <v>3091</v>
      </c>
      <c r="Q169" t="s">
        <v>573</v>
      </c>
      <c r="R169" s="9" t="s">
        <v>3193</v>
      </c>
      <c r="S169" s="5" t="s">
        <v>2545</v>
      </c>
      <c r="T169" t="s">
        <v>573</v>
      </c>
      <c r="U169" t="s">
        <v>3193</v>
      </c>
      <c r="V169" s="5" t="s">
        <v>5207</v>
      </c>
    </row>
    <row r="170" spans="1:7" ht="12.75">
      <c r="A170" t="s">
        <v>3184</v>
      </c>
      <c r="B170" t="s">
        <v>4970</v>
      </c>
      <c r="C170" s="8">
        <v>30521</v>
      </c>
      <c r="D170" s="9" t="s">
        <v>1285</v>
      </c>
      <c r="F170" s="9" t="s">
        <v>2538</v>
      </c>
      <c r="G170" s="9" t="s">
        <v>2545</v>
      </c>
    </row>
    <row r="171" spans="1:7" ht="12.75">
      <c r="A171" t="s">
        <v>296</v>
      </c>
      <c r="B171" t="s">
        <v>1519</v>
      </c>
      <c r="C171" s="8">
        <v>31411</v>
      </c>
      <c r="D171" s="9" t="s">
        <v>4615</v>
      </c>
      <c r="F171" s="9" t="s">
        <v>5194</v>
      </c>
      <c r="G171" s="9" t="s">
        <v>3391</v>
      </c>
    </row>
    <row r="172" spans="1:7" ht="12.75">
      <c r="A172" t="s">
        <v>3184</v>
      </c>
      <c r="B172" t="s">
        <v>4958</v>
      </c>
      <c r="C172" s="8">
        <v>30052</v>
      </c>
      <c r="D172" s="9" t="s">
        <v>3203</v>
      </c>
      <c r="F172" s="9" t="s">
        <v>4166</v>
      </c>
      <c r="G172" s="9" t="s">
        <v>2545</v>
      </c>
    </row>
    <row r="173" spans="1:10" ht="12.75">
      <c r="A173" t="s">
        <v>367</v>
      </c>
      <c r="B173" t="s">
        <v>2116</v>
      </c>
      <c r="C173" s="8">
        <v>30286</v>
      </c>
      <c r="D173" s="9" t="s">
        <v>1532</v>
      </c>
      <c r="F173" s="9" t="s">
        <v>539</v>
      </c>
      <c r="G173" s="9" t="s">
        <v>368</v>
      </c>
      <c r="H173" t="s">
        <v>367</v>
      </c>
      <c r="I173" s="9" t="s">
        <v>539</v>
      </c>
      <c r="J173" s="9" t="s">
        <v>368</v>
      </c>
    </row>
    <row r="174" spans="1:29" ht="12.75">
      <c r="A174" t="s">
        <v>2535</v>
      </c>
      <c r="B174" t="s">
        <v>4842</v>
      </c>
      <c r="C174" s="8">
        <v>29947</v>
      </c>
      <c r="D174" s="9" t="s">
        <v>4843</v>
      </c>
      <c r="E174" s="9" t="s">
        <v>372</v>
      </c>
      <c r="F174" s="9" t="s">
        <v>4147</v>
      </c>
      <c r="G174" s="9" t="s">
        <v>676</v>
      </c>
      <c r="K174" t="s">
        <v>2777</v>
      </c>
      <c r="L174" s="9" t="s">
        <v>4147</v>
      </c>
      <c r="M174" s="9" t="s">
        <v>4845</v>
      </c>
      <c r="N174" t="s">
        <v>2535</v>
      </c>
      <c r="O174" s="9" t="s">
        <v>4147</v>
      </c>
      <c r="P174" s="9" t="s">
        <v>457</v>
      </c>
      <c r="Q174" t="s">
        <v>296</v>
      </c>
      <c r="R174" s="9" t="s">
        <v>4147</v>
      </c>
      <c r="S174" s="9" t="s">
        <v>4267</v>
      </c>
      <c r="U174" s="8"/>
      <c r="V174" s="9"/>
      <c r="W174" s="6"/>
      <c r="X174"/>
      <c r="Z174" s="6"/>
      <c r="AB174" s="12"/>
      <c r="AC174"/>
    </row>
    <row r="175" spans="1:7" ht="12.75">
      <c r="A175" t="s">
        <v>3184</v>
      </c>
      <c r="B175" t="s">
        <v>3636</v>
      </c>
      <c r="C175" s="8">
        <v>31147</v>
      </c>
      <c r="D175" s="9" t="s">
        <v>4602</v>
      </c>
      <c r="F175" s="9" t="s">
        <v>3717</v>
      </c>
      <c r="G175" s="9" t="s">
        <v>5197</v>
      </c>
    </row>
    <row r="176" spans="1:7" ht="12.75">
      <c r="A176" t="s">
        <v>367</v>
      </c>
      <c r="B176" t="s">
        <v>3624</v>
      </c>
      <c r="C176" s="8">
        <v>30854</v>
      </c>
      <c r="D176" s="9" t="s">
        <v>2113</v>
      </c>
      <c r="F176" s="9" t="s">
        <v>4147</v>
      </c>
      <c r="G176" s="9" t="s">
        <v>368</v>
      </c>
    </row>
    <row r="177" spans="1:29" ht="12.75">
      <c r="A177" t="s">
        <v>1919</v>
      </c>
      <c r="B177" t="s">
        <v>277</v>
      </c>
      <c r="C177" s="8">
        <v>30568</v>
      </c>
      <c r="D177" s="9" t="s">
        <v>93</v>
      </c>
      <c r="E177" s="9" t="s">
        <v>95</v>
      </c>
      <c r="F177" s="9" t="s">
        <v>4511</v>
      </c>
      <c r="G177" s="9" t="s">
        <v>2385</v>
      </c>
      <c r="H177" t="s">
        <v>1919</v>
      </c>
      <c r="I177" s="9" t="s">
        <v>4511</v>
      </c>
      <c r="J177" s="9" t="s">
        <v>2806</v>
      </c>
      <c r="K177" t="s">
        <v>1919</v>
      </c>
      <c r="L177" s="9" t="s">
        <v>4511</v>
      </c>
      <c r="M177" s="9" t="s">
        <v>276</v>
      </c>
      <c r="S177" s="9"/>
      <c r="U177" s="8"/>
      <c r="V177" s="9"/>
      <c r="W177" s="6"/>
      <c r="X177"/>
      <c r="Z177" s="6"/>
      <c r="AB177" s="12"/>
      <c r="AC177"/>
    </row>
    <row r="178" spans="1:29" ht="12.75">
      <c r="A178" t="s">
        <v>3674</v>
      </c>
      <c r="B178" t="s">
        <v>4382</v>
      </c>
      <c r="C178" s="8">
        <v>28685</v>
      </c>
      <c r="D178" s="9" t="s">
        <v>5176</v>
      </c>
      <c r="E178" s="9" t="s">
        <v>1388</v>
      </c>
      <c r="F178" s="9" t="s">
        <v>1480</v>
      </c>
      <c r="G178" s="9" t="s">
        <v>2009</v>
      </c>
      <c r="H178" t="s">
        <v>71</v>
      </c>
      <c r="I178" s="9" t="s">
        <v>3548</v>
      </c>
      <c r="J178" s="9" t="s">
        <v>2756</v>
      </c>
      <c r="N178" t="s">
        <v>71</v>
      </c>
      <c r="O178" s="9" t="s">
        <v>3548</v>
      </c>
      <c r="P178" s="9" t="s">
        <v>2691</v>
      </c>
      <c r="Q178" t="s">
        <v>71</v>
      </c>
      <c r="R178" s="9" t="s">
        <v>3548</v>
      </c>
      <c r="S178" s="9" t="s">
        <v>4383</v>
      </c>
      <c r="T178" t="s">
        <v>3674</v>
      </c>
      <c r="U178" s="8" t="s">
        <v>3548</v>
      </c>
      <c r="V178" s="9" t="s">
        <v>4384</v>
      </c>
      <c r="W178" s="6" t="s">
        <v>3674</v>
      </c>
      <c r="X178" t="s">
        <v>3548</v>
      </c>
      <c r="Y178" s="5" t="s">
        <v>3244</v>
      </c>
      <c r="Z178" t="s">
        <v>3674</v>
      </c>
      <c r="AA178" s="6" t="s">
        <v>3548</v>
      </c>
      <c r="AB178" s="12" t="s">
        <v>3245</v>
      </c>
      <c r="AC178"/>
    </row>
    <row r="179" spans="1:29" ht="12.75" customHeight="1">
      <c r="A179" t="s">
        <v>367</v>
      </c>
      <c r="B179" t="s">
        <v>40</v>
      </c>
      <c r="C179" s="8">
        <v>28367</v>
      </c>
      <c r="F179" s="9" t="s">
        <v>1</v>
      </c>
      <c r="G179" s="9" t="s">
        <v>368</v>
      </c>
      <c r="H179" t="s">
        <v>3133</v>
      </c>
      <c r="I179" s="9" t="s">
        <v>1</v>
      </c>
      <c r="J179" s="9" t="s">
        <v>368</v>
      </c>
      <c r="K179" t="s">
        <v>3133</v>
      </c>
      <c r="L179" s="9" t="s">
        <v>1</v>
      </c>
      <c r="M179" s="9" t="s">
        <v>368</v>
      </c>
      <c r="N179" t="s">
        <v>367</v>
      </c>
      <c r="O179" s="9" t="s">
        <v>935</v>
      </c>
      <c r="P179" s="9" t="s">
        <v>368</v>
      </c>
      <c r="W179" s="6" t="s">
        <v>367</v>
      </c>
      <c r="X179" t="s">
        <v>4166</v>
      </c>
      <c r="Y179" s="5" t="s">
        <v>368</v>
      </c>
      <c r="Z179" s="6" t="s">
        <v>3546</v>
      </c>
      <c r="AA179" s="6" t="s">
        <v>4166</v>
      </c>
      <c r="AB179" s="6" t="s">
        <v>41</v>
      </c>
      <c r="AC179"/>
    </row>
    <row r="180" spans="1:29" ht="12.75">
      <c r="A180" t="s">
        <v>367</v>
      </c>
      <c r="B180" t="s">
        <v>1649</v>
      </c>
      <c r="C180" s="8">
        <v>28343</v>
      </c>
      <c r="D180" s="9" t="s">
        <v>453</v>
      </c>
      <c r="E180" s="9" t="s">
        <v>1168</v>
      </c>
      <c r="F180" s="9" t="s">
        <v>1480</v>
      </c>
      <c r="G180" s="9" t="s">
        <v>368</v>
      </c>
      <c r="H180" t="s">
        <v>367</v>
      </c>
      <c r="I180" s="9" t="s">
        <v>5177</v>
      </c>
      <c r="J180" s="9" t="s">
        <v>368</v>
      </c>
      <c r="N180" t="s">
        <v>367</v>
      </c>
      <c r="O180" s="9" t="s">
        <v>5177</v>
      </c>
      <c r="P180" s="9" t="s">
        <v>368</v>
      </c>
      <c r="Q180" t="s">
        <v>367</v>
      </c>
      <c r="R180" s="9" t="s">
        <v>2697</v>
      </c>
      <c r="S180" s="9" t="s">
        <v>368</v>
      </c>
      <c r="T180" t="s">
        <v>375</v>
      </c>
      <c r="U180" s="8" t="s">
        <v>2697</v>
      </c>
      <c r="V180" s="9" t="s">
        <v>368</v>
      </c>
      <c r="W180" s="6" t="s">
        <v>375</v>
      </c>
      <c r="X180" t="s">
        <v>2697</v>
      </c>
      <c r="Y180" s="5" t="s">
        <v>3134</v>
      </c>
      <c r="Z180" s="6" t="s">
        <v>367</v>
      </c>
      <c r="AA180" s="6" t="s">
        <v>2697</v>
      </c>
      <c r="AB180" s="12" t="s">
        <v>368</v>
      </c>
      <c r="AC180"/>
    </row>
    <row r="181" spans="1:16" ht="12.75">
      <c r="A181" t="s">
        <v>5203</v>
      </c>
      <c r="B181" t="s">
        <v>43</v>
      </c>
      <c r="C181" s="8">
        <v>30122</v>
      </c>
      <c r="D181" s="9" t="s">
        <v>1532</v>
      </c>
      <c r="F181" s="9" t="s">
        <v>2226</v>
      </c>
      <c r="G181" s="9" t="s">
        <v>2547</v>
      </c>
      <c r="H181" t="s">
        <v>5203</v>
      </c>
      <c r="I181" s="9" t="s">
        <v>2226</v>
      </c>
      <c r="J181" s="9" t="s">
        <v>5197</v>
      </c>
      <c r="K181" t="s">
        <v>5203</v>
      </c>
      <c r="L181" s="9" t="s">
        <v>2226</v>
      </c>
      <c r="M181" s="9" t="s">
        <v>2545</v>
      </c>
      <c r="N181" t="s">
        <v>5203</v>
      </c>
      <c r="O181" s="9" t="s">
        <v>2226</v>
      </c>
      <c r="P181" s="9" t="s">
        <v>2545</v>
      </c>
    </row>
    <row r="182" spans="1:10" ht="12.75">
      <c r="A182" t="s">
        <v>367</v>
      </c>
      <c r="B182" t="s">
        <v>3174</v>
      </c>
      <c r="C182" s="8">
        <v>30578</v>
      </c>
      <c r="D182" s="9" t="s">
        <v>2113</v>
      </c>
      <c r="F182" s="9" t="s">
        <v>374</v>
      </c>
      <c r="G182" s="9" t="s">
        <v>368</v>
      </c>
      <c r="H182" t="s">
        <v>367</v>
      </c>
      <c r="I182" s="9" t="s">
        <v>374</v>
      </c>
      <c r="J182" s="9" t="s">
        <v>368</v>
      </c>
    </row>
    <row r="183" spans="1:7" ht="12.75">
      <c r="A183" t="s">
        <v>367</v>
      </c>
      <c r="B183" t="s">
        <v>4078</v>
      </c>
      <c r="C183" s="8">
        <v>30730</v>
      </c>
      <c r="D183" s="9" t="s">
        <v>4615</v>
      </c>
      <c r="F183" s="9" t="s">
        <v>935</v>
      </c>
      <c r="G183" s="9" t="s">
        <v>368</v>
      </c>
    </row>
    <row r="184" spans="1:7" ht="12.75">
      <c r="A184" t="s">
        <v>367</v>
      </c>
      <c r="B184" t="s">
        <v>4594</v>
      </c>
      <c r="C184" s="8">
        <v>30732</v>
      </c>
      <c r="D184" s="9" t="s">
        <v>1285</v>
      </c>
      <c r="F184" s="9" t="s">
        <v>377</v>
      </c>
      <c r="G184" s="9" t="s">
        <v>368</v>
      </c>
    </row>
    <row r="185" spans="1:10" ht="12.75">
      <c r="A185" t="s">
        <v>1908</v>
      </c>
      <c r="B185" t="s">
        <v>1650</v>
      </c>
      <c r="C185" s="8">
        <v>30559</v>
      </c>
      <c r="D185" s="9" t="s">
        <v>2111</v>
      </c>
      <c r="F185" s="9" t="s">
        <v>524</v>
      </c>
      <c r="G185" s="9" t="s">
        <v>2545</v>
      </c>
      <c r="H185" t="s">
        <v>1908</v>
      </c>
      <c r="I185" s="9" t="s">
        <v>524</v>
      </c>
      <c r="J185" s="9" t="s">
        <v>2545</v>
      </c>
    </row>
    <row r="186" spans="1:7" ht="12.75">
      <c r="A186" t="s">
        <v>3184</v>
      </c>
      <c r="B186" t="s">
        <v>3614</v>
      </c>
      <c r="C186" s="8">
        <v>30385</v>
      </c>
      <c r="D186" s="9" t="s">
        <v>98</v>
      </c>
      <c r="F186" s="9" t="s">
        <v>4147</v>
      </c>
      <c r="G186" s="9" t="s">
        <v>2545</v>
      </c>
    </row>
    <row r="187" spans="1:29" ht="12.75">
      <c r="A187" t="s">
        <v>375</v>
      </c>
      <c r="B187" t="s">
        <v>1574</v>
      </c>
      <c r="C187" s="8">
        <v>28210</v>
      </c>
      <c r="D187" s="9" t="s">
        <v>5176</v>
      </c>
      <c r="E187" s="9" t="s">
        <v>4665</v>
      </c>
      <c r="F187" s="9" t="s">
        <v>295</v>
      </c>
      <c r="G187" s="9" t="s">
        <v>368</v>
      </c>
      <c r="H187" t="s">
        <v>375</v>
      </c>
      <c r="I187" s="9" t="s">
        <v>295</v>
      </c>
      <c r="J187" s="9" t="s">
        <v>3134</v>
      </c>
      <c r="K187" t="s">
        <v>370</v>
      </c>
      <c r="L187" s="9" t="s">
        <v>295</v>
      </c>
      <c r="M187" s="9" t="s">
        <v>3134</v>
      </c>
      <c r="N187" t="s">
        <v>370</v>
      </c>
      <c r="O187" s="9" t="s">
        <v>2706</v>
      </c>
      <c r="P187" s="9" t="s">
        <v>368</v>
      </c>
      <c r="Q187" t="s">
        <v>370</v>
      </c>
      <c r="R187" s="9" t="s">
        <v>2706</v>
      </c>
      <c r="S187" s="9" t="s">
        <v>368</v>
      </c>
      <c r="T187" t="s">
        <v>375</v>
      </c>
      <c r="U187" s="8" t="s">
        <v>4147</v>
      </c>
      <c r="V187" s="9" t="s">
        <v>3134</v>
      </c>
      <c r="W187" s="6" t="s">
        <v>367</v>
      </c>
      <c r="X187" t="s">
        <v>4147</v>
      </c>
      <c r="Y187" s="5" t="s">
        <v>368</v>
      </c>
      <c r="Z187" s="6" t="s">
        <v>4780</v>
      </c>
      <c r="AA187" s="6" t="s">
        <v>4147</v>
      </c>
      <c r="AB187" s="12" t="s">
        <v>368</v>
      </c>
      <c r="AC187"/>
    </row>
    <row r="188" spans="1:7" ht="12.75">
      <c r="A188" t="s">
        <v>3185</v>
      </c>
      <c r="B188" t="s">
        <v>4566</v>
      </c>
      <c r="C188" s="8">
        <v>30391</v>
      </c>
      <c r="D188" s="9" t="s">
        <v>98</v>
      </c>
      <c r="F188" s="9" t="s">
        <v>4511</v>
      </c>
      <c r="G188" s="9" t="s">
        <v>2545</v>
      </c>
    </row>
    <row r="189" spans="1:29" ht="12.75">
      <c r="A189" t="s">
        <v>5200</v>
      </c>
      <c r="B189" t="s">
        <v>2486</v>
      </c>
      <c r="C189" s="8">
        <v>27050</v>
      </c>
      <c r="E189" s="9" t="s">
        <v>1168</v>
      </c>
      <c r="F189" s="9" t="s">
        <v>4166</v>
      </c>
      <c r="G189" s="9" t="s">
        <v>2545</v>
      </c>
      <c r="H189" t="s">
        <v>5181</v>
      </c>
      <c r="I189" s="9" t="s">
        <v>2544</v>
      </c>
      <c r="J189" s="9" t="s">
        <v>5208</v>
      </c>
      <c r="K189" t="s">
        <v>5181</v>
      </c>
      <c r="L189" s="9" t="s">
        <v>2544</v>
      </c>
      <c r="M189" s="9" t="s">
        <v>4167</v>
      </c>
      <c r="N189" t="s">
        <v>5181</v>
      </c>
      <c r="O189" s="9" t="s">
        <v>2544</v>
      </c>
      <c r="P189" s="9" t="s">
        <v>2279</v>
      </c>
      <c r="Q189" t="s">
        <v>5178</v>
      </c>
      <c r="R189" s="9" t="s">
        <v>2544</v>
      </c>
      <c r="S189" s="9" t="s">
        <v>3189</v>
      </c>
      <c r="T189" t="s">
        <v>5178</v>
      </c>
      <c r="U189" s="8" t="s">
        <v>2544</v>
      </c>
      <c r="V189" s="9" t="s">
        <v>543</v>
      </c>
      <c r="W189" s="6" t="s">
        <v>5178</v>
      </c>
      <c r="X189" t="s">
        <v>2544</v>
      </c>
      <c r="Y189" s="5" t="s">
        <v>4784</v>
      </c>
      <c r="Z189" s="6" t="s">
        <v>5206</v>
      </c>
      <c r="AA189" s="6" t="s">
        <v>2544</v>
      </c>
      <c r="AB189" s="12" t="s">
        <v>2545</v>
      </c>
      <c r="AC189"/>
    </row>
    <row r="190" spans="1:10" ht="12.75">
      <c r="A190" t="s">
        <v>5200</v>
      </c>
      <c r="B190" t="s">
        <v>2153</v>
      </c>
      <c r="C190" s="8">
        <v>30573</v>
      </c>
      <c r="D190" s="9" t="s">
        <v>93</v>
      </c>
      <c r="E190" s="9" t="s">
        <v>3325</v>
      </c>
      <c r="F190" s="9" t="s">
        <v>4147</v>
      </c>
      <c r="G190" s="9" t="s">
        <v>5197</v>
      </c>
      <c r="H190" t="s">
        <v>5200</v>
      </c>
      <c r="I190" s="9" t="s">
        <v>4147</v>
      </c>
      <c r="J190" s="9" t="s">
        <v>2545</v>
      </c>
    </row>
    <row r="191" spans="1:29" ht="12.75">
      <c r="A191" t="s">
        <v>375</v>
      </c>
      <c r="B191" t="s">
        <v>4811</v>
      </c>
      <c r="C191" s="8">
        <v>28526</v>
      </c>
      <c r="D191" s="9" t="s">
        <v>4939</v>
      </c>
      <c r="E191" s="9" t="s">
        <v>1168</v>
      </c>
      <c r="F191" s="9" t="s">
        <v>4172</v>
      </c>
      <c r="G191" s="9" t="s">
        <v>3134</v>
      </c>
      <c r="H191" t="s">
        <v>375</v>
      </c>
      <c r="I191" s="9" t="s">
        <v>4172</v>
      </c>
      <c r="J191" s="9" t="s">
        <v>550</v>
      </c>
      <c r="K191" t="s">
        <v>375</v>
      </c>
      <c r="L191" s="9" t="s">
        <v>2544</v>
      </c>
      <c r="M191" s="9" t="s">
        <v>550</v>
      </c>
      <c r="N191" t="s">
        <v>375</v>
      </c>
      <c r="O191" s="9" t="s">
        <v>2544</v>
      </c>
      <c r="P191" s="9" t="s">
        <v>3134</v>
      </c>
      <c r="Q191" t="s">
        <v>375</v>
      </c>
      <c r="R191" s="9" t="s">
        <v>2123</v>
      </c>
      <c r="S191" s="9" t="s">
        <v>368</v>
      </c>
      <c r="T191" t="s">
        <v>375</v>
      </c>
      <c r="U191" s="8" t="s">
        <v>2123</v>
      </c>
      <c r="V191" s="9" t="s">
        <v>368</v>
      </c>
      <c r="W191" s="6" t="s">
        <v>367</v>
      </c>
      <c r="X191" t="s">
        <v>2123</v>
      </c>
      <c r="Y191" s="5" t="s">
        <v>368</v>
      </c>
      <c r="AC191"/>
    </row>
    <row r="192" spans="1:29" ht="12.75">
      <c r="A192" t="s">
        <v>367</v>
      </c>
      <c r="B192" t="s">
        <v>1055</v>
      </c>
      <c r="C192" s="8">
        <v>30717</v>
      </c>
      <c r="D192" s="9" t="s">
        <v>94</v>
      </c>
      <c r="E192" s="9" t="s">
        <v>97</v>
      </c>
      <c r="F192" s="9" t="s">
        <v>4940</v>
      </c>
      <c r="G192" s="9" t="s">
        <v>368</v>
      </c>
      <c r="H192" t="s">
        <v>1328</v>
      </c>
      <c r="K192" t="s">
        <v>367</v>
      </c>
      <c r="L192" s="9" t="s">
        <v>4940</v>
      </c>
      <c r="M192" s="9" t="s">
        <v>368</v>
      </c>
      <c r="S192" s="9"/>
      <c r="U192" s="8"/>
      <c r="V192" s="9"/>
      <c r="W192" s="6"/>
      <c r="X192"/>
      <c r="Z192" s="6"/>
      <c r="AB192" s="12"/>
      <c r="AC192"/>
    </row>
    <row r="193" spans="1:29" ht="12.75">
      <c r="A193" t="s">
        <v>367</v>
      </c>
      <c r="B193" t="s">
        <v>4815</v>
      </c>
      <c r="C193" s="8">
        <v>28663</v>
      </c>
      <c r="D193" s="9" t="s">
        <v>2776</v>
      </c>
      <c r="E193" s="9" t="s">
        <v>3845</v>
      </c>
      <c r="F193" s="9" t="s">
        <v>935</v>
      </c>
      <c r="G193" s="9" t="s">
        <v>368</v>
      </c>
      <c r="H193" t="s">
        <v>367</v>
      </c>
      <c r="I193" s="9" t="s">
        <v>3083</v>
      </c>
      <c r="J193" s="9" t="s">
        <v>368</v>
      </c>
      <c r="K193" t="s">
        <v>367</v>
      </c>
      <c r="L193" s="9" t="s">
        <v>3193</v>
      </c>
      <c r="M193" s="9" t="s">
        <v>368</v>
      </c>
      <c r="N193" t="s">
        <v>367</v>
      </c>
      <c r="O193" s="9" t="s">
        <v>3193</v>
      </c>
      <c r="P193" s="9" t="s">
        <v>368</v>
      </c>
      <c r="Q193" t="s">
        <v>367</v>
      </c>
      <c r="R193" s="9" t="s">
        <v>2544</v>
      </c>
      <c r="S193" s="9" t="s">
        <v>368</v>
      </c>
      <c r="T193" t="s">
        <v>367</v>
      </c>
      <c r="U193" s="8" t="s">
        <v>2544</v>
      </c>
      <c r="V193" s="9" t="s">
        <v>368</v>
      </c>
      <c r="W193" s="6" t="s">
        <v>367</v>
      </c>
      <c r="X193" t="s">
        <v>2544</v>
      </c>
      <c r="Y193" s="5" t="s">
        <v>368</v>
      </c>
      <c r="AC193"/>
    </row>
    <row r="194" spans="1:22" ht="12.75">
      <c r="A194" t="s">
        <v>5203</v>
      </c>
      <c r="B194" t="s">
        <v>1392</v>
      </c>
      <c r="C194" s="8">
        <v>29159</v>
      </c>
      <c r="D194" s="9" t="s">
        <v>4168</v>
      </c>
      <c r="E194" s="9" t="s">
        <v>5174</v>
      </c>
      <c r="F194" s="9" t="s">
        <v>3548</v>
      </c>
      <c r="G194" s="9" t="s">
        <v>2539</v>
      </c>
      <c r="H194" t="s">
        <v>5203</v>
      </c>
      <c r="I194" s="9" t="s">
        <v>3548</v>
      </c>
      <c r="J194" s="9" t="s">
        <v>2545</v>
      </c>
      <c r="K194" t="s">
        <v>5203</v>
      </c>
      <c r="L194" s="9" t="s">
        <v>3548</v>
      </c>
      <c r="M194" s="9" t="s">
        <v>543</v>
      </c>
      <c r="N194" t="s">
        <v>5203</v>
      </c>
      <c r="O194" s="9" t="s">
        <v>3548</v>
      </c>
      <c r="P194" s="9" t="s">
        <v>3188</v>
      </c>
      <c r="Q194" t="s">
        <v>5196</v>
      </c>
      <c r="R194" s="9" t="s">
        <v>3548</v>
      </c>
      <c r="S194" s="5" t="s">
        <v>2545</v>
      </c>
      <c r="T194" t="s">
        <v>5203</v>
      </c>
      <c r="U194" t="s">
        <v>3548</v>
      </c>
      <c r="V194" s="5" t="s">
        <v>2545</v>
      </c>
    </row>
    <row r="195" spans="1:29" ht="12.75">
      <c r="A195" t="s">
        <v>5200</v>
      </c>
      <c r="B195" t="s">
        <v>45</v>
      </c>
      <c r="C195" s="8">
        <v>29492</v>
      </c>
      <c r="D195" s="9" t="s">
        <v>1532</v>
      </c>
      <c r="F195" s="9" t="s">
        <v>374</v>
      </c>
      <c r="G195" s="9" t="s">
        <v>2545</v>
      </c>
      <c r="K195" t="s">
        <v>5200</v>
      </c>
      <c r="L195" s="9" t="s">
        <v>2538</v>
      </c>
      <c r="M195" s="9" t="s">
        <v>2545</v>
      </c>
      <c r="S195" s="9"/>
      <c r="U195" s="8"/>
      <c r="V195" s="9"/>
      <c r="W195" s="6"/>
      <c r="X195"/>
      <c r="Z195" s="6"/>
      <c r="AB195" s="12"/>
      <c r="AC195"/>
    </row>
    <row r="196" spans="1:7" ht="12.75">
      <c r="A196" t="s">
        <v>2277</v>
      </c>
      <c r="B196" t="s">
        <v>3926</v>
      </c>
      <c r="C196" s="8">
        <v>30780</v>
      </c>
      <c r="D196" s="9" t="s">
        <v>4601</v>
      </c>
      <c r="F196" s="9" t="s">
        <v>2546</v>
      </c>
      <c r="G196" s="9" t="s">
        <v>2545</v>
      </c>
    </row>
    <row r="197" spans="1:29" ht="12.75">
      <c r="A197" t="s">
        <v>367</v>
      </c>
      <c r="B197" t="s">
        <v>1620</v>
      </c>
      <c r="C197" s="8">
        <v>29758</v>
      </c>
      <c r="D197" s="9" t="s">
        <v>5190</v>
      </c>
      <c r="E197" s="9" t="s">
        <v>3303</v>
      </c>
      <c r="F197" s="9" t="s">
        <v>377</v>
      </c>
      <c r="G197" s="9" t="s">
        <v>368</v>
      </c>
      <c r="H197" t="s">
        <v>375</v>
      </c>
      <c r="I197" s="9" t="s">
        <v>3548</v>
      </c>
      <c r="J197" s="9" t="s">
        <v>368</v>
      </c>
      <c r="K197" t="s">
        <v>375</v>
      </c>
      <c r="L197" s="9" t="s">
        <v>3548</v>
      </c>
      <c r="M197" s="9" t="s">
        <v>3134</v>
      </c>
      <c r="N197" t="s">
        <v>375</v>
      </c>
      <c r="O197" s="9" t="s">
        <v>3548</v>
      </c>
      <c r="P197" s="9" t="s">
        <v>3134</v>
      </c>
      <c r="Q197" t="s">
        <v>367</v>
      </c>
      <c r="R197" s="9" t="s">
        <v>3548</v>
      </c>
      <c r="S197" s="9" t="s">
        <v>368</v>
      </c>
      <c r="U197" s="8"/>
      <c r="V197" s="9"/>
      <c r="W197" s="6"/>
      <c r="X197"/>
      <c r="Z197" s="6"/>
      <c r="AB197" s="12"/>
      <c r="AC197"/>
    </row>
    <row r="198" spans="1:7" ht="12.75">
      <c r="A198" t="s">
        <v>573</v>
      </c>
      <c r="B198" t="s">
        <v>3656</v>
      </c>
      <c r="C198" s="8">
        <v>30844</v>
      </c>
      <c r="D198" s="9" t="s">
        <v>4602</v>
      </c>
      <c r="F198" s="9" t="s">
        <v>2226</v>
      </c>
      <c r="G198" s="9" t="s">
        <v>2545</v>
      </c>
    </row>
    <row r="199" spans="1:29" ht="12.75">
      <c r="A199" t="s">
        <v>573</v>
      </c>
      <c r="B199" t="s">
        <v>2101</v>
      </c>
      <c r="C199" s="8">
        <v>30117</v>
      </c>
      <c r="D199" s="9" t="s">
        <v>1530</v>
      </c>
      <c r="E199" s="9" t="s">
        <v>2654</v>
      </c>
      <c r="F199" s="9" t="s">
        <v>4940</v>
      </c>
      <c r="G199" s="9" t="s">
        <v>2545</v>
      </c>
      <c r="H199" t="s">
        <v>573</v>
      </c>
      <c r="I199" s="9" t="s">
        <v>4940</v>
      </c>
      <c r="J199" s="9" t="s">
        <v>2545</v>
      </c>
      <c r="K199" t="s">
        <v>573</v>
      </c>
      <c r="L199" s="9" t="s">
        <v>4940</v>
      </c>
      <c r="M199" s="9" t="s">
        <v>2545</v>
      </c>
      <c r="S199" s="9"/>
      <c r="U199" s="8"/>
      <c r="V199" s="9"/>
      <c r="W199" s="6"/>
      <c r="X199"/>
      <c r="Z199" s="6"/>
      <c r="AB199" s="12"/>
      <c r="AC199"/>
    </row>
    <row r="200" spans="1:29" ht="12.75">
      <c r="A200" t="s">
        <v>3184</v>
      </c>
      <c r="B200" t="s">
        <v>3025</v>
      </c>
      <c r="C200" s="8">
        <v>27840</v>
      </c>
      <c r="D200" s="9" t="s">
        <v>232</v>
      </c>
      <c r="E200" s="9" t="s">
        <v>4665</v>
      </c>
      <c r="F200" s="9" t="s">
        <v>549</v>
      </c>
      <c r="G200" s="9" t="s">
        <v>5197</v>
      </c>
      <c r="H200" t="s">
        <v>3714</v>
      </c>
      <c r="I200" s="9" t="s">
        <v>5183</v>
      </c>
      <c r="J200" s="9" t="s">
        <v>3188</v>
      </c>
      <c r="K200" t="s">
        <v>3493</v>
      </c>
      <c r="L200" s="9" t="s">
        <v>5183</v>
      </c>
      <c r="M200" s="9" t="s">
        <v>1390</v>
      </c>
      <c r="N200" t="s">
        <v>523</v>
      </c>
      <c r="O200" s="9" t="s">
        <v>2544</v>
      </c>
      <c r="P200" s="9" t="s">
        <v>3189</v>
      </c>
      <c r="Q200" t="s">
        <v>3714</v>
      </c>
      <c r="R200" s="9" t="s">
        <v>4511</v>
      </c>
      <c r="S200" s="9" t="s">
        <v>3711</v>
      </c>
      <c r="T200" t="s">
        <v>523</v>
      </c>
      <c r="U200" s="8" t="s">
        <v>4511</v>
      </c>
      <c r="V200" s="9" t="s">
        <v>541</v>
      </c>
      <c r="W200" s="14" t="s">
        <v>523</v>
      </c>
      <c r="X200" t="s">
        <v>4511</v>
      </c>
      <c r="Y200" s="13" t="s">
        <v>3711</v>
      </c>
      <c r="Z200" s="6" t="s">
        <v>523</v>
      </c>
      <c r="AA200" s="6" t="s">
        <v>4511</v>
      </c>
      <c r="AB200" s="12" t="s">
        <v>2539</v>
      </c>
      <c r="AC200"/>
    </row>
    <row r="201" spans="1:7" ht="12.75">
      <c r="A201" t="s">
        <v>5203</v>
      </c>
      <c r="B201" t="s">
        <v>3620</v>
      </c>
      <c r="C201" s="8">
        <v>31320</v>
      </c>
      <c r="D201" s="9" t="s">
        <v>4601</v>
      </c>
      <c r="F201" s="9" t="s">
        <v>4147</v>
      </c>
      <c r="G201" s="9" t="s">
        <v>2545</v>
      </c>
    </row>
    <row r="202" spans="1:7" ht="12.75">
      <c r="A202" t="s">
        <v>367</v>
      </c>
      <c r="B202" t="s">
        <v>3658</v>
      </c>
      <c r="C202" s="8">
        <v>31030</v>
      </c>
      <c r="D202" s="9" t="s">
        <v>4602</v>
      </c>
      <c r="F202" s="9" t="s">
        <v>2226</v>
      </c>
      <c r="G202" s="9" t="s">
        <v>368</v>
      </c>
    </row>
    <row r="203" spans="1:29" ht="12.75">
      <c r="A203" t="s">
        <v>3810</v>
      </c>
      <c r="B203" t="s">
        <v>2276</v>
      </c>
      <c r="C203" s="8">
        <v>27364</v>
      </c>
      <c r="E203" s="9" t="s">
        <v>60</v>
      </c>
      <c r="F203" s="9" t="s">
        <v>295</v>
      </c>
      <c r="G203" s="9" t="s">
        <v>2545</v>
      </c>
      <c r="H203" t="s">
        <v>523</v>
      </c>
      <c r="I203" s="9" t="s">
        <v>3548</v>
      </c>
      <c r="J203" s="9" t="s">
        <v>5197</v>
      </c>
      <c r="K203" t="s">
        <v>2277</v>
      </c>
      <c r="L203" s="9" t="s">
        <v>3548</v>
      </c>
      <c r="M203" s="9" t="s">
        <v>2545</v>
      </c>
      <c r="N203" t="s">
        <v>523</v>
      </c>
      <c r="O203" s="9" t="s">
        <v>3548</v>
      </c>
      <c r="P203" s="9" t="s">
        <v>3188</v>
      </c>
      <c r="Q203" t="s">
        <v>523</v>
      </c>
      <c r="R203" s="9" t="s">
        <v>3548</v>
      </c>
      <c r="S203" s="9" t="s">
        <v>5202</v>
      </c>
      <c r="T203" t="s">
        <v>523</v>
      </c>
      <c r="U203" s="8" t="s">
        <v>3548</v>
      </c>
      <c r="V203" s="9" t="s">
        <v>3188</v>
      </c>
      <c r="W203" s="6" t="s">
        <v>523</v>
      </c>
      <c r="X203" t="s">
        <v>3548</v>
      </c>
      <c r="Y203" s="5" t="s">
        <v>3711</v>
      </c>
      <c r="Z203" s="6" t="s">
        <v>3190</v>
      </c>
      <c r="AA203" s="6" t="s">
        <v>3548</v>
      </c>
      <c r="AB203" s="12" t="s">
        <v>3718</v>
      </c>
      <c r="AC203"/>
    </row>
    <row r="204" spans="1:25" ht="12.75">
      <c r="A204" t="s">
        <v>2277</v>
      </c>
      <c r="B204" t="s">
        <v>2356</v>
      </c>
      <c r="C204" s="8">
        <v>28645</v>
      </c>
      <c r="D204" s="9" t="s">
        <v>3187</v>
      </c>
      <c r="E204" s="9" t="s">
        <v>3845</v>
      </c>
      <c r="F204" s="9" t="s">
        <v>5194</v>
      </c>
      <c r="G204" s="9" t="s">
        <v>2545</v>
      </c>
      <c r="K204" t="s">
        <v>3184</v>
      </c>
      <c r="L204" s="9" t="s">
        <v>3548</v>
      </c>
      <c r="M204" s="9" t="s">
        <v>2545</v>
      </c>
      <c r="N204" t="s">
        <v>3184</v>
      </c>
      <c r="O204" s="9" t="s">
        <v>3548</v>
      </c>
      <c r="P204" s="9" t="s">
        <v>2545</v>
      </c>
      <c r="Q204" t="s">
        <v>3184</v>
      </c>
      <c r="R204" s="9" t="s">
        <v>3548</v>
      </c>
      <c r="S204" s="9" t="s">
        <v>2545</v>
      </c>
      <c r="T204" t="s">
        <v>3184</v>
      </c>
      <c r="U204" s="8" t="s">
        <v>3548</v>
      </c>
      <c r="V204" s="9" t="s">
        <v>2545</v>
      </c>
      <c r="W204" s="6" t="s">
        <v>3184</v>
      </c>
      <c r="X204" t="s">
        <v>3548</v>
      </c>
      <c r="Y204" s="5" t="s">
        <v>3188</v>
      </c>
    </row>
    <row r="205" spans="1:29" ht="12.75">
      <c r="A205" t="s">
        <v>3674</v>
      </c>
      <c r="B205" t="s">
        <v>2103</v>
      </c>
      <c r="C205" s="8">
        <v>30662</v>
      </c>
      <c r="D205" s="9" t="s">
        <v>94</v>
      </c>
      <c r="E205" s="9" t="s">
        <v>884</v>
      </c>
      <c r="F205" s="9" t="s">
        <v>1</v>
      </c>
      <c r="G205" s="9" t="s">
        <v>3882</v>
      </c>
      <c r="H205" t="s">
        <v>3674</v>
      </c>
      <c r="I205" s="9" t="s">
        <v>1</v>
      </c>
      <c r="J205" s="9" t="s">
        <v>4241</v>
      </c>
      <c r="K205" t="s">
        <v>3674</v>
      </c>
      <c r="L205" s="9" t="s">
        <v>1</v>
      </c>
      <c r="M205" s="9" t="s">
        <v>2102</v>
      </c>
      <c r="S205" s="9"/>
      <c r="U205" s="8"/>
      <c r="V205" s="9"/>
      <c r="W205" s="6"/>
      <c r="X205"/>
      <c r="Z205" s="6"/>
      <c r="AB205" s="12"/>
      <c r="AC205"/>
    </row>
    <row r="206" spans="1:29" ht="12.75">
      <c r="A206" t="s">
        <v>5200</v>
      </c>
      <c r="B206" t="s">
        <v>2357</v>
      </c>
      <c r="C206" s="8">
        <v>29130</v>
      </c>
      <c r="D206" s="9" t="s">
        <v>3262</v>
      </c>
      <c r="E206" s="9" t="s">
        <v>3846</v>
      </c>
      <c r="F206" s="9" t="s">
        <v>377</v>
      </c>
      <c r="G206" s="9" t="s">
        <v>5207</v>
      </c>
      <c r="H206" t="s">
        <v>5200</v>
      </c>
      <c r="I206" s="9" t="s">
        <v>377</v>
      </c>
      <c r="J206" s="9" t="s">
        <v>3188</v>
      </c>
      <c r="K206" t="s">
        <v>5200</v>
      </c>
      <c r="L206" s="9" t="s">
        <v>377</v>
      </c>
      <c r="M206" s="9" t="s">
        <v>3188</v>
      </c>
      <c r="N206" t="s">
        <v>1908</v>
      </c>
      <c r="O206" s="9" t="s">
        <v>295</v>
      </c>
      <c r="P206" s="9" t="s">
        <v>2545</v>
      </c>
      <c r="Q206" t="s">
        <v>5200</v>
      </c>
      <c r="R206" s="9" t="s">
        <v>1905</v>
      </c>
      <c r="S206" s="9" t="s">
        <v>2545</v>
      </c>
      <c r="U206" s="8"/>
      <c r="V206" s="9"/>
      <c r="W206" s="6" t="s">
        <v>5200</v>
      </c>
      <c r="X206" t="s">
        <v>1905</v>
      </c>
      <c r="Y206" s="5" t="s">
        <v>5197</v>
      </c>
      <c r="AC206"/>
    </row>
    <row r="207" spans="1:29" ht="12.75">
      <c r="A207" t="s">
        <v>367</v>
      </c>
      <c r="B207" t="s">
        <v>4466</v>
      </c>
      <c r="C207" s="8">
        <v>28715</v>
      </c>
      <c r="D207" s="9" t="s">
        <v>934</v>
      </c>
      <c r="E207" s="9" t="s">
        <v>4666</v>
      </c>
      <c r="F207" s="9" t="s">
        <v>377</v>
      </c>
      <c r="G207" s="9" t="s">
        <v>368</v>
      </c>
      <c r="H207" t="s">
        <v>375</v>
      </c>
      <c r="I207" s="9" t="s">
        <v>2123</v>
      </c>
      <c r="J207" s="9" t="s">
        <v>368</v>
      </c>
      <c r="K207" t="s">
        <v>375</v>
      </c>
      <c r="L207" s="9" t="s">
        <v>2123</v>
      </c>
      <c r="M207" s="9" t="s">
        <v>3134</v>
      </c>
      <c r="N207" t="s">
        <v>370</v>
      </c>
      <c r="O207" s="9" t="s">
        <v>374</v>
      </c>
      <c r="P207" s="9" t="s">
        <v>550</v>
      </c>
      <c r="Q207" t="s">
        <v>370</v>
      </c>
      <c r="R207" s="9" t="s">
        <v>1905</v>
      </c>
      <c r="S207" s="9" t="s">
        <v>3134</v>
      </c>
      <c r="T207" t="s">
        <v>4448</v>
      </c>
      <c r="U207" s="8" t="s">
        <v>1905</v>
      </c>
      <c r="V207" s="9" t="s">
        <v>3134</v>
      </c>
      <c r="W207" s="6" t="s">
        <v>367</v>
      </c>
      <c r="X207" t="s">
        <v>1905</v>
      </c>
      <c r="Y207" s="5" t="s">
        <v>368</v>
      </c>
      <c r="Z207" s="6" t="s">
        <v>1275</v>
      </c>
      <c r="AA207" s="6" t="s">
        <v>1905</v>
      </c>
      <c r="AB207" s="12" t="s">
        <v>4449</v>
      </c>
      <c r="AC207"/>
    </row>
    <row r="208" spans="1:29" ht="12.75">
      <c r="A208" t="s">
        <v>367</v>
      </c>
      <c r="B208" t="s">
        <v>4388</v>
      </c>
      <c r="C208" s="8">
        <v>29300</v>
      </c>
      <c r="D208" s="9" t="s">
        <v>5190</v>
      </c>
      <c r="E208" s="9" t="s">
        <v>5175</v>
      </c>
      <c r="F208" s="9" t="s">
        <v>377</v>
      </c>
      <c r="G208" s="9" t="s">
        <v>368</v>
      </c>
      <c r="H208" t="s">
        <v>367</v>
      </c>
      <c r="I208" s="9" t="s">
        <v>377</v>
      </c>
      <c r="J208" s="9" t="s">
        <v>368</v>
      </c>
      <c r="K208" t="s">
        <v>367</v>
      </c>
      <c r="L208" s="9" t="s">
        <v>377</v>
      </c>
      <c r="M208" s="9" t="s">
        <v>368</v>
      </c>
      <c r="N208" t="s">
        <v>367</v>
      </c>
      <c r="O208" s="9" t="s">
        <v>377</v>
      </c>
      <c r="P208" s="9" t="s">
        <v>368</v>
      </c>
      <c r="Q208" t="s">
        <v>367</v>
      </c>
      <c r="R208" s="9" t="s">
        <v>377</v>
      </c>
      <c r="S208" s="9" t="s">
        <v>368</v>
      </c>
      <c r="U208" s="8"/>
      <c r="V208" s="9"/>
      <c r="W208" s="6"/>
      <c r="X208"/>
      <c r="Z208" s="6"/>
      <c r="AB208" s="12"/>
      <c r="AC208"/>
    </row>
    <row r="209" spans="1:29" ht="12.75">
      <c r="A209" t="s">
        <v>294</v>
      </c>
      <c r="B209" t="s">
        <v>930</v>
      </c>
      <c r="C209" s="8">
        <v>28561</v>
      </c>
      <c r="D209" s="9" t="s">
        <v>2776</v>
      </c>
      <c r="E209" s="9" t="s">
        <v>1168</v>
      </c>
      <c r="F209" s="9" t="s">
        <v>4511</v>
      </c>
      <c r="G209" s="9" t="s">
        <v>625</v>
      </c>
      <c r="H209" t="s">
        <v>294</v>
      </c>
      <c r="I209" s="9" t="s">
        <v>4511</v>
      </c>
      <c r="J209" s="9" t="s">
        <v>4011</v>
      </c>
      <c r="K209" t="s">
        <v>294</v>
      </c>
      <c r="L209" s="9" t="s">
        <v>2544</v>
      </c>
      <c r="M209" s="9" t="s">
        <v>4847</v>
      </c>
      <c r="N209" t="s">
        <v>294</v>
      </c>
      <c r="O209" s="9" t="s">
        <v>2544</v>
      </c>
      <c r="P209" s="9" t="s">
        <v>4580</v>
      </c>
      <c r="Q209" t="s">
        <v>294</v>
      </c>
      <c r="R209" s="9" t="s">
        <v>2544</v>
      </c>
      <c r="S209" s="9" t="s">
        <v>931</v>
      </c>
      <c r="T209" t="s">
        <v>294</v>
      </c>
      <c r="U209" s="8" t="s">
        <v>374</v>
      </c>
      <c r="V209" s="9" t="s">
        <v>932</v>
      </c>
      <c r="W209" t="s">
        <v>294</v>
      </c>
      <c r="X209" t="s">
        <v>374</v>
      </c>
      <c r="Y209" s="5" t="s">
        <v>1981</v>
      </c>
      <c r="Z209" t="s">
        <v>294</v>
      </c>
      <c r="AA209" s="6" t="s">
        <v>374</v>
      </c>
      <c r="AB209" s="6" t="s">
        <v>1105</v>
      </c>
      <c r="AC209"/>
    </row>
    <row r="210" spans="1:22" ht="12.75">
      <c r="A210" t="s">
        <v>2274</v>
      </c>
      <c r="B210" t="s">
        <v>2358</v>
      </c>
      <c r="C210" s="8">
        <v>29702</v>
      </c>
      <c r="D210" s="9" t="s">
        <v>2537</v>
      </c>
      <c r="E210" s="9" t="s">
        <v>883</v>
      </c>
      <c r="F210" s="9" t="s">
        <v>539</v>
      </c>
      <c r="G210" s="9" t="s">
        <v>2545</v>
      </c>
      <c r="H210" t="s">
        <v>2274</v>
      </c>
      <c r="I210" s="9" t="s">
        <v>1</v>
      </c>
      <c r="J210" s="9" t="s">
        <v>2545</v>
      </c>
      <c r="K210" t="s">
        <v>2274</v>
      </c>
      <c r="L210" s="9" t="s">
        <v>1</v>
      </c>
      <c r="M210" s="9" t="s">
        <v>5197</v>
      </c>
      <c r="Q210" t="s">
        <v>3184</v>
      </c>
      <c r="R210" s="9" t="s">
        <v>5183</v>
      </c>
      <c r="S210" s="5" t="s">
        <v>2545</v>
      </c>
      <c r="T210" t="s">
        <v>523</v>
      </c>
      <c r="U210" t="s">
        <v>5183</v>
      </c>
      <c r="V210" s="5" t="s">
        <v>3711</v>
      </c>
    </row>
    <row r="211" spans="1:29" ht="12.75" customHeight="1">
      <c r="A211" t="s">
        <v>367</v>
      </c>
      <c r="B211" t="s">
        <v>4389</v>
      </c>
      <c r="C211" s="8">
        <v>28702</v>
      </c>
      <c r="D211" s="9" t="s">
        <v>4939</v>
      </c>
      <c r="E211" s="9" t="s">
        <v>1168</v>
      </c>
      <c r="F211" s="9" t="s">
        <v>2544</v>
      </c>
      <c r="G211" s="9" t="s">
        <v>368</v>
      </c>
      <c r="H211" t="s">
        <v>367</v>
      </c>
      <c r="I211" s="9" t="s">
        <v>2544</v>
      </c>
      <c r="J211" s="9" t="s">
        <v>368</v>
      </c>
      <c r="Q211" t="s">
        <v>367</v>
      </c>
      <c r="R211" s="9" t="s">
        <v>1480</v>
      </c>
      <c r="S211" s="5" t="s">
        <v>368</v>
      </c>
      <c r="W211" s="6" t="s">
        <v>367</v>
      </c>
      <c r="X211" t="s">
        <v>2546</v>
      </c>
      <c r="Y211" s="5" t="s">
        <v>368</v>
      </c>
      <c r="AC211"/>
    </row>
    <row r="212" spans="1:7" ht="12.75">
      <c r="A212" t="s">
        <v>3184</v>
      </c>
      <c r="B212" t="s">
        <v>2595</v>
      </c>
      <c r="C212" s="8">
        <v>30027</v>
      </c>
      <c r="D212" s="9" t="s">
        <v>93</v>
      </c>
      <c r="F212" s="9" t="s">
        <v>1480</v>
      </c>
      <c r="G212" s="9" t="s">
        <v>2545</v>
      </c>
    </row>
    <row r="213" spans="1:29" ht="12.75">
      <c r="A213" t="s">
        <v>5031</v>
      </c>
      <c r="B213" t="s">
        <v>3233</v>
      </c>
      <c r="C213" s="8">
        <v>29738</v>
      </c>
      <c r="D213" s="9" t="s">
        <v>2992</v>
      </c>
      <c r="E213" s="9" t="s">
        <v>902</v>
      </c>
      <c r="F213" s="9" t="s">
        <v>1</v>
      </c>
      <c r="G213" s="9" t="s">
        <v>2545</v>
      </c>
      <c r="K213" t="s">
        <v>1908</v>
      </c>
      <c r="L213" s="9" t="s">
        <v>1</v>
      </c>
      <c r="M213" s="9" t="s">
        <v>2545</v>
      </c>
      <c r="N213" t="s">
        <v>573</v>
      </c>
      <c r="O213" s="9" t="s">
        <v>2538</v>
      </c>
      <c r="P213" s="9" t="s">
        <v>2545</v>
      </c>
      <c r="Q213" t="s">
        <v>573</v>
      </c>
      <c r="R213" s="9" t="s">
        <v>2538</v>
      </c>
      <c r="S213" s="9" t="s">
        <v>2545</v>
      </c>
      <c r="U213" s="8"/>
      <c r="V213" s="9"/>
      <c r="W213" s="6"/>
      <c r="X213"/>
      <c r="Z213" s="6"/>
      <c r="AB213" s="12"/>
      <c r="AC213"/>
    </row>
    <row r="214" spans="1:29" ht="12.75">
      <c r="A214" t="s">
        <v>71</v>
      </c>
      <c r="B214" t="s">
        <v>4954</v>
      </c>
      <c r="C214" s="8">
        <v>29535</v>
      </c>
      <c r="D214" s="9" t="s">
        <v>4955</v>
      </c>
      <c r="E214" s="9" t="s">
        <v>1383</v>
      </c>
      <c r="F214" s="9" t="s">
        <v>2544</v>
      </c>
      <c r="G214" s="9" t="s">
        <v>844</v>
      </c>
      <c r="H214" t="s">
        <v>3674</v>
      </c>
      <c r="I214" s="9" t="s">
        <v>935</v>
      </c>
      <c r="J214" s="9" t="s">
        <v>4912</v>
      </c>
      <c r="K214" t="s">
        <v>2704</v>
      </c>
      <c r="L214" s="9" t="s">
        <v>4819</v>
      </c>
      <c r="M214" s="9" t="s">
        <v>1695</v>
      </c>
      <c r="N214" t="s">
        <v>2704</v>
      </c>
      <c r="O214" s="9" t="s">
        <v>374</v>
      </c>
      <c r="P214" s="9" t="s">
        <v>304</v>
      </c>
      <c r="Q214" t="s">
        <v>2704</v>
      </c>
      <c r="R214" s="9" t="s">
        <v>374</v>
      </c>
      <c r="S214" s="9" t="s">
        <v>4956</v>
      </c>
      <c r="T214" t="s">
        <v>3674</v>
      </c>
      <c r="U214" s="8" t="s">
        <v>374</v>
      </c>
      <c r="V214" s="9" t="s">
        <v>4957</v>
      </c>
      <c r="W214" s="6" t="s">
        <v>3674</v>
      </c>
      <c r="X214" t="s">
        <v>374</v>
      </c>
      <c r="Y214" s="5" t="s">
        <v>2987</v>
      </c>
      <c r="AC214"/>
    </row>
    <row r="215" spans="1:29" ht="12.75">
      <c r="A215" t="s">
        <v>573</v>
      </c>
      <c r="B215" t="s">
        <v>800</v>
      </c>
      <c r="C215" s="8">
        <v>28409</v>
      </c>
      <c r="D215" s="9" t="s">
        <v>4939</v>
      </c>
      <c r="F215" s="9" t="s">
        <v>2538</v>
      </c>
      <c r="G215" s="9" t="s">
        <v>2545</v>
      </c>
      <c r="H215" t="s">
        <v>573</v>
      </c>
      <c r="I215" s="9" t="s">
        <v>2697</v>
      </c>
      <c r="J215" s="9" t="s">
        <v>2545</v>
      </c>
      <c r="N215" t="s">
        <v>573</v>
      </c>
      <c r="O215" s="9" t="s">
        <v>2697</v>
      </c>
      <c r="P215" s="9" t="s">
        <v>2545</v>
      </c>
      <c r="Q215" t="s">
        <v>573</v>
      </c>
      <c r="R215" s="9" t="s">
        <v>2697</v>
      </c>
      <c r="S215" s="5" t="s">
        <v>2545</v>
      </c>
      <c r="T215" t="s">
        <v>573</v>
      </c>
      <c r="U215" t="s">
        <v>2697</v>
      </c>
      <c r="V215" s="5" t="s">
        <v>2545</v>
      </c>
      <c r="AC215"/>
    </row>
    <row r="216" spans="1:7" ht="12.75">
      <c r="A216" t="s">
        <v>367</v>
      </c>
      <c r="B216" t="s">
        <v>5057</v>
      </c>
      <c r="C216" s="8">
        <v>31539</v>
      </c>
      <c r="D216" s="9" t="s">
        <v>4605</v>
      </c>
      <c r="F216" s="9" t="s">
        <v>4041</v>
      </c>
      <c r="G216" s="9" t="s">
        <v>368</v>
      </c>
    </row>
    <row r="217" spans="1:7" ht="12.75">
      <c r="A217" t="s">
        <v>3674</v>
      </c>
      <c r="B217" t="s">
        <v>3626</v>
      </c>
      <c r="C217" s="8">
        <v>31022</v>
      </c>
      <c r="D217" s="9" t="s">
        <v>1285</v>
      </c>
      <c r="F217" s="9" t="s">
        <v>2544</v>
      </c>
      <c r="G217" s="9" t="s">
        <v>843</v>
      </c>
    </row>
    <row r="218" spans="1:29" ht="12.75" customHeight="1">
      <c r="A218" t="s">
        <v>573</v>
      </c>
      <c r="B218" t="s">
        <v>801</v>
      </c>
      <c r="C218" s="8">
        <v>27221</v>
      </c>
      <c r="F218" s="9" t="s">
        <v>2546</v>
      </c>
      <c r="G218" s="9" t="s">
        <v>2545</v>
      </c>
      <c r="H218" t="s">
        <v>1908</v>
      </c>
      <c r="I218" s="9" t="s">
        <v>5194</v>
      </c>
      <c r="J218" s="9" t="s">
        <v>2539</v>
      </c>
      <c r="K218" t="s">
        <v>317</v>
      </c>
      <c r="L218" s="9" t="s">
        <v>5194</v>
      </c>
      <c r="M218" s="9" t="s">
        <v>2545</v>
      </c>
      <c r="N218" t="s">
        <v>573</v>
      </c>
      <c r="O218" s="9" t="s">
        <v>539</v>
      </c>
      <c r="P218" s="9" t="s">
        <v>2545</v>
      </c>
      <c r="Q218" t="s">
        <v>5200</v>
      </c>
      <c r="R218" s="9" t="s">
        <v>539</v>
      </c>
      <c r="S218" s="5" t="s">
        <v>2547</v>
      </c>
      <c r="T218" t="s">
        <v>5200</v>
      </c>
      <c r="U218" t="s">
        <v>539</v>
      </c>
      <c r="V218" s="5" t="s">
        <v>3188</v>
      </c>
      <c r="W218" s="6" t="s">
        <v>5200</v>
      </c>
      <c r="X218" t="s">
        <v>539</v>
      </c>
      <c r="Y218" s="5" t="s">
        <v>5197</v>
      </c>
      <c r="Z218" s="6" t="s">
        <v>573</v>
      </c>
      <c r="AA218" s="6" t="s">
        <v>539</v>
      </c>
      <c r="AB218" s="12" t="s">
        <v>2545</v>
      </c>
      <c r="AC218"/>
    </row>
    <row r="219" spans="1:22" ht="12.75">
      <c r="A219" t="s">
        <v>367</v>
      </c>
      <c r="B219" t="s">
        <v>2780</v>
      </c>
      <c r="C219" s="8">
        <v>29549</v>
      </c>
      <c r="D219" s="9" t="s">
        <v>2537</v>
      </c>
      <c r="E219" s="9" t="s">
        <v>2355</v>
      </c>
      <c r="F219" s="9" t="s">
        <v>295</v>
      </c>
      <c r="G219" s="9" t="s">
        <v>368</v>
      </c>
      <c r="H219" t="s">
        <v>367</v>
      </c>
      <c r="I219" s="9" t="s">
        <v>295</v>
      </c>
      <c r="J219" s="9" t="s">
        <v>368</v>
      </c>
      <c r="N219" t="s">
        <v>367</v>
      </c>
      <c r="O219" s="9" t="s">
        <v>4819</v>
      </c>
      <c r="P219" s="9" t="s">
        <v>368</v>
      </c>
      <c r="T219" t="s">
        <v>367</v>
      </c>
      <c r="U219" t="s">
        <v>2226</v>
      </c>
      <c r="V219" s="5" t="s">
        <v>368</v>
      </c>
    </row>
    <row r="220" spans="1:29" ht="12.75">
      <c r="A220" t="s">
        <v>367</v>
      </c>
      <c r="B220" t="s">
        <v>1124</v>
      </c>
      <c r="C220" s="8">
        <v>27930</v>
      </c>
      <c r="D220" s="9" t="s">
        <v>5028</v>
      </c>
      <c r="E220" s="9" t="s">
        <v>4659</v>
      </c>
      <c r="F220" s="9" t="s">
        <v>539</v>
      </c>
      <c r="G220" s="9" t="s">
        <v>368</v>
      </c>
      <c r="H220" t="s">
        <v>3133</v>
      </c>
      <c r="I220" s="9" t="s">
        <v>539</v>
      </c>
      <c r="J220" s="9" t="s">
        <v>550</v>
      </c>
      <c r="K220" t="s">
        <v>3133</v>
      </c>
      <c r="L220" s="9" t="s">
        <v>539</v>
      </c>
      <c r="M220" s="9" t="s">
        <v>550</v>
      </c>
      <c r="N220" t="s">
        <v>4780</v>
      </c>
      <c r="O220" s="9" t="s">
        <v>539</v>
      </c>
      <c r="P220" s="9" t="s">
        <v>550</v>
      </c>
      <c r="Q220" t="s">
        <v>4780</v>
      </c>
      <c r="R220" s="9" t="s">
        <v>5183</v>
      </c>
      <c r="S220" s="9" t="s">
        <v>1922</v>
      </c>
      <c r="T220" t="s">
        <v>4780</v>
      </c>
      <c r="U220" s="8" t="s">
        <v>5183</v>
      </c>
      <c r="V220" s="9" t="s">
        <v>3824</v>
      </c>
      <c r="W220" s="6" t="s">
        <v>4780</v>
      </c>
      <c r="X220" t="s">
        <v>5183</v>
      </c>
      <c r="Y220" s="5" t="s">
        <v>3824</v>
      </c>
      <c r="Z220" s="6" t="s">
        <v>4780</v>
      </c>
      <c r="AA220" s="6" t="s">
        <v>5183</v>
      </c>
      <c r="AB220" s="12" t="s">
        <v>1922</v>
      </c>
      <c r="AC220"/>
    </row>
    <row r="221" spans="1:7" ht="12.75">
      <c r="A221" t="s">
        <v>3674</v>
      </c>
      <c r="B221" t="s">
        <v>3941</v>
      </c>
      <c r="C221" s="8">
        <v>30779</v>
      </c>
      <c r="D221" s="9" t="s">
        <v>2111</v>
      </c>
      <c r="F221" s="9" t="s">
        <v>4172</v>
      </c>
      <c r="G221" s="9" t="s">
        <v>4357</v>
      </c>
    </row>
    <row r="222" spans="1:10" ht="12.75">
      <c r="A222" t="s">
        <v>3810</v>
      </c>
      <c r="B222" t="s">
        <v>3135</v>
      </c>
      <c r="C222" s="8">
        <v>30947</v>
      </c>
      <c r="D222" s="9" t="s">
        <v>2111</v>
      </c>
      <c r="E222" s="9" t="s">
        <v>1285</v>
      </c>
      <c r="F222" s="9" t="s">
        <v>539</v>
      </c>
      <c r="G222" s="9" t="s">
        <v>2545</v>
      </c>
      <c r="H222" t="s">
        <v>3810</v>
      </c>
      <c r="I222" s="9" t="s">
        <v>539</v>
      </c>
      <c r="J222" s="9" t="s">
        <v>2545</v>
      </c>
    </row>
    <row r="223" spans="1:10" ht="12.75">
      <c r="A223" t="s">
        <v>367</v>
      </c>
      <c r="B223" t="s">
        <v>4027</v>
      </c>
      <c r="C223" s="8">
        <v>30749</v>
      </c>
      <c r="D223" s="9" t="s">
        <v>2113</v>
      </c>
      <c r="F223" s="9" t="s">
        <v>4940</v>
      </c>
      <c r="G223" s="9" t="s">
        <v>368</v>
      </c>
      <c r="H223" t="s">
        <v>367</v>
      </c>
      <c r="I223" s="9" t="s">
        <v>4940</v>
      </c>
      <c r="J223" s="9" t="s">
        <v>368</v>
      </c>
    </row>
    <row r="224" spans="1:16" ht="12.75">
      <c r="A224" t="s">
        <v>4919</v>
      </c>
      <c r="B224" t="s">
        <v>4709</v>
      </c>
      <c r="C224" s="8">
        <v>30342</v>
      </c>
      <c r="D224" s="9" t="s">
        <v>3206</v>
      </c>
      <c r="E224" s="9" t="s">
        <v>5172</v>
      </c>
      <c r="F224" s="9" t="s">
        <v>539</v>
      </c>
      <c r="G224" s="9" t="s">
        <v>3188</v>
      </c>
      <c r="H224" t="s">
        <v>573</v>
      </c>
      <c r="I224" s="9" t="s">
        <v>539</v>
      </c>
      <c r="J224" s="9" t="s">
        <v>2545</v>
      </c>
      <c r="N224" t="s">
        <v>573</v>
      </c>
      <c r="O224" s="9" t="s">
        <v>1480</v>
      </c>
      <c r="P224" s="9" t="s">
        <v>2545</v>
      </c>
    </row>
    <row r="225" spans="1:7" ht="12.75">
      <c r="A225" t="s">
        <v>5206</v>
      </c>
      <c r="B225" t="s">
        <v>3629</v>
      </c>
      <c r="C225" s="8">
        <v>29769</v>
      </c>
      <c r="D225" s="9" t="s">
        <v>1532</v>
      </c>
      <c r="F225" s="9" t="s">
        <v>2544</v>
      </c>
      <c r="G225" s="9" t="s">
        <v>5197</v>
      </c>
    </row>
    <row r="226" spans="1:29" ht="12.75">
      <c r="A226" t="s">
        <v>3674</v>
      </c>
      <c r="B226" t="s">
        <v>4517</v>
      </c>
      <c r="C226" s="8">
        <v>27512</v>
      </c>
      <c r="E226" s="9" t="s">
        <v>3769</v>
      </c>
      <c r="F226" s="9" t="s">
        <v>5177</v>
      </c>
      <c r="G226" s="9" t="s">
        <v>3384</v>
      </c>
      <c r="H226" t="s">
        <v>3674</v>
      </c>
      <c r="I226" s="9" t="s">
        <v>5177</v>
      </c>
      <c r="J226" s="9" t="s">
        <v>1642</v>
      </c>
      <c r="K226" t="s">
        <v>3674</v>
      </c>
      <c r="L226" s="9" t="s">
        <v>5177</v>
      </c>
      <c r="M226" s="9" t="s">
        <v>3556</v>
      </c>
      <c r="N226" t="s">
        <v>2291</v>
      </c>
      <c r="O226" s="9" t="s">
        <v>5177</v>
      </c>
      <c r="P226" s="9" t="s">
        <v>138</v>
      </c>
      <c r="Q226" t="s">
        <v>2291</v>
      </c>
      <c r="R226" s="9" t="s">
        <v>5177</v>
      </c>
      <c r="S226" s="9" t="s">
        <v>4518</v>
      </c>
      <c r="T226" t="s">
        <v>677</v>
      </c>
      <c r="U226" s="8" t="s">
        <v>4819</v>
      </c>
      <c r="V226" s="9" t="s">
        <v>2477</v>
      </c>
      <c r="W226" s="6" t="s">
        <v>2704</v>
      </c>
      <c r="X226" t="s">
        <v>4819</v>
      </c>
      <c r="Y226" s="5" t="s">
        <v>2478</v>
      </c>
      <c r="Z226" t="s">
        <v>71</v>
      </c>
      <c r="AA226" s="6" t="s">
        <v>4819</v>
      </c>
      <c r="AB226" s="12" t="s">
        <v>2479</v>
      </c>
      <c r="AC226"/>
    </row>
    <row r="227" spans="1:10" ht="12.75">
      <c r="A227" t="s">
        <v>5203</v>
      </c>
      <c r="B227" t="s">
        <v>4033</v>
      </c>
      <c r="C227" s="8">
        <v>30233</v>
      </c>
      <c r="D227" s="9" t="s">
        <v>2111</v>
      </c>
      <c r="E227" s="9" t="s">
        <v>3325</v>
      </c>
      <c r="F227" s="9" t="s">
        <v>4041</v>
      </c>
      <c r="G227" s="9" t="s">
        <v>2545</v>
      </c>
      <c r="H227" t="s">
        <v>5203</v>
      </c>
      <c r="I227" s="9" t="s">
        <v>4041</v>
      </c>
      <c r="J227" s="9" t="s">
        <v>2545</v>
      </c>
    </row>
    <row r="228" spans="1:10" ht="12.75">
      <c r="A228" t="s">
        <v>573</v>
      </c>
      <c r="B228" t="s">
        <v>2061</v>
      </c>
      <c r="C228" s="8">
        <v>30691</v>
      </c>
      <c r="D228" s="9" t="s">
        <v>2113</v>
      </c>
      <c r="F228" s="9" t="s">
        <v>4511</v>
      </c>
      <c r="G228" s="9" t="s">
        <v>2545</v>
      </c>
      <c r="H228" t="s">
        <v>573</v>
      </c>
      <c r="I228" s="9" t="s">
        <v>4819</v>
      </c>
      <c r="J228" s="9" t="s">
        <v>2545</v>
      </c>
    </row>
    <row r="229" spans="1:16" ht="12.75">
      <c r="A229" t="s">
        <v>367</v>
      </c>
      <c r="B229" t="s">
        <v>4322</v>
      </c>
      <c r="C229" s="8">
        <v>29955</v>
      </c>
      <c r="D229" s="9" t="s">
        <v>1532</v>
      </c>
      <c r="F229" s="9" t="s">
        <v>374</v>
      </c>
      <c r="G229" s="9" t="s">
        <v>368</v>
      </c>
      <c r="H229" t="s">
        <v>367</v>
      </c>
      <c r="I229" s="9" t="s">
        <v>5177</v>
      </c>
      <c r="J229" s="9" t="s">
        <v>368</v>
      </c>
      <c r="N229" t="s">
        <v>367</v>
      </c>
      <c r="O229" s="9" t="s">
        <v>3083</v>
      </c>
      <c r="P229" s="9" t="s">
        <v>368</v>
      </c>
    </row>
    <row r="230" spans="1:10" ht="12.75">
      <c r="A230" t="s">
        <v>5031</v>
      </c>
      <c r="B230" t="s">
        <v>2904</v>
      </c>
      <c r="C230" s="8">
        <v>30839</v>
      </c>
      <c r="D230" s="9" t="s">
        <v>2113</v>
      </c>
      <c r="F230" s="9" t="s">
        <v>1</v>
      </c>
      <c r="G230" s="9" t="s">
        <v>2545</v>
      </c>
      <c r="H230" t="s">
        <v>5031</v>
      </c>
      <c r="I230" s="9" t="s">
        <v>1</v>
      </c>
      <c r="J230" s="9" t="s">
        <v>2545</v>
      </c>
    </row>
    <row r="231" spans="1:10" ht="12.75">
      <c r="A231" t="s">
        <v>5203</v>
      </c>
      <c r="B231" t="s">
        <v>1238</v>
      </c>
      <c r="C231" s="8">
        <v>30324</v>
      </c>
      <c r="D231" s="9" t="s">
        <v>3203</v>
      </c>
      <c r="E231" s="9" t="s">
        <v>4868</v>
      </c>
      <c r="F231" s="9" t="s">
        <v>2538</v>
      </c>
      <c r="G231" s="9" t="s">
        <v>3188</v>
      </c>
      <c r="H231" t="s">
        <v>5203</v>
      </c>
      <c r="I231" s="9" t="s">
        <v>2538</v>
      </c>
      <c r="J231" s="9" t="s">
        <v>2545</v>
      </c>
    </row>
    <row r="232" spans="1:29" ht="12.75">
      <c r="A232" t="s">
        <v>2277</v>
      </c>
      <c r="B232" t="s">
        <v>1094</v>
      </c>
      <c r="C232" s="8">
        <v>28750</v>
      </c>
      <c r="D232" s="9" t="s">
        <v>4939</v>
      </c>
      <c r="E232" s="9" t="s">
        <v>1168</v>
      </c>
      <c r="F232" s="9" t="s">
        <v>3548</v>
      </c>
      <c r="G232" s="9" t="s">
        <v>2545</v>
      </c>
      <c r="K232" t="s">
        <v>1919</v>
      </c>
      <c r="L232" s="9" t="s">
        <v>4511</v>
      </c>
      <c r="M232" s="9" t="s">
        <v>1095</v>
      </c>
      <c r="N232" t="s">
        <v>3810</v>
      </c>
      <c r="O232" s="9" t="s">
        <v>4511</v>
      </c>
      <c r="P232" s="9" t="s">
        <v>2545</v>
      </c>
      <c r="S232" s="9"/>
      <c r="T232" t="s">
        <v>5200</v>
      </c>
      <c r="U232" s="8" t="s">
        <v>4511</v>
      </c>
      <c r="V232" s="9" t="s">
        <v>5197</v>
      </c>
      <c r="W232" s="6" t="s">
        <v>5181</v>
      </c>
      <c r="X232" t="s">
        <v>4511</v>
      </c>
      <c r="Y232" s="5" t="s">
        <v>2547</v>
      </c>
      <c r="Z232" s="6" t="s">
        <v>5181</v>
      </c>
      <c r="AA232" s="6" t="s">
        <v>4511</v>
      </c>
      <c r="AB232" s="12" t="s">
        <v>3188</v>
      </c>
      <c r="AC232"/>
    </row>
    <row r="233" spans="1:29" ht="12.75">
      <c r="A233" t="s">
        <v>367</v>
      </c>
      <c r="B233" t="s">
        <v>1096</v>
      </c>
      <c r="C233" s="8">
        <v>29804</v>
      </c>
      <c r="D233" s="9" t="s">
        <v>379</v>
      </c>
      <c r="F233" s="9" t="s">
        <v>5194</v>
      </c>
      <c r="G233" s="9" t="s">
        <v>368</v>
      </c>
      <c r="H233" t="s">
        <v>367</v>
      </c>
      <c r="I233" s="9" t="s">
        <v>2706</v>
      </c>
      <c r="J233" s="9" t="s">
        <v>368</v>
      </c>
      <c r="K233" t="s">
        <v>367</v>
      </c>
      <c r="L233" s="9" t="s">
        <v>5180</v>
      </c>
      <c r="M233" s="9" t="s">
        <v>368</v>
      </c>
      <c r="N233" t="s">
        <v>367</v>
      </c>
      <c r="O233" s="9" t="s">
        <v>5180</v>
      </c>
      <c r="P233" s="9" t="s">
        <v>368</v>
      </c>
      <c r="Q233" t="s">
        <v>367</v>
      </c>
      <c r="R233" s="9" t="s">
        <v>5180</v>
      </c>
      <c r="S233" s="5" t="s">
        <v>368</v>
      </c>
      <c r="T233" t="s">
        <v>367</v>
      </c>
      <c r="U233" t="s">
        <v>5180</v>
      </c>
      <c r="V233" s="5" t="s">
        <v>368</v>
      </c>
      <c r="AC233"/>
    </row>
    <row r="234" spans="1:7" ht="12.75">
      <c r="A234" t="s">
        <v>367</v>
      </c>
      <c r="B234" t="s">
        <v>3945</v>
      </c>
      <c r="C234" s="8">
        <v>31154</v>
      </c>
      <c r="D234" s="9" t="s">
        <v>4602</v>
      </c>
      <c r="F234" s="9" t="s">
        <v>4172</v>
      </c>
      <c r="G234" s="9" t="s">
        <v>368</v>
      </c>
    </row>
    <row r="235" spans="1:22" ht="12.75">
      <c r="A235" t="s">
        <v>3184</v>
      </c>
      <c r="B235" t="s">
        <v>1035</v>
      </c>
      <c r="C235" s="8">
        <v>29073</v>
      </c>
      <c r="D235" s="9" t="s">
        <v>2537</v>
      </c>
      <c r="E235" s="9" t="s">
        <v>884</v>
      </c>
      <c r="F235" s="9" t="s">
        <v>3548</v>
      </c>
      <c r="G235" s="9" t="s">
        <v>2545</v>
      </c>
      <c r="K235" t="s">
        <v>3184</v>
      </c>
      <c r="L235" s="9" t="s">
        <v>2538</v>
      </c>
      <c r="M235" s="9" t="s">
        <v>543</v>
      </c>
      <c r="N235" t="s">
        <v>3184</v>
      </c>
      <c r="O235" s="9" t="s">
        <v>3193</v>
      </c>
      <c r="P235" s="9" t="s">
        <v>3811</v>
      </c>
      <c r="Q235" t="s">
        <v>523</v>
      </c>
      <c r="R235" s="9" t="s">
        <v>3193</v>
      </c>
      <c r="S235" s="5" t="s">
        <v>2545</v>
      </c>
      <c r="T235" t="s">
        <v>3184</v>
      </c>
      <c r="U235" t="s">
        <v>3193</v>
      </c>
      <c r="V235" s="5" t="s">
        <v>5197</v>
      </c>
    </row>
    <row r="236" spans="1:7" ht="12.75">
      <c r="A236" t="s">
        <v>3185</v>
      </c>
      <c r="B236" t="s">
        <v>2607</v>
      </c>
      <c r="C236" s="8">
        <v>30426</v>
      </c>
      <c r="D236" s="9" t="s">
        <v>98</v>
      </c>
      <c r="F236" s="9" t="s">
        <v>539</v>
      </c>
      <c r="G236" s="9" t="s">
        <v>2545</v>
      </c>
    </row>
    <row r="237" spans="1:7" ht="12.75">
      <c r="A237" t="s">
        <v>5031</v>
      </c>
      <c r="B237" t="s">
        <v>4966</v>
      </c>
      <c r="C237" s="8">
        <v>31253</v>
      </c>
      <c r="D237" s="9" t="s">
        <v>2635</v>
      </c>
      <c r="F237" s="9" t="s">
        <v>549</v>
      </c>
      <c r="G237" s="9" t="s">
        <v>2545</v>
      </c>
    </row>
    <row r="238" spans="1:29" ht="12.75">
      <c r="A238" t="s">
        <v>367</v>
      </c>
      <c r="B238" t="s">
        <v>3231</v>
      </c>
      <c r="C238" s="8">
        <v>30303</v>
      </c>
      <c r="D238" s="9" t="s">
        <v>95</v>
      </c>
      <c r="E238" s="9" t="s">
        <v>2654</v>
      </c>
      <c r="F238" s="9" t="s">
        <v>524</v>
      </c>
      <c r="G238" s="9" t="s">
        <v>368</v>
      </c>
      <c r="H238" t="s">
        <v>367</v>
      </c>
      <c r="I238" s="9" t="s">
        <v>524</v>
      </c>
      <c r="J238" s="9" t="s">
        <v>368</v>
      </c>
      <c r="K238" t="s">
        <v>375</v>
      </c>
      <c r="L238" s="9" t="s">
        <v>524</v>
      </c>
      <c r="M238" s="9" t="s">
        <v>368</v>
      </c>
      <c r="S238" s="9"/>
      <c r="U238" s="8"/>
      <c r="V238" s="9"/>
      <c r="W238" s="6"/>
      <c r="X238"/>
      <c r="Z238" s="6"/>
      <c r="AB238" s="12"/>
      <c r="AC238"/>
    </row>
    <row r="239" spans="1:29" ht="12.75">
      <c r="A239" t="s">
        <v>4919</v>
      </c>
      <c r="B239" t="s">
        <v>889</v>
      </c>
      <c r="C239" s="8">
        <v>28458</v>
      </c>
      <c r="D239" s="9" t="s">
        <v>4672</v>
      </c>
      <c r="E239" s="9" t="s">
        <v>95</v>
      </c>
      <c r="F239" s="9" t="s">
        <v>3717</v>
      </c>
      <c r="G239" s="9" t="s">
        <v>2539</v>
      </c>
      <c r="H239" t="s">
        <v>2699</v>
      </c>
      <c r="I239" s="9" t="s">
        <v>3717</v>
      </c>
      <c r="J239" s="9" t="s">
        <v>3811</v>
      </c>
      <c r="K239" t="s">
        <v>573</v>
      </c>
      <c r="L239" s="9" t="s">
        <v>3717</v>
      </c>
      <c r="M239" s="9" t="s">
        <v>3811</v>
      </c>
      <c r="S239" s="9"/>
      <c r="T239" t="s">
        <v>573</v>
      </c>
      <c r="U239" s="8" t="s">
        <v>1905</v>
      </c>
      <c r="V239" s="9" t="s">
        <v>3713</v>
      </c>
      <c r="W239" s="6" t="s">
        <v>573</v>
      </c>
      <c r="X239" t="s">
        <v>1905</v>
      </c>
      <c r="Y239" s="5" t="s">
        <v>3811</v>
      </c>
      <c r="Z239" s="6" t="s">
        <v>573</v>
      </c>
      <c r="AA239" s="6" t="s">
        <v>1905</v>
      </c>
      <c r="AB239" s="12" t="s">
        <v>3811</v>
      </c>
      <c r="AC239"/>
    </row>
    <row r="240" spans="1:7" ht="12.75">
      <c r="A240" t="s">
        <v>367</v>
      </c>
      <c r="B240" t="s">
        <v>3612</v>
      </c>
      <c r="C240" s="8">
        <v>30471</v>
      </c>
      <c r="D240" s="9" t="s">
        <v>2111</v>
      </c>
      <c r="F240" s="9" t="s">
        <v>2697</v>
      </c>
      <c r="G240" s="9" t="s">
        <v>368</v>
      </c>
    </row>
    <row r="241" spans="1:29" ht="12.75">
      <c r="A241" t="s">
        <v>367</v>
      </c>
      <c r="B241" t="s">
        <v>1575</v>
      </c>
      <c r="C241" s="8">
        <v>28950</v>
      </c>
      <c r="D241" s="9" t="s">
        <v>548</v>
      </c>
      <c r="E241" s="9" t="s">
        <v>3842</v>
      </c>
      <c r="F241" s="9" t="s">
        <v>4940</v>
      </c>
      <c r="G241" s="9" t="s">
        <v>368</v>
      </c>
      <c r="N241" t="s">
        <v>367</v>
      </c>
      <c r="O241" s="9" t="s">
        <v>4940</v>
      </c>
      <c r="P241" s="9" t="s">
        <v>368</v>
      </c>
      <c r="Q241" t="s">
        <v>367</v>
      </c>
      <c r="R241" s="9" t="s">
        <v>4940</v>
      </c>
      <c r="S241" s="9" t="s">
        <v>368</v>
      </c>
      <c r="T241" t="s">
        <v>367</v>
      </c>
      <c r="U241" s="8" t="s">
        <v>4940</v>
      </c>
      <c r="V241" s="9" t="s">
        <v>368</v>
      </c>
      <c r="W241" s="6" t="s">
        <v>367</v>
      </c>
      <c r="X241" t="s">
        <v>4940</v>
      </c>
      <c r="Y241" s="5" t="s">
        <v>368</v>
      </c>
      <c r="AC241"/>
    </row>
    <row r="242" spans="1:29" ht="12.75">
      <c r="A242" t="s">
        <v>573</v>
      </c>
      <c r="B242" t="s">
        <v>2473</v>
      </c>
      <c r="C242" s="8">
        <v>29690</v>
      </c>
      <c r="D242" s="9" t="s">
        <v>18</v>
      </c>
      <c r="E242" s="9" t="s">
        <v>3768</v>
      </c>
      <c r="F242" s="9" t="s">
        <v>4819</v>
      </c>
      <c r="G242" s="9" t="s">
        <v>2545</v>
      </c>
      <c r="H242" t="s">
        <v>573</v>
      </c>
      <c r="I242" s="9" t="s">
        <v>2706</v>
      </c>
      <c r="J242" s="9" t="s">
        <v>2545</v>
      </c>
      <c r="K242" t="s">
        <v>573</v>
      </c>
      <c r="L242" s="9" t="s">
        <v>2706</v>
      </c>
      <c r="M242" s="9" t="s">
        <v>2545</v>
      </c>
      <c r="N242" t="s">
        <v>573</v>
      </c>
      <c r="O242" s="9" t="s">
        <v>1480</v>
      </c>
      <c r="P242" s="9" t="s">
        <v>2545</v>
      </c>
      <c r="Q242" t="s">
        <v>573</v>
      </c>
      <c r="R242" s="9" t="s">
        <v>4172</v>
      </c>
      <c r="S242" s="9" t="s">
        <v>3188</v>
      </c>
      <c r="U242" s="8"/>
      <c r="V242" s="9"/>
      <c r="W242" s="6"/>
      <c r="X242"/>
      <c r="Z242" s="6"/>
      <c r="AB242" s="12"/>
      <c r="AC242"/>
    </row>
    <row r="243" spans="1:29" ht="12.75">
      <c r="A243" t="s">
        <v>1919</v>
      </c>
      <c r="B243" t="s">
        <v>3437</v>
      </c>
      <c r="C243" s="8">
        <v>28207</v>
      </c>
      <c r="D243" s="9" t="s">
        <v>4939</v>
      </c>
      <c r="E243" s="9" t="s">
        <v>3766</v>
      </c>
      <c r="F243" s="9" t="s">
        <v>5194</v>
      </c>
      <c r="G243" s="9" t="s">
        <v>808</v>
      </c>
      <c r="K243" t="s">
        <v>1919</v>
      </c>
      <c r="L243" s="9" t="s">
        <v>5194</v>
      </c>
      <c r="M243" s="9" t="s">
        <v>716</v>
      </c>
      <c r="N243" t="s">
        <v>1919</v>
      </c>
      <c r="O243" s="9" t="s">
        <v>5194</v>
      </c>
      <c r="P243" s="9" t="s">
        <v>1354</v>
      </c>
      <c r="Q243" t="s">
        <v>1919</v>
      </c>
      <c r="R243" s="9" t="s">
        <v>5194</v>
      </c>
      <c r="S243" s="9" t="s">
        <v>3340</v>
      </c>
      <c r="U243" s="8"/>
      <c r="V243" s="9"/>
      <c r="W243" s="6"/>
      <c r="X243"/>
      <c r="Z243" s="6"/>
      <c r="AB243" s="12"/>
      <c r="AC243"/>
    </row>
    <row r="244" spans="1:29" ht="12.75">
      <c r="A244" t="s">
        <v>5031</v>
      </c>
      <c r="B244" t="s">
        <v>1945</v>
      </c>
      <c r="C244" s="8">
        <v>29619</v>
      </c>
      <c r="D244" s="9" t="s">
        <v>2543</v>
      </c>
      <c r="E244" s="9" t="s">
        <v>3764</v>
      </c>
      <c r="F244" s="9" t="s">
        <v>549</v>
      </c>
      <c r="G244" s="9" t="s">
        <v>2545</v>
      </c>
      <c r="H244" t="s">
        <v>4187</v>
      </c>
      <c r="I244" s="9" t="s">
        <v>549</v>
      </c>
      <c r="J244" s="9" t="s">
        <v>3713</v>
      </c>
      <c r="K244" t="s">
        <v>5031</v>
      </c>
      <c r="L244" s="9" t="s">
        <v>549</v>
      </c>
      <c r="M244" s="9" t="s">
        <v>2545</v>
      </c>
      <c r="N244" t="s">
        <v>5031</v>
      </c>
      <c r="O244" s="9" t="s">
        <v>549</v>
      </c>
      <c r="P244" s="9" t="s">
        <v>3188</v>
      </c>
      <c r="Q244" t="s">
        <v>573</v>
      </c>
      <c r="R244" s="9" t="s">
        <v>549</v>
      </c>
      <c r="S244" s="5" t="s">
        <v>2545</v>
      </c>
      <c r="T244" t="s">
        <v>573</v>
      </c>
      <c r="U244" t="s">
        <v>549</v>
      </c>
      <c r="V244" s="5" t="s">
        <v>2545</v>
      </c>
      <c r="AC244"/>
    </row>
    <row r="245" spans="1:29" ht="12.75">
      <c r="A245" t="s">
        <v>573</v>
      </c>
      <c r="B245" t="s">
        <v>915</v>
      </c>
      <c r="C245" s="8">
        <v>30411</v>
      </c>
      <c r="D245" s="9" t="s">
        <v>93</v>
      </c>
      <c r="E245" s="9" t="s">
        <v>901</v>
      </c>
      <c r="F245" s="9" t="s">
        <v>5180</v>
      </c>
      <c r="G245" s="9" t="s">
        <v>2545</v>
      </c>
      <c r="H245" t="s">
        <v>573</v>
      </c>
      <c r="I245" s="9" t="s">
        <v>5180</v>
      </c>
      <c r="J245" s="9" t="s">
        <v>2545</v>
      </c>
      <c r="K245" t="s">
        <v>573</v>
      </c>
      <c r="L245" s="9" t="s">
        <v>5180</v>
      </c>
      <c r="M245" s="9" t="s">
        <v>2545</v>
      </c>
      <c r="S245" s="9"/>
      <c r="U245" s="8"/>
      <c r="V245" s="9"/>
      <c r="W245" s="6"/>
      <c r="X245"/>
      <c r="Z245" s="6"/>
      <c r="AB245" s="12"/>
      <c r="AC245"/>
    </row>
    <row r="246" spans="1:29" ht="12.75">
      <c r="A246" t="s">
        <v>2699</v>
      </c>
      <c r="B246" t="s">
        <v>3991</v>
      </c>
      <c r="C246" s="8">
        <v>29408</v>
      </c>
      <c r="D246" s="9" t="s">
        <v>372</v>
      </c>
      <c r="E246" s="9" t="s">
        <v>5190</v>
      </c>
      <c r="F246" s="9" t="s">
        <v>539</v>
      </c>
      <c r="G246" s="9" t="s">
        <v>2545</v>
      </c>
      <c r="H246" t="s">
        <v>5209</v>
      </c>
      <c r="I246" s="9" t="s">
        <v>3083</v>
      </c>
      <c r="J246" s="9" t="s">
        <v>3811</v>
      </c>
      <c r="K246" t="s">
        <v>573</v>
      </c>
      <c r="L246" s="9" t="s">
        <v>3083</v>
      </c>
      <c r="M246" s="9" t="s">
        <v>3713</v>
      </c>
      <c r="N246" t="s">
        <v>5209</v>
      </c>
      <c r="O246" s="9" t="s">
        <v>3083</v>
      </c>
      <c r="P246" s="9" t="s">
        <v>5207</v>
      </c>
      <c r="Q246" t="s">
        <v>573</v>
      </c>
      <c r="R246" s="9" t="s">
        <v>3083</v>
      </c>
      <c r="S246" s="9" t="s">
        <v>5207</v>
      </c>
      <c r="U246" s="8"/>
      <c r="V246" s="9"/>
      <c r="W246" s="6"/>
      <c r="X246"/>
      <c r="Z246" s="6"/>
      <c r="AB246" s="12"/>
      <c r="AC246"/>
    </row>
    <row r="247" spans="1:7" ht="12.75">
      <c r="A247" t="s">
        <v>367</v>
      </c>
      <c r="B247" t="s">
        <v>3641</v>
      </c>
      <c r="C247" s="8">
        <v>31133</v>
      </c>
      <c r="D247" s="9" t="s">
        <v>4605</v>
      </c>
      <c r="F247" s="9" t="s">
        <v>3717</v>
      </c>
      <c r="G247" s="9" t="s">
        <v>368</v>
      </c>
    </row>
    <row r="248" spans="1:7" ht="12.75">
      <c r="A248" t="s">
        <v>3810</v>
      </c>
      <c r="B248" t="s">
        <v>4999</v>
      </c>
      <c r="C248" s="8">
        <v>30760</v>
      </c>
      <c r="D248" s="9" t="s">
        <v>2113</v>
      </c>
      <c r="F248" s="9" t="s">
        <v>4172</v>
      </c>
      <c r="G248" s="9" t="s">
        <v>2545</v>
      </c>
    </row>
    <row r="249" spans="1:29" ht="12.75">
      <c r="A249" t="s">
        <v>573</v>
      </c>
      <c r="B249" t="s">
        <v>4767</v>
      </c>
      <c r="C249" s="8">
        <v>29430</v>
      </c>
      <c r="D249" s="9" t="s">
        <v>2537</v>
      </c>
      <c r="E249" s="9" t="s">
        <v>3765</v>
      </c>
      <c r="F249" s="9" t="s">
        <v>3548</v>
      </c>
      <c r="G249" s="9" t="s">
        <v>2545</v>
      </c>
      <c r="H249" t="s">
        <v>573</v>
      </c>
      <c r="I249" s="9" t="s">
        <v>3548</v>
      </c>
      <c r="J249" s="9" t="s">
        <v>2545</v>
      </c>
      <c r="K249" t="s">
        <v>2699</v>
      </c>
      <c r="L249" s="9" t="s">
        <v>3548</v>
      </c>
      <c r="M249" s="9" t="s">
        <v>2539</v>
      </c>
      <c r="Q249" t="s">
        <v>5031</v>
      </c>
      <c r="R249" s="9" t="s">
        <v>3548</v>
      </c>
      <c r="S249" s="9" t="s">
        <v>2545</v>
      </c>
      <c r="U249" s="8"/>
      <c r="V249" s="9"/>
      <c r="W249" s="6"/>
      <c r="X249"/>
      <c r="Z249" s="6"/>
      <c r="AB249" s="12"/>
      <c r="AC249"/>
    </row>
    <row r="250" spans="1:10" ht="12.75">
      <c r="A250" t="s">
        <v>367</v>
      </c>
      <c r="B250" t="s">
        <v>4026</v>
      </c>
      <c r="C250" s="8">
        <v>31139</v>
      </c>
      <c r="D250" s="9" t="s">
        <v>1285</v>
      </c>
      <c r="F250" s="9" t="s">
        <v>4940</v>
      </c>
      <c r="G250" s="9" t="s">
        <v>368</v>
      </c>
      <c r="H250" t="s">
        <v>367</v>
      </c>
      <c r="I250" s="9" t="s">
        <v>4940</v>
      </c>
      <c r="J250" s="9" t="s">
        <v>368</v>
      </c>
    </row>
    <row r="251" spans="1:10" ht="12.75">
      <c r="A251" t="s">
        <v>5200</v>
      </c>
      <c r="B251" t="s">
        <v>1283</v>
      </c>
      <c r="C251" s="8">
        <v>30142</v>
      </c>
      <c r="D251" s="9" t="s">
        <v>2113</v>
      </c>
      <c r="E251" s="9" t="s">
        <v>3325</v>
      </c>
      <c r="F251" s="9" t="s">
        <v>5177</v>
      </c>
      <c r="G251" s="9" t="s">
        <v>5197</v>
      </c>
      <c r="H251" t="s">
        <v>5200</v>
      </c>
      <c r="I251" s="9" t="s">
        <v>5177</v>
      </c>
      <c r="J251" s="9" t="s">
        <v>2547</v>
      </c>
    </row>
    <row r="252" spans="1:29" ht="12.75">
      <c r="A252" t="s">
        <v>573</v>
      </c>
      <c r="B252" t="s">
        <v>3009</v>
      </c>
      <c r="C252" s="8">
        <v>28801</v>
      </c>
      <c r="D252" s="9" t="s">
        <v>2253</v>
      </c>
      <c r="E252" s="9" t="s">
        <v>1954</v>
      </c>
      <c r="F252" s="9" t="s">
        <v>3083</v>
      </c>
      <c r="G252" s="9" t="s">
        <v>2545</v>
      </c>
      <c r="H252" t="s">
        <v>573</v>
      </c>
      <c r="I252" s="9" t="s">
        <v>2697</v>
      </c>
      <c r="J252" s="9" t="s">
        <v>2545</v>
      </c>
      <c r="K252" t="s">
        <v>367</v>
      </c>
      <c r="L252" s="9" t="s">
        <v>2697</v>
      </c>
      <c r="M252" s="9" t="s">
        <v>368</v>
      </c>
      <c r="N252" t="s">
        <v>367</v>
      </c>
      <c r="O252" s="9" t="s">
        <v>2697</v>
      </c>
      <c r="P252" s="9" t="s">
        <v>368</v>
      </c>
      <c r="Q252" t="s">
        <v>367</v>
      </c>
      <c r="R252" s="9" t="s">
        <v>2697</v>
      </c>
      <c r="S252" s="9" t="s">
        <v>3134</v>
      </c>
      <c r="T252" t="s">
        <v>370</v>
      </c>
      <c r="U252" s="8" t="s">
        <v>2697</v>
      </c>
      <c r="V252" s="9" t="s">
        <v>3134</v>
      </c>
      <c r="W252" s="14" t="s">
        <v>370</v>
      </c>
      <c r="X252" t="s">
        <v>2697</v>
      </c>
      <c r="Y252" s="5" t="s">
        <v>3134</v>
      </c>
      <c r="AB252" s="12"/>
      <c r="AC252"/>
    </row>
    <row r="253" spans="1:29" ht="12.75">
      <c r="A253" t="s">
        <v>2274</v>
      </c>
      <c r="B253" t="s">
        <v>1931</v>
      </c>
      <c r="C253" s="8">
        <v>27489</v>
      </c>
      <c r="D253" s="9" t="s">
        <v>4783</v>
      </c>
      <c r="E253" s="9" t="s">
        <v>3325</v>
      </c>
      <c r="F253" s="9" t="s">
        <v>549</v>
      </c>
      <c r="G253" s="9" t="s">
        <v>5197</v>
      </c>
      <c r="H253" t="s">
        <v>3185</v>
      </c>
      <c r="I253" s="9" t="s">
        <v>549</v>
      </c>
      <c r="J253" s="9" t="s">
        <v>3188</v>
      </c>
      <c r="K253" t="s">
        <v>3185</v>
      </c>
      <c r="L253" s="9" t="s">
        <v>549</v>
      </c>
      <c r="M253" s="9" t="s">
        <v>3188</v>
      </c>
      <c r="N253" t="s">
        <v>3185</v>
      </c>
      <c r="O253" s="9" t="s">
        <v>2123</v>
      </c>
      <c r="P253" s="9" t="s">
        <v>2545</v>
      </c>
      <c r="Q253" t="s">
        <v>3185</v>
      </c>
      <c r="R253" s="9" t="s">
        <v>2123</v>
      </c>
      <c r="S253" s="5" t="s">
        <v>3188</v>
      </c>
      <c r="T253" t="s">
        <v>3185</v>
      </c>
      <c r="U253" t="s">
        <v>2123</v>
      </c>
      <c r="V253" s="5" t="s">
        <v>543</v>
      </c>
      <c r="W253" s="6" t="s">
        <v>3185</v>
      </c>
      <c r="X253" t="s">
        <v>1932</v>
      </c>
      <c r="Y253" s="5" t="s">
        <v>5197</v>
      </c>
      <c r="Z253" s="6" t="s">
        <v>3185</v>
      </c>
      <c r="AA253" s="6" t="s">
        <v>2123</v>
      </c>
      <c r="AB253" s="12" t="s">
        <v>3188</v>
      </c>
      <c r="AC253" s="6"/>
    </row>
    <row r="254" spans="1:29" ht="12.75">
      <c r="A254" t="s">
        <v>5203</v>
      </c>
      <c r="B254" t="s">
        <v>469</v>
      </c>
      <c r="C254" s="8">
        <v>28957</v>
      </c>
      <c r="D254" s="9" t="s">
        <v>2314</v>
      </c>
      <c r="E254" s="9" t="s">
        <v>2654</v>
      </c>
      <c r="F254" s="9" t="s">
        <v>2123</v>
      </c>
      <c r="G254" s="9" t="s">
        <v>2547</v>
      </c>
      <c r="H254" t="s">
        <v>5203</v>
      </c>
      <c r="I254" s="9" t="s">
        <v>4172</v>
      </c>
      <c r="J254" s="9" t="s">
        <v>5197</v>
      </c>
      <c r="K254" t="s">
        <v>5178</v>
      </c>
      <c r="L254" s="9" t="s">
        <v>1905</v>
      </c>
      <c r="M254" s="9" t="s">
        <v>5207</v>
      </c>
      <c r="N254" t="s">
        <v>5206</v>
      </c>
      <c r="O254" s="9" t="s">
        <v>1905</v>
      </c>
      <c r="P254" s="9" t="s">
        <v>3188</v>
      </c>
      <c r="Q254" t="s">
        <v>5206</v>
      </c>
      <c r="R254" s="9" t="s">
        <v>1905</v>
      </c>
      <c r="S254" s="9" t="s">
        <v>2545</v>
      </c>
      <c r="T254" t="s">
        <v>5206</v>
      </c>
      <c r="U254" s="8" t="s">
        <v>1905</v>
      </c>
      <c r="V254" s="9" t="s">
        <v>3713</v>
      </c>
      <c r="W254" s="6" t="s">
        <v>5200</v>
      </c>
      <c r="X254" t="s">
        <v>1905</v>
      </c>
      <c r="Y254" s="5" t="s">
        <v>5191</v>
      </c>
      <c r="Z254" s="6" t="s">
        <v>5200</v>
      </c>
      <c r="AA254" s="6" t="s">
        <v>1905</v>
      </c>
      <c r="AB254" s="12" t="s">
        <v>2545</v>
      </c>
      <c r="AC254"/>
    </row>
    <row r="255" spans="1:29" ht="12.75">
      <c r="A255" t="s">
        <v>5203</v>
      </c>
      <c r="B255" t="s">
        <v>652</v>
      </c>
      <c r="C255" s="8">
        <v>28314</v>
      </c>
      <c r="D255" s="9" t="s">
        <v>4142</v>
      </c>
      <c r="E255" s="9" t="s">
        <v>4663</v>
      </c>
      <c r="F255" s="9" t="s">
        <v>374</v>
      </c>
      <c r="G255" s="9" t="s">
        <v>5197</v>
      </c>
      <c r="H255" t="s">
        <v>5178</v>
      </c>
      <c r="I255" s="9" t="s">
        <v>374</v>
      </c>
      <c r="J255" s="9" t="s">
        <v>2547</v>
      </c>
      <c r="K255" t="s">
        <v>3816</v>
      </c>
      <c r="L255" s="9" t="s">
        <v>374</v>
      </c>
      <c r="M255" s="9" t="s">
        <v>3718</v>
      </c>
      <c r="N255" t="s">
        <v>3816</v>
      </c>
      <c r="O255" s="9" t="s">
        <v>374</v>
      </c>
      <c r="P255" s="9" t="s">
        <v>3811</v>
      </c>
      <c r="Q255" t="s">
        <v>5178</v>
      </c>
      <c r="R255" s="9" t="s">
        <v>374</v>
      </c>
      <c r="S255" s="9" t="s">
        <v>3188</v>
      </c>
      <c r="T255" t="s">
        <v>3816</v>
      </c>
      <c r="U255" s="8" t="s">
        <v>2546</v>
      </c>
      <c r="V255" s="9" t="s">
        <v>3189</v>
      </c>
      <c r="W255" s="6" t="s">
        <v>5203</v>
      </c>
      <c r="X255" t="s">
        <v>2546</v>
      </c>
      <c r="Y255" s="5" t="s">
        <v>2547</v>
      </c>
      <c r="Z255" s="6" t="s">
        <v>3816</v>
      </c>
      <c r="AA255" s="6" t="s">
        <v>2546</v>
      </c>
      <c r="AB255" s="12" t="s">
        <v>3718</v>
      </c>
      <c r="AC255"/>
    </row>
    <row r="256" spans="1:29" ht="12.75">
      <c r="A256" t="s">
        <v>2277</v>
      </c>
      <c r="B256" t="s">
        <v>3483</v>
      </c>
      <c r="C256" s="8">
        <v>29782</v>
      </c>
      <c r="D256" s="9" t="s">
        <v>1530</v>
      </c>
      <c r="F256" s="9" t="s">
        <v>2544</v>
      </c>
      <c r="G256" s="9" t="s">
        <v>2545</v>
      </c>
      <c r="H256" t="s">
        <v>2277</v>
      </c>
      <c r="I256" s="9" t="s">
        <v>4819</v>
      </c>
      <c r="J256" s="9" t="s">
        <v>2545</v>
      </c>
      <c r="K256" t="s">
        <v>2277</v>
      </c>
      <c r="L256" s="9" t="s">
        <v>4819</v>
      </c>
      <c r="M256" s="9" t="s">
        <v>2545</v>
      </c>
      <c r="S256" s="9"/>
      <c r="U256" s="8"/>
      <c r="V256" s="9"/>
      <c r="W256" s="6"/>
      <c r="X256"/>
      <c r="Z256" s="6"/>
      <c r="AB256" s="12"/>
      <c r="AC256"/>
    </row>
    <row r="257" spans="1:29" ht="12.75">
      <c r="A257" t="s">
        <v>5203</v>
      </c>
      <c r="B257" t="s">
        <v>5204</v>
      </c>
      <c r="C257" s="8">
        <v>25712</v>
      </c>
      <c r="E257" s="9" t="s">
        <v>1335</v>
      </c>
      <c r="F257" s="9" t="s">
        <v>3193</v>
      </c>
      <c r="G257" s="9" t="s">
        <v>2545</v>
      </c>
      <c r="H257" t="s">
        <v>5203</v>
      </c>
      <c r="I257" s="9" t="s">
        <v>3193</v>
      </c>
      <c r="J257" s="9" t="s">
        <v>2545</v>
      </c>
      <c r="K257" t="s">
        <v>5203</v>
      </c>
      <c r="L257" s="9" t="s">
        <v>5183</v>
      </c>
      <c r="M257" s="9" t="s">
        <v>2545</v>
      </c>
      <c r="N257" t="s">
        <v>5203</v>
      </c>
      <c r="O257" s="9" t="s">
        <v>5183</v>
      </c>
      <c r="P257" s="9" t="s">
        <v>543</v>
      </c>
      <c r="Q257" t="s">
        <v>3816</v>
      </c>
      <c r="R257" s="9" t="s">
        <v>5183</v>
      </c>
      <c r="S257" s="9" t="s">
        <v>5202</v>
      </c>
      <c r="T257" t="s">
        <v>5203</v>
      </c>
      <c r="U257" s="8" t="s">
        <v>5183</v>
      </c>
      <c r="V257" s="9" t="s">
        <v>3711</v>
      </c>
      <c r="W257" s="6" t="s">
        <v>5178</v>
      </c>
      <c r="X257" t="s">
        <v>2546</v>
      </c>
      <c r="Y257" s="5" t="s">
        <v>5184</v>
      </c>
      <c r="Z257" s="6" t="s">
        <v>5178</v>
      </c>
      <c r="AA257" s="6" t="s">
        <v>2546</v>
      </c>
      <c r="AB257" s="12" t="s">
        <v>3807</v>
      </c>
      <c r="AC257"/>
    </row>
    <row r="260" ht="12.75">
      <c r="A260" s="1"/>
    </row>
    <row r="261" spans="1:7" ht="12.75">
      <c r="A261" t="s">
        <v>1715</v>
      </c>
      <c r="B261" t="s">
        <v>2571</v>
      </c>
      <c r="C261" s="8">
        <v>31513</v>
      </c>
      <c r="D261" s="9" t="s">
        <v>4602</v>
      </c>
      <c r="F261" s="9" t="s">
        <v>539</v>
      </c>
      <c r="G261" s="9" t="s">
        <v>1663</v>
      </c>
    </row>
    <row r="262" spans="1:29" ht="12.75">
      <c r="A262" t="s">
        <v>1715</v>
      </c>
      <c r="B262" t="s">
        <v>2840</v>
      </c>
      <c r="C262" s="8">
        <v>23487</v>
      </c>
      <c r="E262" s="9" t="s">
        <v>1332</v>
      </c>
      <c r="F262" s="9" t="s">
        <v>5180</v>
      </c>
      <c r="G262" s="9" t="s">
        <v>598</v>
      </c>
      <c r="H262" t="s">
        <v>1715</v>
      </c>
      <c r="I262" s="9" t="s">
        <v>539</v>
      </c>
      <c r="J262" s="9" t="s">
        <v>307</v>
      </c>
      <c r="K262" t="s">
        <v>1715</v>
      </c>
      <c r="L262" s="9" t="s">
        <v>374</v>
      </c>
      <c r="M262" s="9" t="s">
        <v>3777</v>
      </c>
      <c r="N262" t="s">
        <v>1715</v>
      </c>
      <c r="O262" s="9" t="s">
        <v>374</v>
      </c>
      <c r="P262" s="9" t="s">
        <v>3778</v>
      </c>
      <c r="Q262" t="s">
        <v>1715</v>
      </c>
      <c r="R262" s="9" t="s">
        <v>374</v>
      </c>
      <c r="S262" s="9" t="s">
        <v>3779</v>
      </c>
      <c r="T262" t="s">
        <v>1715</v>
      </c>
      <c r="U262" s="8" t="s">
        <v>374</v>
      </c>
      <c r="V262" s="9" t="s">
        <v>3780</v>
      </c>
      <c r="W262" s="6" t="s">
        <v>1715</v>
      </c>
      <c r="X262" t="s">
        <v>374</v>
      </c>
      <c r="Y262" s="5" t="s">
        <v>1886</v>
      </c>
      <c r="Z262" t="s">
        <v>1715</v>
      </c>
      <c r="AA262" s="6" t="s">
        <v>374</v>
      </c>
      <c r="AB262" s="6" t="s">
        <v>1887</v>
      </c>
      <c r="AC262"/>
    </row>
    <row r="263" spans="1:7" ht="12.75">
      <c r="A263" t="s">
        <v>1715</v>
      </c>
      <c r="B263" t="s">
        <v>2574</v>
      </c>
      <c r="C263" s="8">
        <v>31376</v>
      </c>
      <c r="D263" s="9" t="s">
        <v>4602</v>
      </c>
      <c r="F263" s="9" t="s">
        <v>5183</v>
      </c>
      <c r="G263" s="9" t="s">
        <v>1675</v>
      </c>
    </row>
    <row r="264" spans="1:28" ht="12.75">
      <c r="A264" t="s">
        <v>1715</v>
      </c>
      <c r="B264" t="s">
        <v>1888</v>
      </c>
      <c r="C264" s="8">
        <v>27417</v>
      </c>
      <c r="F264" s="9" t="s">
        <v>2544</v>
      </c>
      <c r="G264" s="9" t="s">
        <v>835</v>
      </c>
      <c r="H264" t="s">
        <v>1715</v>
      </c>
      <c r="I264" s="9" t="s">
        <v>2544</v>
      </c>
      <c r="J264" s="9" t="s">
        <v>1956</v>
      </c>
      <c r="K264" t="s">
        <v>1715</v>
      </c>
      <c r="L264" s="9" t="s">
        <v>2544</v>
      </c>
      <c r="M264" s="9" t="s">
        <v>1889</v>
      </c>
      <c r="N264" t="s">
        <v>1715</v>
      </c>
      <c r="O264" s="9" t="s">
        <v>2544</v>
      </c>
      <c r="P264" s="9" t="s">
        <v>1890</v>
      </c>
      <c r="Q264" t="s">
        <v>1715</v>
      </c>
      <c r="R264" s="9" t="s">
        <v>2544</v>
      </c>
      <c r="S264" s="5" t="s">
        <v>1891</v>
      </c>
      <c r="T264" t="s">
        <v>1715</v>
      </c>
      <c r="U264" t="s">
        <v>2544</v>
      </c>
      <c r="V264" s="5" t="s">
        <v>1892</v>
      </c>
      <c r="W264" s="6" t="s">
        <v>1715</v>
      </c>
      <c r="X264" t="s">
        <v>2544</v>
      </c>
      <c r="Y264" s="5" t="s">
        <v>1893</v>
      </c>
      <c r="Z264" t="s">
        <v>1715</v>
      </c>
      <c r="AA264" s="6" t="s">
        <v>2544</v>
      </c>
      <c r="AB264" s="6" t="s">
        <v>1894</v>
      </c>
    </row>
    <row r="265" spans="1:29" ht="12.75">
      <c r="A265" t="s">
        <v>1715</v>
      </c>
      <c r="B265" t="s">
        <v>1500</v>
      </c>
      <c r="C265" s="8">
        <v>27903</v>
      </c>
      <c r="D265" s="9" t="s">
        <v>4939</v>
      </c>
      <c r="E265" s="9" t="s">
        <v>1530</v>
      </c>
      <c r="F265" s="9" t="s">
        <v>1</v>
      </c>
      <c r="G265" s="9" t="s">
        <v>3873</v>
      </c>
      <c r="H265" t="s">
        <v>1715</v>
      </c>
      <c r="I265" s="9" t="s">
        <v>5183</v>
      </c>
      <c r="J265" s="9" t="s">
        <v>3720</v>
      </c>
      <c r="K265" t="s">
        <v>1715</v>
      </c>
      <c r="L265" s="9" t="s">
        <v>5180</v>
      </c>
      <c r="M265" s="9" t="s">
        <v>4439</v>
      </c>
      <c r="N265" t="s">
        <v>1715</v>
      </c>
      <c r="O265" s="9" t="s">
        <v>5180</v>
      </c>
      <c r="P265" s="9" t="s">
        <v>3565</v>
      </c>
      <c r="Q265" t="s">
        <v>1715</v>
      </c>
      <c r="R265" s="9" t="s">
        <v>3083</v>
      </c>
      <c r="S265" s="9" t="s">
        <v>1501</v>
      </c>
      <c r="T265" t="s">
        <v>1715</v>
      </c>
      <c r="U265" s="8" t="s">
        <v>3083</v>
      </c>
      <c r="V265" s="9" t="s">
        <v>1502</v>
      </c>
      <c r="W265" s="6" t="s">
        <v>1715</v>
      </c>
      <c r="X265" t="s">
        <v>3083</v>
      </c>
      <c r="Y265" s="5" t="s">
        <v>1319</v>
      </c>
      <c r="Z265" t="s">
        <v>1715</v>
      </c>
      <c r="AA265" s="6" t="s">
        <v>3083</v>
      </c>
      <c r="AB265" s="6" t="s">
        <v>1320</v>
      </c>
      <c r="AC265"/>
    </row>
    <row r="266" spans="1:7" ht="12.75">
      <c r="A266" t="s">
        <v>1715</v>
      </c>
      <c r="B266" t="s">
        <v>3065</v>
      </c>
      <c r="C266" s="8">
        <v>31548</v>
      </c>
      <c r="D266" s="9" t="s">
        <v>4602</v>
      </c>
      <c r="F266" s="9" t="s">
        <v>374</v>
      </c>
      <c r="G266" s="9" t="s">
        <v>1422</v>
      </c>
    </row>
    <row r="267" spans="1:7" ht="12.75">
      <c r="A267" t="s">
        <v>1715</v>
      </c>
      <c r="B267" t="s">
        <v>2567</v>
      </c>
      <c r="C267" s="8">
        <v>30904</v>
      </c>
      <c r="D267" s="9" t="s">
        <v>98</v>
      </c>
      <c r="F267" s="9" t="s">
        <v>3717</v>
      </c>
      <c r="G267" s="9" t="s">
        <v>315</v>
      </c>
    </row>
    <row r="268" spans="1:29" ht="12.75">
      <c r="A268" t="s">
        <v>1715</v>
      </c>
      <c r="B268" t="s">
        <v>5141</v>
      </c>
      <c r="C268" s="8">
        <v>26661</v>
      </c>
      <c r="E268" s="9" t="s">
        <v>1332</v>
      </c>
      <c r="F268" s="9" t="s">
        <v>2226</v>
      </c>
      <c r="G268" s="9" t="s">
        <v>1990</v>
      </c>
      <c r="H268" t="s">
        <v>1715</v>
      </c>
      <c r="I268" s="9" t="s">
        <v>2226</v>
      </c>
      <c r="J268" s="9" t="s">
        <v>3661</v>
      </c>
      <c r="K268" t="s">
        <v>1715</v>
      </c>
      <c r="L268" s="9" t="s">
        <v>2226</v>
      </c>
      <c r="M268" s="9" t="s">
        <v>4741</v>
      </c>
      <c r="N268" t="s">
        <v>1715</v>
      </c>
      <c r="O268" s="9" t="s">
        <v>935</v>
      </c>
      <c r="P268" s="9" t="s">
        <v>3179</v>
      </c>
      <c r="Q268" t="s">
        <v>1715</v>
      </c>
      <c r="R268" s="9" t="s">
        <v>935</v>
      </c>
      <c r="S268" s="9" t="s">
        <v>5142</v>
      </c>
      <c r="T268" t="s">
        <v>1715</v>
      </c>
      <c r="U268" s="8" t="s">
        <v>935</v>
      </c>
      <c r="V268" s="9" t="s">
        <v>5143</v>
      </c>
      <c r="W268" s="6" t="s">
        <v>1715</v>
      </c>
      <c r="X268" t="s">
        <v>935</v>
      </c>
      <c r="Y268" s="5" t="s">
        <v>2020</v>
      </c>
      <c r="Z268" t="s">
        <v>1715</v>
      </c>
      <c r="AA268" s="6" t="s">
        <v>935</v>
      </c>
      <c r="AB268" s="6" t="s">
        <v>2021</v>
      </c>
      <c r="AC268"/>
    </row>
    <row r="270" spans="1:29" ht="12.75">
      <c r="A270" t="s">
        <v>3311</v>
      </c>
      <c r="B270" t="s">
        <v>1780</v>
      </c>
      <c r="C270" s="8">
        <v>26474</v>
      </c>
      <c r="E270" s="9" t="s">
        <v>1164</v>
      </c>
      <c r="F270" s="9" t="s">
        <v>4166</v>
      </c>
      <c r="G270" s="9" t="s">
        <v>1059</v>
      </c>
      <c r="H270" t="s">
        <v>3311</v>
      </c>
      <c r="I270" s="9" t="s">
        <v>4511</v>
      </c>
      <c r="J270" s="9" t="s">
        <v>4551</v>
      </c>
      <c r="N270" t="s">
        <v>3311</v>
      </c>
      <c r="O270" s="9" t="s">
        <v>374</v>
      </c>
      <c r="P270" s="9" t="s">
        <v>2862</v>
      </c>
      <c r="Q270" t="s">
        <v>3311</v>
      </c>
      <c r="R270" s="9" t="s">
        <v>374</v>
      </c>
      <c r="S270" s="9" t="s">
        <v>3312</v>
      </c>
      <c r="T270" t="s">
        <v>3311</v>
      </c>
      <c r="U270" s="8" t="s">
        <v>374</v>
      </c>
      <c r="V270" s="9" t="s">
        <v>3313</v>
      </c>
      <c r="W270" s="6" t="s">
        <v>3311</v>
      </c>
      <c r="X270" t="s">
        <v>2546</v>
      </c>
      <c r="Y270" s="5" t="s">
        <v>3314</v>
      </c>
      <c r="AB270" s="12"/>
      <c r="AC270"/>
    </row>
    <row r="271" spans="1:10" ht="12.75">
      <c r="A271" t="s">
        <v>3311</v>
      </c>
      <c r="B271" t="s">
        <v>3721</v>
      </c>
      <c r="C271" s="8">
        <v>30823</v>
      </c>
      <c r="D271" s="9" t="s">
        <v>1285</v>
      </c>
      <c r="F271" s="9" t="s">
        <v>5183</v>
      </c>
      <c r="G271" s="9" t="s">
        <v>1676</v>
      </c>
      <c r="H271" t="s">
        <v>3311</v>
      </c>
      <c r="I271" s="9" t="s">
        <v>5183</v>
      </c>
      <c r="J271" s="9" t="s">
        <v>3722</v>
      </c>
    </row>
    <row r="272" spans="1:29" ht="12.75">
      <c r="A272" t="s">
        <v>3311</v>
      </c>
      <c r="B272" t="s">
        <v>2142</v>
      </c>
      <c r="C272" s="8">
        <v>28058</v>
      </c>
      <c r="D272" s="9" t="s">
        <v>538</v>
      </c>
      <c r="E272" s="9" t="s">
        <v>1333</v>
      </c>
      <c r="F272" s="9" t="s">
        <v>935</v>
      </c>
      <c r="G272" s="9" t="s">
        <v>3866</v>
      </c>
      <c r="H272" t="s">
        <v>3311</v>
      </c>
      <c r="I272" s="9" t="s">
        <v>935</v>
      </c>
      <c r="J272" s="9" t="s">
        <v>2392</v>
      </c>
      <c r="K272" t="s">
        <v>3311</v>
      </c>
      <c r="L272" s="9" t="s">
        <v>1480</v>
      </c>
      <c r="M272" s="9" t="s">
        <v>2970</v>
      </c>
      <c r="N272" t="s">
        <v>3311</v>
      </c>
      <c r="O272" s="9" t="s">
        <v>1480</v>
      </c>
      <c r="P272" s="9" t="s">
        <v>4397</v>
      </c>
      <c r="Q272" t="s">
        <v>3311</v>
      </c>
      <c r="R272" s="9" t="s">
        <v>1480</v>
      </c>
      <c r="S272" s="9" t="s">
        <v>2143</v>
      </c>
      <c r="U272" s="8"/>
      <c r="V272" s="9"/>
      <c r="W272" s="6" t="s">
        <v>3311</v>
      </c>
      <c r="X272" t="s">
        <v>1480</v>
      </c>
      <c r="Y272" s="5" t="s">
        <v>2144</v>
      </c>
      <c r="Z272" t="s">
        <v>3311</v>
      </c>
      <c r="AA272" s="6" t="s">
        <v>1480</v>
      </c>
      <c r="AB272" s="6" t="s">
        <v>4300</v>
      </c>
      <c r="AC272"/>
    </row>
    <row r="273" spans="1:7" ht="12.75">
      <c r="A273" t="s">
        <v>3311</v>
      </c>
      <c r="B273" t="s">
        <v>2577</v>
      </c>
      <c r="C273" s="8">
        <v>29977</v>
      </c>
      <c r="D273" s="9" t="s">
        <v>3206</v>
      </c>
      <c r="F273" s="9" t="s">
        <v>1</v>
      </c>
      <c r="G273" s="9" t="s">
        <v>3874</v>
      </c>
    </row>
    <row r="274" spans="1:16" ht="12.75">
      <c r="A274" t="s">
        <v>3311</v>
      </c>
      <c r="B274" t="s">
        <v>1272</v>
      </c>
      <c r="C274" s="8">
        <v>29944</v>
      </c>
      <c r="D274" s="9" t="s">
        <v>1532</v>
      </c>
      <c r="E274" s="9" t="s">
        <v>96</v>
      </c>
      <c r="F274" s="9" t="s">
        <v>2123</v>
      </c>
      <c r="G274" s="9" t="s">
        <v>1412</v>
      </c>
      <c r="H274" t="s">
        <v>3311</v>
      </c>
      <c r="I274" s="9" t="s">
        <v>2123</v>
      </c>
      <c r="J274" s="9" t="s">
        <v>3077</v>
      </c>
      <c r="K274" t="s">
        <v>3311</v>
      </c>
      <c r="L274" s="9" t="s">
        <v>2123</v>
      </c>
      <c r="M274" s="9" t="s">
        <v>4434</v>
      </c>
      <c r="N274" t="s">
        <v>3311</v>
      </c>
      <c r="O274" s="9" t="s">
        <v>2123</v>
      </c>
      <c r="P274" s="9" t="s">
        <v>1273</v>
      </c>
    </row>
    <row r="275" spans="1:7" ht="12.75">
      <c r="A275" t="s">
        <v>3311</v>
      </c>
      <c r="B275" t="s">
        <v>3066</v>
      </c>
      <c r="C275" s="8">
        <v>29320</v>
      </c>
      <c r="D275" s="9" t="s">
        <v>18</v>
      </c>
      <c r="F275" s="9" t="s">
        <v>374</v>
      </c>
      <c r="G275" s="9" t="s">
        <v>1423</v>
      </c>
    </row>
    <row r="276" spans="1:7" ht="12.75">
      <c r="A276" t="s">
        <v>3311</v>
      </c>
      <c r="B276" t="s">
        <v>2579</v>
      </c>
      <c r="C276" s="8">
        <v>30790</v>
      </c>
      <c r="D276" s="9" t="s">
        <v>2113</v>
      </c>
      <c r="F276" s="9" t="s">
        <v>524</v>
      </c>
      <c r="G276" s="9" t="s">
        <v>2665</v>
      </c>
    </row>
    <row r="277" spans="1:13" ht="12.75">
      <c r="A277" t="s">
        <v>3311</v>
      </c>
      <c r="B277" t="s">
        <v>945</v>
      </c>
      <c r="C277" s="8">
        <v>30746</v>
      </c>
      <c r="D277" s="9" t="s">
        <v>97</v>
      </c>
      <c r="E277" s="9" t="s">
        <v>93</v>
      </c>
      <c r="F277" s="9" t="s">
        <v>5177</v>
      </c>
      <c r="G277" s="9" t="s">
        <v>1305</v>
      </c>
      <c r="H277" t="s">
        <v>3311</v>
      </c>
      <c r="I277" s="9" t="s">
        <v>4172</v>
      </c>
      <c r="J277" s="9" t="s">
        <v>331</v>
      </c>
      <c r="K277" t="s">
        <v>3311</v>
      </c>
      <c r="L277" s="9" t="s">
        <v>4172</v>
      </c>
      <c r="M277" s="9" t="s">
        <v>944</v>
      </c>
    </row>
  </sheetData>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2:A45"/>
  <sheetViews>
    <sheetView workbookViewId="0" topLeftCell="A1">
      <selection activeCell="A2" sqref="A2"/>
    </sheetView>
  </sheetViews>
  <sheetFormatPr defaultColWidth="9.140625" defaultRowHeight="12.75"/>
  <sheetData>
    <row r="2" ht="12.75">
      <c r="A2" t="s">
        <v>2922</v>
      </c>
    </row>
    <row r="3" ht="12.75">
      <c r="A3" t="s">
        <v>2923</v>
      </c>
    </row>
    <row r="4" ht="12.75">
      <c r="A4" t="s">
        <v>4797</v>
      </c>
    </row>
    <row r="5" ht="12.75">
      <c r="A5" t="s">
        <v>4798</v>
      </c>
    </row>
    <row r="6" ht="12.75">
      <c r="A6" t="s">
        <v>4799</v>
      </c>
    </row>
    <row r="7" ht="7.5" customHeight="1"/>
    <row r="8" ht="12.75">
      <c r="A8" t="s">
        <v>4884</v>
      </c>
    </row>
    <row r="9" ht="12.75">
      <c r="A9" t="s">
        <v>4885</v>
      </c>
    </row>
    <row r="10" ht="12.75">
      <c r="A10" t="s">
        <v>4886</v>
      </c>
    </row>
    <row r="11" ht="12.75">
      <c r="A11" t="s">
        <v>3110</v>
      </c>
    </row>
    <row r="12" ht="12.75">
      <c r="A12" t="s">
        <v>496</v>
      </c>
    </row>
    <row r="13" ht="12.75">
      <c r="A13" t="s">
        <v>2245</v>
      </c>
    </row>
    <row r="14" ht="7.5" customHeight="1"/>
    <row r="15" ht="12.75">
      <c r="A15" t="s">
        <v>1185</v>
      </c>
    </row>
    <row r="16" ht="12.75">
      <c r="A16" t="s">
        <v>4171</v>
      </c>
    </row>
    <row r="17" ht="12.75">
      <c r="A17" t="s">
        <v>1321</v>
      </c>
    </row>
    <row r="18" ht="7.5" customHeight="1"/>
    <row r="19" ht="12.75" customHeight="1">
      <c r="A19" t="s">
        <v>1186</v>
      </c>
    </row>
    <row r="20" ht="12.75" customHeight="1">
      <c r="A20" t="s">
        <v>5247</v>
      </c>
    </row>
    <row r="21" ht="12.75" customHeight="1">
      <c r="A21" t="s">
        <v>5248</v>
      </c>
    </row>
    <row r="22" ht="7.5" customHeight="1"/>
    <row r="23" ht="12.75">
      <c r="A23" t="s">
        <v>1187</v>
      </c>
    </row>
    <row r="24" ht="7.5" customHeight="1"/>
    <row r="25" ht="12.75">
      <c r="A25" t="s">
        <v>1188</v>
      </c>
    </row>
    <row r="26" ht="7.5" customHeight="1"/>
    <row r="27" ht="12.75">
      <c r="A27" t="s">
        <v>4408</v>
      </c>
    </row>
    <row r="28" ht="12.75">
      <c r="A28" t="s">
        <v>2886</v>
      </c>
    </row>
    <row r="29" ht="12.75">
      <c r="A29" t="s">
        <v>1963</v>
      </c>
    </row>
    <row r="30" ht="12.75">
      <c r="A30" t="s">
        <v>978</v>
      </c>
    </row>
    <row r="31" ht="7.5" customHeight="1"/>
    <row r="32" ht="12.75">
      <c r="A32" t="s">
        <v>4391</v>
      </c>
    </row>
    <row r="33" ht="12.75">
      <c r="A33" t="s">
        <v>4392</v>
      </c>
    </row>
    <row r="34" ht="7.5" customHeight="1"/>
    <row r="35" ht="12.75">
      <c r="A35" t="s">
        <v>2783</v>
      </c>
    </row>
    <row r="36" ht="12.75">
      <c r="A36" t="s">
        <v>4303</v>
      </c>
    </row>
    <row r="37" ht="12.75">
      <c r="A37" t="s">
        <v>3180</v>
      </c>
    </row>
    <row r="38" ht="12.75">
      <c r="A38" t="s">
        <v>2336</v>
      </c>
    </row>
    <row r="39" ht="12.75">
      <c r="A39" t="s">
        <v>947</v>
      </c>
    </row>
    <row r="40" ht="12.75">
      <c r="A40" t="s">
        <v>948</v>
      </c>
    </row>
    <row r="41" ht="12.75">
      <c r="A41" t="s">
        <v>2933</v>
      </c>
    </row>
    <row r="42" ht="7.5" customHeight="1"/>
    <row r="43" ht="12.75">
      <c r="A43" t="s">
        <v>3352</v>
      </c>
    </row>
    <row r="44" ht="12.75">
      <c r="A44" t="s">
        <v>3353</v>
      </c>
    </row>
    <row r="45" ht="12.75">
      <c r="A45" t="s">
        <v>3354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K50"/>
  <sheetViews>
    <sheetView workbookViewId="0" topLeftCell="A1">
      <selection activeCell="A2" sqref="A2"/>
    </sheetView>
  </sheetViews>
  <sheetFormatPr defaultColWidth="9.140625" defaultRowHeight="12.75"/>
  <cols>
    <col min="1" max="1" width="6.7109375" style="0" customWidth="1"/>
    <col min="2" max="2" width="15.00390625" style="0" bestFit="1" customWidth="1"/>
    <col min="3" max="9" width="9.140625" style="18" customWidth="1"/>
  </cols>
  <sheetData>
    <row r="2" spans="1:3" ht="12.75">
      <c r="A2" s="44" t="s">
        <v>1944</v>
      </c>
      <c r="C2" s="34" t="s">
        <v>1080</v>
      </c>
    </row>
    <row r="3" spans="3:9" ht="12.75">
      <c r="C3" s="33">
        <v>1</v>
      </c>
      <c r="D3" s="33">
        <v>2</v>
      </c>
      <c r="E3" s="33">
        <v>3</v>
      </c>
      <c r="F3" s="33">
        <v>4</v>
      </c>
      <c r="G3" s="33">
        <v>5</v>
      </c>
      <c r="H3" s="33">
        <v>6</v>
      </c>
      <c r="I3" s="33">
        <v>7</v>
      </c>
    </row>
    <row r="5" spans="1:11" ht="12.75">
      <c r="A5" t="s">
        <v>2697</v>
      </c>
      <c r="B5" s="5" t="s">
        <v>2052</v>
      </c>
      <c r="D5" s="18">
        <v>4</v>
      </c>
      <c r="I5" s="18">
        <v>1</v>
      </c>
      <c r="J5">
        <f>SUM(C5:I5)</f>
        <v>5</v>
      </c>
      <c r="K5" t="s">
        <v>3448</v>
      </c>
    </row>
    <row r="6" spans="1:10" ht="12.75">
      <c r="A6" t="s">
        <v>5183</v>
      </c>
      <c r="B6" s="5" t="s">
        <v>2052</v>
      </c>
      <c r="F6" s="18">
        <v>4</v>
      </c>
      <c r="G6" s="18">
        <v>3</v>
      </c>
      <c r="I6" s="18">
        <v>3</v>
      </c>
      <c r="J6">
        <f aca="true" t="shared" si="0" ref="J6:J36">SUM(C6:I6)</f>
        <v>10</v>
      </c>
    </row>
    <row r="7" spans="1:10" ht="12.75">
      <c r="A7" t="s">
        <v>935</v>
      </c>
      <c r="B7" s="5" t="s">
        <v>2052</v>
      </c>
      <c r="C7" s="18">
        <v>1</v>
      </c>
      <c r="E7" s="18">
        <v>2</v>
      </c>
      <c r="G7" s="18">
        <v>3</v>
      </c>
      <c r="J7">
        <f t="shared" si="0"/>
        <v>6</v>
      </c>
    </row>
    <row r="8" spans="1:10" ht="12.75">
      <c r="A8" s="20" t="s">
        <v>1</v>
      </c>
      <c r="B8" s="5"/>
      <c r="C8" s="22"/>
      <c r="D8" s="22"/>
      <c r="E8" s="22">
        <v>2</v>
      </c>
      <c r="F8" s="22">
        <v>2</v>
      </c>
      <c r="G8" s="22"/>
      <c r="H8" s="22"/>
      <c r="I8" s="22">
        <v>4</v>
      </c>
      <c r="J8">
        <f t="shared" si="0"/>
        <v>8</v>
      </c>
    </row>
    <row r="9" spans="1:10" ht="12.75">
      <c r="A9" t="s">
        <v>5194</v>
      </c>
      <c r="B9" s="29"/>
      <c r="D9" s="18">
        <v>5</v>
      </c>
      <c r="I9" s="18">
        <v>11</v>
      </c>
      <c r="J9">
        <f t="shared" si="0"/>
        <v>16</v>
      </c>
    </row>
    <row r="10" spans="1:10" ht="12.75">
      <c r="A10" t="s">
        <v>4147</v>
      </c>
      <c r="B10" s="5" t="s">
        <v>2052</v>
      </c>
      <c r="D10" s="18">
        <v>2</v>
      </c>
      <c r="G10" s="18">
        <v>6</v>
      </c>
      <c r="H10" s="18">
        <v>3</v>
      </c>
      <c r="J10">
        <f t="shared" si="0"/>
        <v>11</v>
      </c>
    </row>
    <row r="11" spans="1:10" ht="12.75">
      <c r="A11" t="s">
        <v>2544</v>
      </c>
      <c r="B11" s="5"/>
      <c r="E11" s="18">
        <v>3</v>
      </c>
      <c r="F11" s="18">
        <v>1</v>
      </c>
      <c r="G11" s="18">
        <v>3</v>
      </c>
      <c r="H11" s="18">
        <v>2</v>
      </c>
      <c r="I11" s="18">
        <v>5</v>
      </c>
      <c r="J11">
        <f t="shared" si="0"/>
        <v>14</v>
      </c>
    </row>
    <row r="12" spans="1:10" ht="12.75">
      <c r="A12" t="s">
        <v>4166</v>
      </c>
      <c r="B12" s="5"/>
      <c r="C12" s="18">
        <v>3</v>
      </c>
      <c r="D12" s="18">
        <v>5</v>
      </c>
      <c r="G12" s="18">
        <v>2</v>
      </c>
      <c r="H12" s="18">
        <v>1</v>
      </c>
      <c r="J12">
        <f t="shared" si="0"/>
        <v>11</v>
      </c>
    </row>
    <row r="13" spans="1:10" ht="12.75">
      <c r="A13" t="s">
        <v>3193</v>
      </c>
      <c r="B13" s="5" t="s">
        <v>2052</v>
      </c>
      <c r="D13" s="18">
        <v>3</v>
      </c>
      <c r="E13" s="18">
        <v>2</v>
      </c>
      <c r="F13" s="18">
        <v>2</v>
      </c>
      <c r="G13" s="18">
        <v>1</v>
      </c>
      <c r="J13">
        <f t="shared" si="0"/>
        <v>8</v>
      </c>
    </row>
    <row r="14" spans="1:10" ht="12.75">
      <c r="A14" t="s">
        <v>2226</v>
      </c>
      <c r="B14" s="5" t="s">
        <v>2052</v>
      </c>
      <c r="D14" s="18">
        <v>2</v>
      </c>
      <c r="G14" s="18">
        <v>3</v>
      </c>
      <c r="H14" s="18">
        <v>3</v>
      </c>
      <c r="J14">
        <f t="shared" si="0"/>
        <v>8</v>
      </c>
    </row>
    <row r="15" spans="1:10" ht="12.75">
      <c r="A15" t="s">
        <v>1480</v>
      </c>
      <c r="B15" s="5" t="s">
        <v>2052</v>
      </c>
      <c r="E15" s="18">
        <v>5</v>
      </c>
      <c r="F15" s="18">
        <v>2</v>
      </c>
      <c r="G15" s="18">
        <v>5</v>
      </c>
      <c r="J15">
        <f t="shared" si="0"/>
        <v>12</v>
      </c>
    </row>
    <row r="16" spans="1:10" ht="12.75">
      <c r="A16" t="s">
        <v>2538</v>
      </c>
      <c r="B16" s="5"/>
      <c r="C16" s="18">
        <v>3</v>
      </c>
      <c r="D16" s="18">
        <v>3</v>
      </c>
      <c r="G16" s="18">
        <v>2</v>
      </c>
      <c r="I16" s="18">
        <v>5</v>
      </c>
      <c r="J16">
        <f t="shared" si="0"/>
        <v>13</v>
      </c>
    </row>
    <row r="17" spans="1:10" ht="12.75">
      <c r="A17" t="s">
        <v>3717</v>
      </c>
      <c r="B17" s="5" t="s">
        <v>2052</v>
      </c>
      <c r="C17" s="18">
        <v>6</v>
      </c>
      <c r="D17" s="18">
        <v>2</v>
      </c>
      <c r="J17">
        <f t="shared" si="0"/>
        <v>8</v>
      </c>
    </row>
    <row r="18" spans="1:10" ht="12.75">
      <c r="A18" t="s">
        <v>539</v>
      </c>
      <c r="B18" s="5" t="s">
        <v>2052</v>
      </c>
      <c r="D18" s="18">
        <v>2</v>
      </c>
      <c r="G18" s="18">
        <v>5</v>
      </c>
      <c r="H18" s="18">
        <v>1</v>
      </c>
      <c r="J18">
        <f t="shared" si="0"/>
        <v>8</v>
      </c>
    </row>
    <row r="19" spans="1:10" ht="12.75">
      <c r="A19" t="s">
        <v>3548</v>
      </c>
      <c r="B19" s="5" t="s">
        <v>2052</v>
      </c>
      <c r="C19" s="18">
        <v>2</v>
      </c>
      <c r="F19" s="18">
        <v>4</v>
      </c>
      <c r="G19" s="18">
        <v>1</v>
      </c>
      <c r="H19" s="18">
        <v>5</v>
      </c>
      <c r="J19">
        <f t="shared" si="0"/>
        <v>12</v>
      </c>
    </row>
    <row r="20" spans="1:10" ht="12.75">
      <c r="A20" t="s">
        <v>549</v>
      </c>
      <c r="B20" s="5" t="s">
        <v>2052</v>
      </c>
      <c r="C20" s="18">
        <v>1</v>
      </c>
      <c r="D20" s="18">
        <v>3</v>
      </c>
      <c r="G20" s="18">
        <v>7</v>
      </c>
      <c r="J20">
        <f t="shared" si="0"/>
        <v>11</v>
      </c>
    </row>
    <row r="21" spans="1:10" ht="12.75">
      <c r="A21" t="s">
        <v>524</v>
      </c>
      <c r="B21" s="5"/>
      <c r="G21" s="18">
        <v>13</v>
      </c>
      <c r="H21" s="18">
        <v>1</v>
      </c>
      <c r="J21">
        <f t="shared" si="0"/>
        <v>14</v>
      </c>
    </row>
    <row r="22" spans="1:10" ht="12.75">
      <c r="A22" t="s">
        <v>5180</v>
      </c>
      <c r="B22" s="5"/>
      <c r="D22" s="18">
        <v>3</v>
      </c>
      <c r="E22" s="18">
        <v>2</v>
      </c>
      <c r="F22" s="18">
        <v>2</v>
      </c>
      <c r="G22" s="18">
        <v>3</v>
      </c>
      <c r="H22" s="18">
        <v>6</v>
      </c>
      <c r="J22">
        <f t="shared" si="0"/>
        <v>16</v>
      </c>
    </row>
    <row r="23" spans="1:10" ht="12.75">
      <c r="A23" t="s">
        <v>4819</v>
      </c>
      <c r="B23" s="5" t="s">
        <v>3447</v>
      </c>
      <c r="C23" s="18">
        <v>2</v>
      </c>
      <c r="G23" s="18">
        <v>5</v>
      </c>
      <c r="J23">
        <f t="shared" si="0"/>
        <v>7</v>
      </c>
    </row>
    <row r="24" spans="1:10" ht="12.75">
      <c r="A24" t="s">
        <v>5177</v>
      </c>
      <c r="B24" s="5" t="s">
        <v>3446</v>
      </c>
      <c r="C24" s="18">
        <v>2</v>
      </c>
      <c r="D24" s="18">
        <v>1</v>
      </c>
      <c r="G24" s="18">
        <v>3</v>
      </c>
      <c r="I24" s="18">
        <v>4</v>
      </c>
      <c r="J24">
        <f t="shared" si="0"/>
        <v>10</v>
      </c>
    </row>
    <row r="25" spans="1:10" ht="12.75">
      <c r="A25" t="s">
        <v>4041</v>
      </c>
      <c r="B25" s="5"/>
      <c r="C25" s="18">
        <v>3</v>
      </c>
      <c r="F25" s="18">
        <v>2</v>
      </c>
      <c r="G25" s="18">
        <v>1</v>
      </c>
      <c r="H25" s="18">
        <v>2</v>
      </c>
      <c r="J25">
        <f t="shared" si="0"/>
        <v>8</v>
      </c>
    </row>
    <row r="26" spans="1:10" ht="12.75">
      <c r="A26" t="s">
        <v>377</v>
      </c>
      <c r="B26" s="5"/>
      <c r="C26" s="18">
        <v>3</v>
      </c>
      <c r="D26" s="18">
        <v>2</v>
      </c>
      <c r="F26" s="18">
        <v>2</v>
      </c>
      <c r="H26" s="18">
        <v>3</v>
      </c>
      <c r="I26" s="18">
        <v>1</v>
      </c>
      <c r="J26">
        <f t="shared" si="0"/>
        <v>11</v>
      </c>
    </row>
    <row r="27" spans="1:10" ht="12.75">
      <c r="A27" t="s">
        <v>2706</v>
      </c>
      <c r="B27" s="5"/>
      <c r="D27" s="18">
        <v>2</v>
      </c>
      <c r="E27" s="18">
        <v>6</v>
      </c>
      <c r="G27" s="18">
        <v>5</v>
      </c>
      <c r="J27">
        <f t="shared" si="0"/>
        <v>13</v>
      </c>
    </row>
    <row r="28" spans="1:10" ht="12.75">
      <c r="A28" t="s">
        <v>2123</v>
      </c>
      <c r="B28" s="5"/>
      <c r="C28" s="18">
        <v>5</v>
      </c>
      <c r="F28" s="18">
        <v>3</v>
      </c>
      <c r="G28" s="18">
        <v>1</v>
      </c>
      <c r="I28" s="18">
        <v>5</v>
      </c>
      <c r="J28">
        <f t="shared" si="0"/>
        <v>14</v>
      </c>
    </row>
    <row r="29" spans="1:10" ht="12.75">
      <c r="A29" t="s">
        <v>3083</v>
      </c>
      <c r="B29" s="5" t="s">
        <v>2052</v>
      </c>
      <c r="C29" s="18">
        <v>3</v>
      </c>
      <c r="E29" s="18">
        <v>3</v>
      </c>
      <c r="I29" s="18">
        <v>4</v>
      </c>
      <c r="J29">
        <f t="shared" si="0"/>
        <v>10</v>
      </c>
    </row>
    <row r="30" spans="1:10" ht="12.75">
      <c r="A30" t="s">
        <v>4940</v>
      </c>
      <c r="B30" s="5"/>
      <c r="E30" s="18">
        <v>1</v>
      </c>
      <c r="F30" s="18">
        <v>3</v>
      </c>
      <c r="H30" s="18">
        <v>8</v>
      </c>
      <c r="J30">
        <f t="shared" si="0"/>
        <v>12</v>
      </c>
    </row>
    <row r="31" spans="1:10" ht="12.75">
      <c r="A31" t="s">
        <v>374</v>
      </c>
      <c r="B31" s="5" t="s">
        <v>2052</v>
      </c>
      <c r="D31" s="18">
        <v>5</v>
      </c>
      <c r="E31" s="18">
        <v>1</v>
      </c>
      <c r="G31" s="18">
        <v>3</v>
      </c>
      <c r="J31">
        <f t="shared" si="0"/>
        <v>9</v>
      </c>
    </row>
    <row r="32" spans="1:10" ht="12.75">
      <c r="A32" t="s">
        <v>1905</v>
      </c>
      <c r="B32" s="5"/>
      <c r="D32" s="18">
        <v>5</v>
      </c>
      <c r="E32" s="18">
        <v>3</v>
      </c>
      <c r="I32" s="18">
        <v>2</v>
      </c>
      <c r="J32">
        <f t="shared" si="0"/>
        <v>10</v>
      </c>
    </row>
    <row r="33" spans="1:10" ht="12.75">
      <c r="A33" t="s">
        <v>4511</v>
      </c>
      <c r="B33" s="5"/>
      <c r="C33" s="18">
        <v>5</v>
      </c>
      <c r="G33" s="18">
        <v>1</v>
      </c>
      <c r="H33" s="18">
        <v>2</v>
      </c>
      <c r="I33" s="18">
        <v>5</v>
      </c>
      <c r="J33">
        <f t="shared" si="0"/>
        <v>13</v>
      </c>
    </row>
    <row r="34" spans="1:10" ht="12.75">
      <c r="A34" t="s">
        <v>2546</v>
      </c>
      <c r="B34" s="5"/>
      <c r="E34" s="18">
        <v>2</v>
      </c>
      <c r="G34" s="18">
        <v>6</v>
      </c>
      <c r="H34" s="18">
        <v>3</v>
      </c>
      <c r="J34">
        <f t="shared" si="0"/>
        <v>11</v>
      </c>
    </row>
    <row r="35" spans="1:10" ht="12.75">
      <c r="A35" t="s">
        <v>295</v>
      </c>
      <c r="B35" s="5"/>
      <c r="G35" s="18">
        <v>13</v>
      </c>
      <c r="H35" s="18">
        <v>2</v>
      </c>
      <c r="J35">
        <f t="shared" si="0"/>
        <v>15</v>
      </c>
    </row>
    <row r="36" spans="1:10" ht="12.75">
      <c r="A36" t="s">
        <v>4172</v>
      </c>
      <c r="B36" s="29"/>
      <c r="E36" s="18">
        <v>2</v>
      </c>
      <c r="G36" s="18">
        <v>6</v>
      </c>
      <c r="H36" s="18">
        <v>3</v>
      </c>
      <c r="J36">
        <f t="shared" si="0"/>
        <v>11</v>
      </c>
    </row>
    <row r="38" ht="12.75">
      <c r="A38" t="s">
        <v>3486</v>
      </c>
    </row>
    <row r="39" ht="12.75">
      <c r="A39" t="s">
        <v>3487</v>
      </c>
    </row>
    <row r="41" ht="12.75">
      <c r="A41" t="s">
        <v>968</v>
      </c>
    </row>
    <row r="42" spans="1:2" ht="12.75">
      <c r="A42" s="6">
        <v>1</v>
      </c>
      <c r="B42" t="s">
        <v>2873</v>
      </c>
    </row>
    <row r="43" spans="1:2" ht="12.75">
      <c r="A43" s="6">
        <v>2</v>
      </c>
      <c r="B43" t="s">
        <v>759</v>
      </c>
    </row>
    <row r="44" spans="1:2" ht="12.75">
      <c r="A44" s="6">
        <v>3</v>
      </c>
      <c r="B44" t="s">
        <v>789</v>
      </c>
    </row>
    <row r="45" spans="1:2" ht="12.75">
      <c r="A45" s="6">
        <v>4</v>
      </c>
      <c r="B45" t="s">
        <v>789</v>
      </c>
    </row>
    <row r="46" spans="1:2" ht="12.75">
      <c r="A46" s="6">
        <v>5</v>
      </c>
      <c r="B46" t="s">
        <v>790</v>
      </c>
    </row>
    <row r="47" spans="1:2" ht="12.75">
      <c r="A47" s="6">
        <v>6</v>
      </c>
      <c r="B47" t="s">
        <v>4044</v>
      </c>
    </row>
    <row r="48" spans="1:2" ht="12.75">
      <c r="A48" s="6">
        <v>7</v>
      </c>
      <c r="B48" t="s">
        <v>758</v>
      </c>
    </row>
    <row r="50" ht="12.75">
      <c r="A50" t="s">
        <v>791</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HP Authorized Customer</cp:lastModifiedBy>
  <dcterms:created xsi:type="dcterms:W3CDTF">2006-07-04T21:19:50Z</dcterms:created>
  <dcterms:modified xsi:type="dcterms:W3CDTF">2010-01-24T01:17:31Z</dcterms:modified>
  <cp:category/>
  <cp:version/>
  <cp:contentType/>
  <cp:contentStatus/>
</cp:coreProperties>
</file>