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 C\Documents\SSFA\2018\Stuff for Shows\DtS Show\"/>
    </mc:Choice>
  </mc:AlternateContent>
  <bookViews>
    <workbookView xWindow="0" yWindow="0" windowWidth="11952" windowHeight="8772" tabRatio="874" activeTab="1"/>
  </bookViews>
  <sheets>
    <sheet name="Games by Tm" sheetId="14" r:id="rId1"/>
    <sheet name="PF" sheetId="1" r:id="rId2"/>
    <sheet name="PA" sheetId="2" r:id="rId3"/>
    <sheet name="PF-PA" sheetId="3" r:id="rId4"/>
    <sheet name="Team OFF" sheetId="4" r:id="rId5"/>
    <sheet name="Team RUN OFF" sheetId="5" r:id="rId6"/>
    <sheet name="Team PASS OFF" sheetId="6" r:id="rId7"/>
    <sheet name="Team DEF" sheetId="8" r:id="rId8"/>
    <sheet name="Team RUN DEF" sheetId="7" r:id="rId9"/>
    <sheet name="Team PASS DEF" sheetId="9" r:id="rId10"/>
    <sheet name="TO" sheetId="10" r:id="rId11"/>
    <sheet name="QB" sheetId="11" state="hidden" r:id="rId12"/>
    <sheet name="RB" sheetId="12" state="hidden" r:id="rId13"/>
    <sheet name="WR" sheetId="13" state="hidden" r:id="rId14"/>
  </sheets>
  <definedNames>
    <definedName name="Team_20__20Defensive_20Passing" localSheetId="9">'Team PASS DEF'!$A$1:$N$27</definedName>
    <definedName name="Team_20__20Defensive_20Rushing" localSheetId="8">'Team RUN DEF'!$A$1:$J$27</definedName>
    <definedName name="Team_20__20Defensive_20Scoring" localSheetId="2">PA!$A$1:$S$29</definedName>
    <definedName name="Team_20__20Defensive_20Yardage" localSheetId="7">'Team DEF'!$A$1:$M$27</definedName>
    <definedName name="Team_20__20Offensive_20Passing" localSheetId="6">'Team PASS OFF'!$A$1:$N$27</definedName>
    <definedName name="Team_20__20Offensive_20Rushing" localSheetId="5">'Team RUN OFF'!$A$1:$J$27</definedName>
    <definedName name="Team_20__20Offensive_20Scoring" localSheetId="1">PF!$A$1:$S$29</definedName>
    <definedName name="Team_20__20Offensive_20Yardage" localSheetId="4">'Team OFF'!$A$1:$M$27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0" l="1"/>
  <c r="B27" i="10"/>
  <c r="O16" i="9"/>
  <c r="O21" i="9"/>
  <c r="O17" i="9"/>
  <c r="O5" i="9"/>
  <c r="O12" i="9"/>
  <c r="O22" i="9"/>
  <c r="O4" i="9"/>
  <c r="O10" i="9"/>
  <c r="O24" i="9"/>
  <c r="O2" i="9"/>
  <c r="O3" i="9"/>
  <c r="O18" i="9"/>
  <c r="O11" i="9"/>
  <c r="O20" i="9"/>
  <c r="O6" i="9"/>
  <c r="O14" i="9"/>
  <c r="O19" i="9"/>
  <c r="O15" i="9"/>
  <c r="O7" i="9"/>
  <c r="O25" i="9"/>
  <c r="O23" i="9"/>
  <c r="O8" i="9"/>
  <c r="O9" i="9"/>
  <c r="O13" i="9"/>
  <c r="K5" i="7"/>
  <c r="K10" i="7"/>
  <c r="K15" i="7"/>
  <c r="K18" i="7"/>
  <c r="K25" i="7"/>
  <c r="K21" i="7"/>
  <c r="K9" i="7"/>
  <c r="K14" i="7"/>
  <c r="K13" i="7"/>
  <c r="K8" i="7"/>
  <c r="K4" i="7"/>
  <c r="K16" i="7"/>
  <c r="K2" i="7"/>
  <c r="K17" i="7"/>
  <c r="K3" i="7"/>
  <c r="K11" i="7"/>
  <c r="K20" i="7"/>
  <c r="K24" i="7"/>
  <c r="K12" i="7"/>
  <c r="K22" i="7"/>
  <c r="K19" i="7"/>
  <c r="K7" i="7"/>
  <c r="K6" i="7"/>
  <c r="K23" i="7"/>
  <c r="P23" i="8"/>
  <c r="P18" i="8"/>
  <c r="P25" i="8"/>
  <c r="P4" i="8"/>
  <c r="P17" i="8"/>
  <c r="P21" i="8"/>
  <c r="P3" i="8"/>
  <c r="P5" i="8"/>
  <c r="P22" i="8"/>
  <c r="P13" i="8"/>
  <c r="P2" i="8"/>
  <c r="P15" i="8"/>
  <c r="P9" i="8"/>
  <c r="P10" i="8"/>
  <c r="P8" i="8"/>
  <c r="P11" i="8"/>
  <c r="P20" i="8"/>
  <c r="P12" i="8"/>
  <c r="P7" i="8"/>
  <c r="P24" i="8"/>
  <c r="P19" i="8"/>
  <c r="P6" i="8"/>
  <c r="P14" i="8"/>
  <c r="P16" i="8"/>
  <c r="O22" i="6"/>
  <c r="O24" i="6"/>
  <c r="O10" i="6"/>
  <c r="O13" i="6"/>
  <c r="O4" i="6"/>
  <c r="O15" i="6"/>
  <c r="O8" i="6"/>
  <c r="O2" i="6"/>
  <c r="O7" i="6"/>
  <c r="O19" i="6"/>
  <c r="O5" i="6"/>
  <c r="O17" i="6"/>
  <c r="O16" i="6"/>
  <c r="O6" i="6"/>
  <c r="O20" i="6"/>
  <c r="O14" i="6"/>
  <c r="O12" i="6"/>
  <c r="O18" i="6"/>
  <c r="O3" i="6"/>
  <c r="O23" i="6"/>
  <c r="O21" i="6"/>
  <c r="O9" i="6"/>
  <c r="O11" i="6"/>
  <c r="O25" i="6"/>
  <c r="K17" i="5"/>
  <c r="K14" i="5"/>
  <c r="K10" i="5"/>
  <c r="K6" i="5"/>
  <c r="K23" i="5"/>
  <c r="K21" i="5"/>
  <c r="K2" i="5"/>
  <c r="K12" i="5"/>
  <c r="K16" i="5"/>
  <c r="K22" i="5"/>
  <c r="K8" i="5"/>
  <c r="K13" i="5"/>
  <c r="K3" i="5"/>
  <c r="K5" i="5"/>
  <c r="K15" i="5"/>
  <c r="K24" i="5"/>
  <c r="K4" i="5"/>
  <c r="K19" i="5"/>
  <c r="K11" i="5"/>
  <c r="K9" i="5"/>
  <c r="K20" i="5"/>
  <c r="K7" i="5"/>
  <c r="K25" i="5"/>
  <c r="K18" i="5"/>
  <c r="P4" i="4"/>
  <c r="P25" i="4"/>
  <c r="P18" i="4"/>
  <c r="P5" i="4"/>
  <c r="P7" i="4"/>
  <c r="P22" i="4"/>
  <c r="P2" i="4"/>
  <c r="P11" i="4"/>
  <c r="P20" i="4"/>
  <c r="P9" i="4"/>
  <c r="P17" i="4"/>
  <c r="P13" i="4"/>
  <c r="P10" i="4"/>
  <c r="P3" i="4"/>
  <c r="P6" i="4"/>
  <c r="P24" i="4"/>
  <c r="P8" i="4"/>
  <c r="P21" i="4"/>
  <c r="P16" i="4"/>
  <c r="P19" i="4"/>
  <c r="P15" i="4"/>
  <c r="P12" i="4"/>
  <c r="P14" i="4"/>
  <c r="U24" i="1" l="1"/>
  <c r="D25" i="10" l="1"/>
  <c r="D17" i="10"/>
  <c r="D19" i="10"/>
  <c r="D10" i="10"/>
  <c r="D26" i="10"/>
  <c r="D8" i="10"/>
  <c r="D24" i="10"/>
  <c r="D6" i="10"/>
  <c r="D16" i="10"/>
  <c r="D11" i="10"/>
  <c r="D5" i="10"/>
  <c r="D4" i="10"/>
  <c r="D15" i="10"/>
  <c r="D23" i="10"/>
  <c r="D3" i="10"/>
  <c r="D27" i="10" s="1"/>
  <c r="D20" i="10"/>
  <c r="D22" i="10"/>
  <c r="D7" i="10"/>
  <c r="D12" i="10"/>
  <c r="D21" i="10"/>
  <c r="D13" i="10"/>
  <c r="D18" i="10"/>
  <c r="D9" i="10"/>
  <c r="D14" i="10"/>
  <c r="O27" i="9" l="1"/>
  <c r="C28" i="10"/>
  <c r="B28" i="10"/>
  <c r="W2" i="1"/>
  <c r="B25" i="14"/>
  <c r="B23" i="14"/>
  <c r="B22" i="14"/>
  <c r="B21" i="14"/>
  <c r="B20" i="14"/>
  <c r="B19" i="14"/>
  <c r="B18" i="14"/>
  <c r="B17" i="14"/>
  <c r="B16" i="14"/>
  <c r="B15" i="14"/>
  <c r="B13" i="14"/>
  <c r="B12" i="14"/>
  <c r="B11" i="14"/>
  <c r="B9" i="14"/>
  <c r="B8" i="14"/>
  <c r="B7" i="14"/>
  <c r="B6" i="14"/>
  <c r="B5" i="14"/>
  <c r="B4" i="14"/>
  <c r="B3" i="14"/>
  <c r="T28" i="2"/>
  <c r="T4" i="1" l="1"/>
  <c r="T18" i="1"/>
  <c r="T19" i="1"/>
  <c r="T16" i="1"/>
  <c r="T10" i="1"/>
  <c r="T27" i="1"/>
  <c r="T17" i="1"/>
  <c r="T9" i="1"/>
  <c r="T22" i="1"/>
  <c r="T12" i="1"/>
  <c r="T23" i="1"/>
  <c r="T5" i="1"/>
  <c r="T7" i="1"/>
  <c r="T8" i="1"/>
  <c r="T24" i="1"/>
  <c r="T25" i="1"/>
  <c r="T6" i="1"/>
  <c r="T13" i="1"/>
  <c r="T20" i="1"/>
  <c r="T15" i="1"/>
  <c r="T14" i="1"/>
  <c r="T26" i="1"/>
  <c r="T11" i="1"/>
  <c r="T21" i="1"/>
  <c r="V2" i="2"/>
  <c r="S2" i="9"/>
  <c r="O1" i="5"/>
  <c r="S1" i="6"/>
  <c r="T2" i="8"/>
  <c r="O2" i="7"/>
  <c r="T2" i="4"/>
  <c r="T29" i="1"/>
  <c r="T19" i="2"/>
  <c r="O27" i="6"/>
  <c r="P23" i="4" l="1"/>
  <c r="T25" i="2"/>
  <c r="T13" i="2"/>
  <c r="T8" i="2"/>
  <c r="T10" i="2"/>
  <c r="T18" i="2"/>
  <c r="T24" i="2"/>
  <c r="T5" i="2"/>
  <c r="T16" i="2"/>
  <c r="T26" i="2"/>
  <c r="T4" i="2"/>
  <c r="T15" i="2"/>
  <c r="T23" i="2"/>
  <c r="T11" i="2"/>
  <c r="T20" i="2"/>
  <c r="T17" i="2"/>
  <c r="T22" i="2"/>
  <c r="T9" i="2"/>
  <c r="T7" i="2"/>
  <c r="T6" i="2"/>
  <c r="T27" i="2"/>
  <c r="T14" i="2"/>
  <c r="T12" i="2"/>
  <c r="T21" i="2"/>
  <c r="T28" i="1"/>
  <c r="P27" i="4"/>
  <c r="P27" i="8"/>
  <c r="P26" i="8"/>
  <c r="K27" i="7"/>
  <c r="T29" i="2" l="1"/>
  <c r="Q4" i="8"/>
  <c r="Q3" i="8"/>
  <c r="Q22" i="4"/>
  <c r="Q23" i="4" s="1"/>
  <c r="Q24" i="4" s="1"/>
  <c r="Q25" i="4" s="1"/>
  <c r="K27" i="5"/>
  <c r="K26" i="5" l="1"/>
  <c r="O26" i="6"/>
  <c r="D27" i="3" l="1"/>
  <c r="B27" i="3"/>
  <c r="D26" i="3"/>
  <c r="B26" i="3"/>
  <c r="O26" i="9" l="1"/>
  <c r="K26" i="7"/>
  <c r="L3" i="7" l="1"/>
  <c r="L4" i="7" s="1"/>
  <c r="L5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E10" i="3"/>
  <c r="E27" i="3"/>
  <c r="E17" i="3"/>
  <c r="E7" i="3"/>
  <c r="E24" i="3"/>
  <c r="E5" i="3"/>
  <c r="E13" i="3"/>
  <c r="E16" i="3"/>
  <c r="E9" i="3"/>
  <c r="E18" i="3"/>
  <c r="E25" i="3"/>
  <c r="E23" i="3"/>
  <c r="E22" i="3"/>
  <c r="E11" i="3"/>
  <c r="E8" i="3"/>
  <c r="E6" i="3"/>
  <c r="E4" i="3"/>
  <c r="E14" i="3"/>
  <c r="E21" i="3"/>
  <c r="E2" i="3"/>
  <c r="E3" i="3"/>
  <c r="E15" i="3"/>
  <c r="E12" i="3"/>
  <c r="E26" i="3"/>
  <c r="E19" i="3"/>
  <c r="E20" i="3"/>
  <c r="Q3" i="4"/>
  <c r="Q4" i="4" s="1"/>
  <c r="Q5" i="4" s="1"/>
  <c r="Q6" i="4" s="1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L3" i="5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Q5" i="8"/>
  <c r="Q6" i="8" s="1"/>
  <c r="Q7" i="8" s="1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P3" i="9"/>
  <c r="P4" i="9" s="1"/>
  <c r="P5" i="9" s="1"/>
  <c r="P6" i="9" s="1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5" i="1"/>
  <c r="U26" i="1"/>
  <c r="U27" i="1" s="1"/>
  <c r="P3" i="6"/>
  <c r="P4" i="6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file:///C:/Users/Tom%20C/Documents/SSFA/2013/Stats%20files%20–%20through%203%20quarters/Team%20-%20Offensive%20Scoring.html" htmlFormat="all"/>
  </connection>
  <connection id="2" name="Connection1" type="4" refreshedVersion="5" background="1" saveData="1">
    <webPr sourceData="1" parsePre="1" consecutive="1" xl2000="1" url="file:///C:/Users/Tom%20C/Documents/SSFA/2013/Stats%20files%20–%20through%203%20quarters/Team%20-%20Defensive%20Scoring.html" htmlFormat="all"/>
  </connection>
  <connection id="3" name="Connection2" type="4" refreshedVersion="5" background="1" saveData="1">
    <webPr sourceData="1" parsePre="1" consecutive="1" xl2000="1" url="file:///C:/Users/Tom%20C/Documents/SSFA/2013/Stats%20files%20–%20through%203%20quarters/Team%20-%20Offensive%20Yardage.html" htmlFormat="all"/>
  </connection>
  <connection id="4" name="Connection3" type="4" refreshedVersion="5" background="1" saveData="1">
    <webPr sourceData="1" parsePre="1" consecutive="1" xl2000="1" url="file:///C:/Users/Tom%20C/Documents/SSFA/2013/Stats%20files%20–%20through%203%20quarters/Team%20-%20Offensive%20Rushing.html" htmlFormat="all"/>
  </connection>
  <connection id="5" name="Connection4" type="4" refreshedVersion="5" background="1" saveData="1">
    <webPr sourceData="1" parsePre="1" consecutive="1" xl2000="1" url="file:///C:/Users/Tom%20C/Documents/SSFA/2013/Stats%20files%20–%20through%203%20quarters/Team%20-%20Offensive%20Passing.html" htmlFormat="all"/>
  </connection>
  <connection id="6" name="Connection5" type="4" refreshedVersion="5" background="1" saveData="1">
    <webPr sourceData="1" parsePre="1" consecutive="1" xl2000="1" url="file:///C:/Users/Tom%20C/Documents/SSFA/2013/Stats%20files%20–%20through%203%20quarters/Team%20-%20Defensive%20Rushing.html" htmlFormat="all"/>
  </connection>
  <connection id="7" name="Connection6" type="4" refreshedVersion="5" background="1" saveData="1">
    <webPr sourceData="1" parsePre="1" consecutive="1" xl2000="1" url="file:///C:/Users/Tom%20C/Documents/SSFA/2013/Stats%20files%20–%20through%203%20quarters/Team%20-%20Defensive%20Yardage.html" htmlFormat="all"/>
  </connection>
  <connection id="8" name="Connection7" type="4" refreshedVersion="5" background="1" saveData="1">
    <webPr sourceData="1" parsePre="1" consecutive="1" xl2000="1" url="file:///C:/Users/Tom%20C/Documents/SSFA/2013/Stats%20files%20–%20through%203%20quarters/Team%20-%20Defensive%20Passing.html" htmlFormat="all"/>
  </connection>
</connections>
</file>

<file path=xl/sharedStrings.xml><?xml version="1.0" encoding="utf-8"?>
<sst xmlns="http://schemas.openxmlformats.org/spreadsheetml/2006/main" count="1284" uniqueCount="452">
  <si>
    <t>Team - Offensive Scoring</t>
  </si>
  <si>
    <t>City</t>
  </si>
  <si>
    <t>RushTDs</t>
  </si>
  <si>
    <t>PassTDs</t>
  </si>
  <si>
    <t>FumTDs</t>
  </si>
  <si>
    <t>IntTDs</t>
  </si>
  <si>
    <t>KRTDs</t>
  </si>
  <si>
    <t>PRTDs</t>
  </si>
  <si>
    <t>EPM</t>
  </si>
  <si>
    <t>EPA</t>
  </si>
  <si>
    <t>2PPC</t>
  </si>
  <si>
    <t>2PPA</t>
  </si>
  <si>
    <t>2PRC</t>
  </si>
  <si>
    <t>2PRA</t>
  </si>
  <si>
    <t>FGG</t>
  </si>
  <si>
    <t>FGA</t>
  </si>
  <si>
    <t>FGPct</t>
  </si>
  <si>
    <t>FGL</t>
  </si>
  <si>
    <t>Safeties</t>
  </si>
  <si>
    <t>PF</t>
  </si>
  <si>
    <t>New York AFC</t>
  </si>
  <si>
    <t>Houston</t>
  </si>
  <si>
    <t>Green Bay</t>
  </si>
  <si>
    <t>Kansas City</t>
  </si>
  <si>
    <t>San Francisco</t>
  </si>
  <si>
    <t>Cincinnati</t>
  </si>
  <si>
    <t>Arizona</t>
  </si>
  <si>
    <t>Chicago</t>
  </si>
  <si>
    <t>Seattle</t>
  </si>
  <si>
    <t>Minnesota</t>
  </si>
  <si>
    <t>Detroit</t>
  </si>
  <si>
    <t>Miami</t>
  </si>
  <si>
    <t>Sum</t>
  </si>
  <si>
    <t>Avg</t>
  </si>
  <si>
    <t>Team - Defensive Scoring</t>
  </si>
  <si>
    <t>OppRushTDs</t>
  </si>
  <si>
    <t>OppPassTDs</t>
  </si>
  <si>
    <t>OppFumTDs</t>
  </si>
  <si>
    <t>Opp2PRC</t>
  </si>
  <si>
    <t>Opp2PRA</t>
  </si>
  <si>
    <t>OppFGG</t>
  </si>
  <si>
    <t>OppFGA</t>
  </si>
  <si>
    <t>OppFGL</t>
  </si>
  <si>
    <t>OppSc</t>
  </si>
  <si>
    <t>PF-PA</t>
  </si>
  <si>
    <t>RushA</t>
  </si>
  <si>
    <t>RushY</t>
  </si>
  <si>
    <t>RushAvg</t>
  </si>
  <si>
    <t>PassA</t>
  </si>
  <si>
    <t>PassC</t>
  </si>
  <si>
    <t>PassCP</t>
  </si>
  <si>
    <t>PassY</t>
  </si>
  <si>
    <t>PassS</t>
  </si>
  <si>
    <t>PassSY</t>
  </si>
  <si>
    <t>PassYN</t>
  </si>
  <si>
    <t>PassYPA</t>
  </si>
  <si>
    <t>PassYPC</t>
  </si>
  <si>
    <t>Rank</t>
  </si>
  <si>
    <t>YPG</t>
  </si>
  <si>
    <t>RushL</t>
  </si>
  <si>
    <t>Rush1stD</t>
  </si>
  <si>
    <t>Rush3rdA1FD</t>
  </si>
  <si>
    <t>Rush3rd1A</t>
  </si>
  <si>
    <t>RushF</t>
  </si>
  <si>
    <t>PassI</t>
  </si>
  <si>
    <t>PassIP</t>
  </si>
  <si>
    <t>PassR</t>
  </si>
  <si>
    <t>OppRushA</t>
  </si>
  <si>
    <t>OppRushY</t>
  </si>
  <si>
    <t>OppRushAvg</t>
  </si>
  <si>
    <t>OppRushL</t>
  </si>
  <si>
    <t>OppRush1stD</t>
  </si>
  <si>
    <t>OppRush3rdA1FD</t>
  </si>
  <si>
    <t>OppRush3rd1A</t>
  </si>
  <si>
    <t>OppRushF</t>
  </si>
  <si>
    <t>Opp Rush YPG</t>
  </si>
  <si>
    <t>OppPassA</t>
  </si>
  <si>
    <t>OppPassC</t>
  </si>
  <si>
    <t>OppPassCP</t>
  </si>
  <si>
    <t>OppPassY</t>
  </si>
  <si>
    <t>OppPassS</t>
  </si>
  <si>
    <t>OppPassYN</t>
  </si>
  <si>
    <t>OppPassYPA</t>
  </si>
  <si>
    <t>PPG</t>
  </si>
  <si>
    <t>OppPassYPC</t>
  </si>
  <si>
    <t>OppPassSY</t>
  </si>
  <si>
    <t>OppPassI</t>
  </si>
  <si>
    <t>OppPassIP</t>
  </si>
  <si>
    <t>OppPassR</t>
  </si>
  <si>
    <t>New York NFC</t>
  </si>
  <si>
    <t xml:space="preserve">Rank </t>
  </si>
  <si>
    <t>Pittsburgh</t>
  </si>
  <si>
    <t>Tampa Bay</t>
  </si>
  <si>
    <t>Tennessee</t>
  </si>
  <si>
    <t>OppRushYPA</t>
  </si>
  <si>
    <t>Team Name</t>
  </si>
  <si>
    <t>Takeaways</t>
  </si>
  <si>
    <t>Giveaways</t>
  </si>
  <si>
    <t>PlusMinus</t>
  </si>
  <si>
    <t>League Totals</t>
  </si>
  <si>
    <t>TotOff</t>
  </si>
  <si>
    <t>OppTotOff</t>
  </si>
  <si>
    <t>Oakland</t>
  </si>
  <si>
    <t>Los Angeles NFC</t>
  </si>
  <si>
    <t>Los Angeles AFC</t>
  </si>
  <si>
    <t>---</t>
  </si>
  <si>
    <t>OppTotAPY</t>
  </si>
  <si>
    <t>TotAPY</t>
  </si>
  <si>
    <t>NameFL</t>
  </si>
  <si>
    <t>TAbb</t>
  </si>
  <si>
    <t>PassTDP</t>
  </si>
  <si>
    <t>PassL</t>
  </si>
  <si>
    <t>Tom Brady</t>
  </si>
  <si>
    <t>LAC</t>
  </si>
  <si>
    <t>Aaron Rodgers</t>
  </si>
  <si>
    <t>PIT</t>
  </si>
  <si>
    <t>Jimmy Garoppolo</t>
  </si>
  <si>
    <t>Case Keenum</t>
  </si>
  <si>
    <t>GBA</t>
  </si>
  <si>
    <t>Philip Rivers</t>
  </si>
  <si>
    <t>Drew Brees</t>
  </si>
  <si>
    <t>HOU</t>
  </si>
  <si>
    <t>Matt Ryan</t>
  </si>
  <si>
    <t>CHI</t>
  </si>
  <si>
    <t>Kirk Cousins</t>
  </si>
  <si>
    <t>Tyrod Taylor</t>
  </si>
  <si>
    <t>OAK</t>
  </si>
  <si>
    <t>Jared Goff</t>
  </si>
  <si>
    <t>KCI</t>
  </si>
  <si>
    <t>Matthew Stafford</t>
  </si>
  <si>
    <t>DET</t>
  </si>
  <si>
    <t>Ben Roethlisberger</t>
  </si>
  <si>
    <t>TEN</t>
  </si>
  <si>
    <t>Alex Smith</t>
  </si>
  <si>
    <t>NYG</t>
  </si>
  <si>
    <t>Deshaun Watson</t>
  </si>
  <si>
    <t>Joe Flacco</t>
  </si>
  <si>
    <t>ARI</t>
  </si>
  <si>
    <t>Dak Prescott</t>
  </si>
  <si>
    <t>TBA</t>
  </si>
  <si>
    <t>Andy Dalton</t>
  </si>
  <si>
    <t>MIA</t>
  </si>
  <si>
    <t>Josh McCown</t>
  </si>
  <si>
    <t>Carson Wentz</t>
  </si>
  <si>
    <t>LAR</t>
  </si>
  <si>
    <t>CIN</t>
  </si>
  <si>
    <t>Russell Wilson</t>
  </si>
  <si>
    <t>SEA</t>
  </si>
  <si>
    <t>Carson Palmer</t>
  </si>
  <si>
    <t>SFR</t>
  </si>
  <si>
    <t>Ryan Fitzpatrick</t>
  </si>
  <si>
    <t>NYJ</t>
  </si>
  <si>
    <t>MIN</t>
  </si>
  <si>
    <t>Brett Hundley</t>
  </si>
  <si>
    <t>Jordan Howard</t>
  </si>
  <si>
    <t>Mark Ingram</t>
  </si>
  <si>
    <t>Todd Gurley</t>
  </si>
  <si>
    <t>Le'Veon Bell</t>
  </si>
  <si>
    <t>Bilal Powell</t>
  </si>
  <si>
    <t>Jay Ajayi</t>
  </si>
  <si>
    <t>Lamar Miller</t>
  </si>
  <si>
    <t>Alex Collins</t>
  </si>
  <si>
    <t>Kareem Hunt</t>
  </si>
  <si>
    <t>Leonard Fournette</t>
  </si>
  <si>
    <t>Carlos Hyde</t>
  </si>
  <si>
    <t>Dion Lewis</t>
  </si>
  <si>
    <t>Ezekiel Elliott</t>
  </si>
  <si>
    <t>Wayne Gallman</t>
  </si>
  <si>
    <t>D'Onta Foreman</t>
  </si>
  <si>
    <t>Latavius Murray</t>
  </si>
  <si>
    <t>Joe Mixon</t>
  </si>
  <si>
    <t>Jamaal Williams</t>
  </si>
  <si>
    <t>Orleans Darkwa</t>
  </si>
  <si>
    <t>Alfred Morris</t>
  </si>
  <si>
    <t>LeGarrette Blount</t>
  </si>
  <si>
    <t>Tevin Coleman</t>
  </si>
  <si>
    <t>Matt Breida</t>
  </si>
  <si>
    <t>Alvin Kamara</t>
  </si>
  <si>
    <t>Frank Gore</t>
  </si>
  <si>
    <t>Duke Johnson</t>
  </si>
  <si>
    <t>Dalvin Cook</t>
  </si>
  <si>
    <t>Matt Forte</t>
  </si>
  <si>
    <t>Samaje Perine</t>
  </si>
  <si>
    <t>Tarik Cohen</t>
  </si>
  <si>
    <t>Marlon Mack</t>
  </si>
  <si>
    <t>Isaiah Crowell</t>
  </si>
  <si>
    <t>Giovani Bernard</t>
  </si>
  <si>
    <t>Christian McCaffrey</t>
  </si>
  <si>
    <t>Aaron Jones</t>
  </si>
  <si>
    <t>Devontae Booker</t>
  </si>
  <si>
    <t>Marshawn Lynch</t>
  </si>
  <si>
    <t>Derrick Henry</t>
  </si>
  <si>
    <t>DeMarco Murray</t>
  </si>
  <si>
    <t>Jalen Richard</t>
  </si>
  <si>
    <t>Malcolm Brown</t>
  </si>
  <si>
    <t>C.J. Anderson</t>
  </si>
  <si>
    <t>Jerick McKinnon</t>
  </si>
  <si>
    <t>Kenyan Drake</t>
  </si>
  <si>
    <t>Corey Clement</t>
  </si>
  <si>
    <t>Devonta Freeman</t>
  </si>
  <si>
    <t>Javorius Allen</t>
  </si>
  <si>
    <t>Jacquizz Rodgers</t>
  </si>
  <si>
    <t>Shane Vereen</t>
  </si>
  <si>
    <t>Melvin Gordon</t>
  </si>
  <si>
    <t>Austin Ekeler</t>
  </si>
  <si>
    <t>Rod Smith</t>
  </si>
  <si>
    <t>Jamaal Charles</t>
  </si>
  <si>
    <t>Mike Davis</t>
  </si>
  <si>
    <t>Mike Tolbert</t>
  </si>
  <si>
    <t>Jonathan Stewart</t>
  </si>
  <si>
    <t>Alfred Blue</t>
  </si>
  <si>
    <t>Chris Ivory</t>
  </si>
  <si>
    <t>Mike Gillislee</t>
  </si>
  <si>
    <t>Cam Newton</t>
  </si>
  <si>
    <t>LeSean McCoy</t>
  </si>
  <si>
    <t>Ty Montgomery</t>
  </si>
  <si>
    <t>Elijah McGuire</t>
  </si>
  <si>
    <t>Kyle Juszczyk</t>
  </si>
  <si>
    <t>Larry Fitzgerald</t>
  </si>
  <si>
    <t>Keelan Cole</t>
  </si>
  <si>
    <t>RecR</t>
  </si>
  <si>
    <t>RecY</t>
  </si>
  <si>
    <t>RecYPR</t>
  </si>
  <si>
    <t>RecL</t>
  </si>
  <si>
    <t>RecTDs</t>
  </si>
  <si>
    <t>RecF</t>
  </si>
  <si>
    <t>Rec1stD</t>
  </si>
  <si>
    <t>Rec3rdDC</t>
  </si>
  <si>
    <t>Vernon Davis</t>
  </si>
  <si>
    <t>Antonio Brown</t>
  </si>
  <si>
    <t>Will Fuller</t>
  </si>
  <si>
    <t>Michael Thomas</t>
  </si>
  <si>
    <t>DeSean Jackson</t>
  </si>
  <si>
    <t>JuJu Smith-Schuster</t>
  </si>
  <si>
    <t>Mike Evans</t>
  </si>
  <si>
    <t>Odell Beckham</t>
  </si>
  <si>
    <t>Kenny Stills</t>
  </si>
  <si>
    <t>DeAndre Hopkins</t>
  </si>
  <si>
    <t>Brandin Cooks</t>
  </si>
  <si>
    <t>Alshon Jeffery</t>
  </si>
  <si>
    <t>Keenan Allen</t>
  </si>
  <si>
    <t>Marquise Goodwin</t>
  </si>
  <si>
    <t>Stefon Diggs</t>
  </si>
  <si>
    <t>Pierre Garcon</t>
  </si>
  <si>
    <t>Jordy Nelson</t>
  </si>
  <si>
    <t>Delanie Walker</t>
  </si>
  <si>
    <t>Marvin Jones</t>
  </si>
  <si>
    <t>Eric Ebron</t>
  </si>
  <si>
    <t>Jarvis Landry</t>
  </si>
  <si>
    <t>Ed Dickson</t>
  </si>
  <si>
    <t>Tyreek Hill</t>
  </si>
  <si>
    <t>Antonio Gates</t>
  </si>
  <si>
    <t>Zach Ertz</t>
  </si>
  <si>
    <t>Jack Doyle</t>
  </si>
  <si>
    <t>Chris Hogan</t>
  </si>
  <si>
    <t>O.J. Howard</t>
  </si>
  <si>
    <t>T.Y. Hilton</t>
  </si>
  <si>
    <t>Martavis Bryant</t>
  </si>
  <si>
    <t>Jimmy Graham</t>
  </si>
  <si>
    <t>Julio Jones</t>
  </si>
  <si>
    <t>Jared Cook</t>
  </si>
  <si>
    <t>Greg Olsen</t>
  </si>
  <si>
    <t>Jaron Brown</t>
  </si>
  <si>
    <t>Ted Ginn Jr.</t>
  </si>
  <si>
    <t>Coby Fleener</t>
  </si>
  <si>
    <t>Brandon Coleman</t>
  </si>
  <si>
    <t>Brice Butler</t>
  </si>
  <si>
    <t>A.J. Green</t>
  </si>
  <si>
    <t>Torrey Smith</t>
  </si>
  <si>
    <t>Sterling Shepard</t>
  </si>
  <si>
    <t>Doug Baldwin</t>
  </si>
  <si>
    <t>Austin Seferian-Jenkin</t>
  </si>
  <si>
    <t>David Njoku</t>
  </si>
  <si>
    <t>Cameron Brate</t>
  </si>
  <si>
    <t>Travis Kelce</t>
  </si>
  <si>
    <t>DeVante Parker</t>
  </si>
  <si>
    <t>Davante Adams</t>
  </si>
  <si>
    <t>Dez Bryant</t>
  </si>
  <si>
    <t>Trey Burton</t>
  </si>
  <si>
    <t>Tyler Kroft</t>
  </si>
  <si>
    <t>Devin Funchess</t>
  </si>
  <si>
    <t>Austin Hooper</t>
  </si>
  <si>
    <t>Rob Gronkowski</t>
  </si>
  <si>
    <t>Demaryius Thomas</t>
  </si>
  <si>
    <t>Charles Clay</t>
  </si>
  <si>
    <t>Demetrius Harris</t>
  </si>
  <si>
    <t>Gerald Everett</t>
  </si>
  <si>
    <t>Kenny Golladay</t>
  </si>
  <si>
    <t>Kyle Rudolph</t>
  </si>
  <si>
    <t>Benjamin Watson</t>
  </si>
  <si>
    <t>Marcedes Lewis</t>
  </si>
  <si>
    <t>Robby Anderson</t>
  </si>
  <si>
    <t>Kelvin Benjamin</t>
  </si>
  <si>
    <t>Michael Crabtree</t>
  </si>
  <si>
    <t>Rishard Matthews</t>
  </si>
  <si>
    <t>Sammy Watkins</t>
  </si>
  <si>
    <t>Amari Cooper</t>
  </si>
  <si>
    <t>James White</t>
  </si>
  <si>
    <t>Golden Tate</t>
  </si>
  <si>
    <t>Terrance Williams</t>
  </si>
  <si>
    <t>Adam Thielen</t>
  </si>
  <si>
    <t>Tyrell Williams</t>
  </si>
  <si>
    <t>Brandon LaFell</t>
  </si>
  <si>
    <t>Garrett Celek</t>
  </si>
  <si>
    <t>Hunter Henry</t>
  </si>
  <si>
    <t>Zach Miller</t>
  </si>
  <si>
    <t>Jermaine Gresham</t>
  </si>
  <si>
    <t>Josh Doctson</t>
  </si>
  <si>
    <t>George Kittle</t>
  </si>
  <si>
    <t>Cooper Kupp</t>
  </si>
  <si>
    <t>Mike Wallace</t>
  </si>
  <si>
    <t>Vance McDonald</t>
  </si>
  <si>
    <t>Josh Bellamy</t>
  </si>
  <si>
    <t>Ryan Griffin</t>
  </si>
  <si>
    <t>Jamison Crowder</t>
  </si>
  <si>
    <t>Ricardo Louis</t>
  </si>
  <si>
    <t>Evan Engram</t>
  </si>
  <si>
    <t>Donte Moncrief</t>
  </si>
  <si>
    <t>Josh Gordon</t>
  </si>
  <si>
    <t>Martellus Bennett</t>
  </si>
  <si>
    <t>Paul Richardson</t>
  </si>
  <si>
    <t>Tyler Lockett</t>
  </si>
  <si>
    <t>J.J. Nelson</t>
  </si>
  <si>
    <t>Marqise Lee</t>
  </si>
  <si>
    <t>Tyler Higbee</t>
  </si>
  <si>
    <t>Jermaine Kearse</t>
  </si>
  <si>
    <t>Randall Cobb</t>
  </si>
  <si>
    <t>Emmanuel Sanders</t>
  </si>
  <si>
    <t>Taywan Taylor</t>
  </si>
  <si>
    <t>Chris Godwin</t>
  </si>
  <si>
    <t>J.D. McKissic</t>
  </si>
  <si>
    <t>Ben Koyack</t>
  </si>
  <si>
    <t>Seth Roberts</t>
  </si>
  <si>
    <t>Ricky Seals-Jones</t>
  </si>
  <si>
    <t>Patrick Ricard</t>
  </si>
  <si>
    <t>James O'Shaughnessy</t>
  </si>
  <si>
    <t>Anthony Fasano</t>
  </si>
  <si>
    <t>Albert Wilson</t>
  </si>
  <si>
    <t>Geronimo Allison</t>
  </si>
  <si>
    <t>Travis Benjamin</t>
  </si>
  <si>
    <t>Aldrick Robinson</t>
  </si>
  <si>
    <t>Mohamed Sanu</t>
  </si>
  <si>
    <t>Michael Roberts</t>
  </si>
  <si>
    <t>Darren Fells</t>
  </si>
  <si>
    <t>C.J. Uzomah</t>
  </si>
  <si>
    <t>Jordan Reed</t>
  </si>
  <si>
    <t>Dede Westbrook</t>
  </si>
  <si>
    <t>John Brown</t>
  </si>
  <si>
    <t>Jeff Heuerman</t>
  </si>
  <si>
    <t>Brent Celek</t>
  </si>
  <si>
    <t>Chris Conley</t>
  </si>
  <si>
    <t>James Develin</t>
  </si>
  <si>
    <t>Dontrelle Inman</t>
  </si>
  <si>
    <t>Jason Witten</t>
  </si>
  <si>
    <t>Rhett Ellison</t>
  </si>
  <si>
    <t>Nelson Agholor</t>
  </si>
  <si>
    <t>Rex Burkhead</t>
  </si>
  <si>
    <t>Anthony Sherman</t>
  </si>
  <si>
    <t>David Morgan</t>
  </si>
  <si>
    <t>Neal Sterling</t>
  </si>
  <si>
    <t>Baltimore</t>
  </si>
  <si>
    <t>Cleveland</t>
  </si>
  <si>
    <t>Jacksonville</t>
  </si>
  <si>
    <t>New Orleans</t>
  </si>
  <si>
    <t>Washington</t>
  </si>
  <si>
    <t>League Games:</t>
  </si>
  <si>
    <t>League Games</t>
  </si>
  <si>
    <t>Tm Games</t>
  </si>
  <si>
    <t>Team Takeaways/Giveaways</t>
  </si>
  <si>
    <t>AVG</t>
  </si>
  <si>
    <t>OppEPM</t>
  </si>
  <si>
    <t>OppEPA</t>
  </si>
  <si>
    <t>Opp2PPC</t>
  </si>
  <si>
    <t>Opp2PPA</t>
  </si>
  <si>
    <t>OppFGPct</t>
  </si>
  <si>
    <t>OppSafeties</t>
  </si>
  <si>
    <t>WAS</t>
  </si>
  <si>
    <t>Mike Glennon</t>
  </si>
  <si>
    <t>JAX</t>
  </si>
  <si>
    <t>CLE</t>
  </si>
  <si>
    <t>NOR</t>
  </si>
  <si>
    <t>Blaine Gabbert</t>
  </si>
  <si>
    <t>Blake Bortles</t>
  </si>
  <si>
    <t>Marcus Mariota</t>
  </si>
  <si>
    <t>BAL</t>
  </si>
  <si>
    <t>Jacoby Brissett</t>
  </si>
  <si>
    <t>Jameis Winston</t>
  </si>
  <si>
    <t>Elijhaa Penny</t>
  </si>
  <si>
    <t>Adrian Peterson</t>
  </si>
  <si>
    <t>Chris Thompson</t>
  </si>
  <si>
    <t>Eddie Lacy</t>
  </si>
  <si>
    <t>Ameer Abdullah</t>
  </si>
  <si>
    <t>T.J. Yeldon</t>
  </si>
  <si>
    <t>Jeremy Hill</t>
  </si>
  <si>
    <t>Rob Kelley</t>
  </si>
  <si>
    <t>Doug Martin</t>
  </si>
  <si>
    <t>Charcandrick West</t>
  </si>
  <si>
    <t>Wendell Smallwood</t>
  </si>
  <si>
    <t>Andy Janovich</t>
  </si>
  <si>
    <t>Eli Manning</t>
  </si>
  <si>
    <t>Chase Daniel</t>
  </si>
  <si>
    <t>Aaron Ripkowski</t>
  </si>
  <si>
    <t>Damien Williams</t>
  </si>
  <si>
    <t>Geno Smith</t>
  </si>
  <si>
    <t>Brock Osweiler</t>
  </si>
  <si>
    <t>Seth DeValve</t>
  </si>
  <si>
    <t>Rashard Higgins</t>
  </si>
  <si>
    <t>Danny Amendola</t>
  </si>
  <si>
    <t>Adam Shaheen</t>
  </si>
  <si>
    <t>Cody Latimer</t>
  </si>
  <si>
    <t>Richard Rodgers</t>
  </si>
  <si>
    <t>Kendrick Bourne</t>
  </si>
  <si>
    <t>Eric Tomlinson</t>
  </si>
  <si>
    <t>Tre Madden</t>
  </si>
  <si>
    <t>Jeremy Kerley</t>
  </si>
  <si>
    <t>Virgil Green</t>
  </si>
  <si>
    <t>Nick Boyle</t>
  </si>
  <si>
    <t>T.J. Jones</t>
  </si>
  <si>
    <t>Nick Vannett</t>
  </si>
  <si>
    <t>Tommy Bohanon</t>
  </si>
  <si>
    <t>Deonte Thompson</t>
  </si>
  <si>
    <t>Chad Wheeler</t>
  </si>
  <si>
    <t>Dwayne Allen</t>
  </si>
  <si>
    <t>Chad Hansen</t>
  </si>
  <si>
    <t>Jordan Matthews</t>
  </si>
  <si>
    <t>Eric Decker</t>
  </si>
  <si>
    <t>Justin Hardy</t>
  </si>
  <si>
    <t>Kamar Aiken</t>
  </si>
  <si>
    <t>Stephen Anderson</t>
  </si>
  <si>
    <t>Mack Hollins</t>
  </si>
  <si>
    <t>Trent Taylor</t>
  </si>
  <si>
    <t>Dion Sims</t>
  </si>
  <si>
    <t>Geoff Swaim</t>
  </si>
  <si>
    <t>Blake Bell</t>
  </si>
  <si>
    <t>Levine Toilolo</t>
  </si>
  <si>
    <t>Terrelle Pryor</t>
  </si>
  <si>
    <t>Adam Humphries</t>
  </si>
  <si>
    <t>Jarius Wright</t>
  </si>
  <si>
    <t>Tommylee Lewis</t>
  </si>
  <si>
    <t>Randall Telfer</t>
  </si>
  <si>
    <t>Danny Woodhead</t>
  </si>
  <si>
    <t>Demarcus Robinson</t>
  </si>
  <si>
    <t>Tyler Boyd</t>
  </si>
  <si>
    <t>Julius Thomas</t>
  </si>
  <si>
    <t>Josh Malone</t>
  </si>
  <si>
    <t>Maxx Williams</t>
  </si>
  <si>
    <t>Bruce Ellington</t>
  </si>
  <si>
    <t>Dallas</t>
  </si>
  <si>
    <t>OppInt TDs</t>
  </si>
  <si>
    <t>OppKR TDs</t>
  </si>
  <si>
    <t>OppPR TDs</t>
  </si>
  <si>
    <t>Las Vegas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</si>
</sst>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4" fontId="5" fillId="0" borderId="0" xfId="0" applyNumberFormat="1" applyFont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center"/>
    </xf>
    <xf numFmtId="0" fontId="3" fillId="0" borderId="0" xfId="0" applyFont="1"/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164" fontId="3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center" vertical="top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0" applyNumberFormat="1"/>
    <xf numFmtId="0" fontId="1" fillId="2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9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Team%20-%20Offensive%20Scoring" preserveFormatting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eam%20-%20Defensive%20Scoring" preserveFormatting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eam%20-%20Offensive%20Yardage" preserveFormatting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eam%20-%20Offensive%20Rushing" preserveFormatting="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eam%20-%20Offensive%20Passing" preserveFormatting="0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eam%20-%20Defensive%20Yardage" preserveFormatting="0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eam%20-%20Defensive%20Rushing" preserveFormatting="0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eam%20-%20Defensive%20Passing" preserveFormatting="0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" sqref="C2"/>
    </sheetView>
  </sheetViews>
  <sheetFormatPr defaultRowHeight="14.4" x14ac:dyDescent="0.3"/>
  <cols>
    <col min="1" max="1" width="19" customWidth="1"/>
    <col min="2" max="2" width="8.88671875" style="53"/>
    <col min="4" max="4" width="4.109375" customWidth="1"/>
    <col min="5" max="5" width="5.77734375" style="53" customWidth="1"/>
  </cols>
  <sheetData>
    <row r="1" spans="1:5" s="54" customFormat="1" x14ac:dyDescent="0.3">
      <c r="A1" s="1" t="s">
        <v>1</v>
      </c>
      <c r="B1" s="58" t="s">
        <v>367</v>
      </c>
      <c r="C1" s="56" t="s">
        <v>365</v>
      </c>
      <c r="D1" s="56"/>
      <c r="E1" s="55">
        <v>12</v>
      </c>
    </row>
    <row r="2" spans="1:5" x14ac:dyDescent="0.3">
      <c r="A2" s="3" t="s">
        <v>26</v>
      </c>
      <c r="B2" s="57">
        <v>11</v>
      </c>
    </row>
    <row r="3" spans="1:5" x14ac:dyDescent="0.3">
      <c r="A3" s="3" t="s">
        <v>360</v>
      </c>
      <c r="B3" s="53">
        <f t="shared" ref="B3:B25" si="0">$E$1</f>
        <v>12</v>
      </c>
    </row>
    <row r="4" spans="1:5" x14ac:dyDescent="0.3">
      <c r="A4" s="3" t="s">
        <v>27</v>
      </c>
      <c r="B4" s="53">
        <f t="shared" si="0"/>
        <v>12</v>
      </c>
    </row>
    <row r="5" spans="1:5" x14ac:dyDescent="0.3">
      <c r="A5" s="3" t="s">
        <v>25</v>
      </c>
      <c r="B5" s="53">
        <f t="shared" si="0"/>
        <v>12</v>
      </c>
    </row>
    <row r="6" spans="1:5" x14ac:dyDescent="0.3">
      <c r="A6" s="3" t="s">
        <v>361</v>
      </c>
      <c r="B6" s="53">
        <f t="shared" si="0"/>
        <v>12</v>
      </c>
    </row>
    <row r="7" spans="1:5" x14ac:dyDescent="0.3">
      <c r="A7" s="3" t="s">
        <v>30</v>
      </c>
      <c r="B7" s="53">
        <f t="shared" si="0"/>
        <v>12</v>
      </c>
    </row>
    <row r="8" spans="1:5" x14ac:dyDescent="0.3">
      <c r="A8" s="3" t="s">
        <v>22</v>
      </c>
      <c r="B8" s="53">
        <f t="shared" si="0"/>
        <v>12</v>
      </c>
    </row>
    <row r="9" spans="1:5" x14ac:dyDescent="0.3">
      <c r="A9" s="3" t="s">
        <v>21</v>
      </c>
      <c r="B9" s="53">
        <f t="shared" si="0"/>
        <v>12</v>
      </c>
    </row>
    <row r="10" spans="1:5" x14ac:dyDescent="0.3">
      <c r="A10" s="3" t="s">
        <v>362</v>
      </c>
      <c r="B10" s="57">
        <v>11</v>
      </c>
    </row>
    <row r="11" spans="1:5" x14ac:dyDescent="0.3">
      <c r="A11" s="3" t="s">
        <v>23</v>
      </c>
      <c r="B11" s="53">
        <f t="shared" si="0"/>
        <v>12</v>
      </c>
    </row>
    <row r="12" spans="1:5" x14ac:dyDescent="0.3">
      <c r="A12" s="3" t="s">
        <v>104</v>
      </c>
      <c r="B12" s="53">
        <f t="shared" si="0"/>
        <v>12</v>
      </c>
    </row>
    <row r="13" spans="1:5" x14ac:dyDescent="0.3">
      <c r="A13" s="3" t="s">
        <v>103</v>
      </c>
      <c r="B13" s="53">
        <f t="shared" si="0"/>
        <v>12</v>
      </c>
    </row>
    <row r="14" spans="1:5" x14ac:dyDescent="0.3">
      <c r="A14" s="3" t="s">
        <v>31</v>
      </c>
      <c r="B14" s="57">
        <v>11</v>
      </c>
    </row>
    <row r="15" spans="1:5" x14ac:dyDescent="0.3">
      <c r="A15" s="3" t="s">
        <v>29</v>
      </c>
      <c r="B15" s="53">
        <f t="shared" si="0"/>
        <v>12</v>
      </c>
    </row>
    <row r="16" spans="1:5" x14ac:dyDescent="0.3">
      <c r="A16" s="3" t="s">
        <v>363</v>
      </c>
      <c r="B16" s="53">
        <f t="shared" si="0"/>
        <v>12</v>
      </c>
    </row>
    <row r="17" spans="1:2" x14ac:dyDescent="0.3">
      <c r="A17" s="3" t="s">
        <v>20</v>
      </c>
      <c r="B17" s="53">
        <f t="shared" si="0"/>
        <v>12</v>
      </c>
    </row>
    <row r="18" spans="1:2" x14ac:dyDescent="0.3">
      <c r="A18" s="3" t="s">
        <v>89</v>
      </c>
      <c r="B18" s="53">
        <f t="shared" si="0"/>
        <v>12</v>
      </c>
    </row>
    <row r="19" spans="1:2" x14ac:dyDescent="0.3">
      <c r="A19" s="3" t="s">
        <v>102</v>
      </c>
      <c r="B19" s="53">
        <f t="shared" si="0"/>
        <v>12</v>
      </c>
    </row>
    <row r="20" spans="1:2" x14ac:dyDescent="0.3">
      <c r="A20" s="3" t="s">
        <v>91</v>
      </c>
      <c r="B20" s="53">
        <f t="shared" si="0"/>
        <v>12</v>
      </c>
    </row>
    <row r="21" spans="1:2" x14ac:dyDescent="0.3">
      <c r="A21" s="3" t="s">
        <v>24</v>
      </c>
      <c r="B21" s="53">
        <f t="shared" si="0"/>
        <v>12</v>
      </c>
    </row>
    <row r="22" spans="1:2" x14ac:dyDescent="0.3">
      <c r="A22" s="3" t="s">
        <v>28</v>
      </c>
      <c r="B22" s="53">
        <f t="shared" si="0"/>
        <v>12</v>
      </c>
    </row>
    <row r="23" spans="1:2" x14ac:dyDescent="0.3">
      <c r="A23" s="3" t="s">
        <v>92</v>
      </c>
      <c r="B23" s="53">
        <f t="shared" si="0"/>
        <v>12</v>
      </c>
    </row>
    <row r="24" spans="1:2" x14ac:dyDescent="0.3">
      <c r="A24" s="3" t="s">
        <v>93</v>
      </c>
      <c r="B24" s="57">
        <v>11</v>
      </c>
    </row>
    <row r="25" spans="1:2" x14ac:dyDescent="0.3">
      <c r="A25" s="3" t="s">
        <v>364</v>
      </c>
      <c r="B25" s="53">
        <f t="shared" si="0"/>
        <v>12</v>
      </c>
    </row>
    <row r="26" spans="1:2" x14ac:dyDescent="0.3">
      <c r="A26" s="5" t="s">
        <v>33</v>
      </c>
    </row>
    <row r="27" spans="1:2" x14ac:dyDescent="0.3">
      <c r="A27" s="5" t="s">
        <v>32</v>
      </c>
    </row>
  </sheetData>
  <sortState ref="A2:E25">
    <sortCondition ref="A2:A25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" sqref="A9:XFD9"/>
    </sheetView>
  </sheetViews>
  <sheetFormatPr defaultRowHeight="14.4" x14ac:dyDescent="0.3"/>
  <cols>
    <col min="1" max="1" width="17.109375" style="19" customWidth="1"/>
    <col min="2" max="2" width="7.33203125" style="11" customWidth="1"/>
    <col min="3" max="3" width="9.5546875" style="11" customWidth="1"/>
    <col min="4" max="4" width="10.21875" style="13" customWidth="1"/>
    <col min="5" max="5" width="10.5546875" style="11" customWidth="1"/>
    <col min="6" max="6" width="10.44140625" style="13" customWidth="1"/>
    <col min="7" max="7" width="10.33203125" style="99" customWidth="1"/>
    <col min="8" max="9" width="9.77734375" style="11" customWidth="1"/>
    <col min="10" max="10" width="10" style="11" customWidth="1"/>
    <col min="11" max="11" width="9.88671875" style="11" customWidth="1"/>
    <col min="12" max="12" width="5.21875" style="11" customWidth="1"/>
    <col min="13" max="13" width="9.77734375" style="13" customWidth="1"/>
    <col min="14" max="14" width="11.109375" style="13" bestFit="1" customWidth="1"/>
    <col min="15" max="15" width="7.109375" style="21" customWidth="1"/>
    <col min="16" max="16" width="8.88671875" style="10"/>
    <col min="17" max="16384" width="8.88671875" style="11"/>
  </cols>
  <sheetData>
    <row r="1" spans="1:19" ht="27.6" x14ac:dyDescent="0.3">
      <c r="A1" s="45" t="s">
        <v>1</v>
      </c>
      <c r="B1" s="52" t="s">
        <v>76</v>
      </c>
      <c r="C1" s="52" t="s">
        <v>77</v>
      </c>
      <c r="D1" s="59" t="s">
        <v>78</v>
      </c>
      <c r="E1" s="52" t="s">
        <v>79</v>
      </c>
      <c r="F1" s="59" t="s">
        <v>82</v>
      </c>
      <c r="G1" s="59" t="s">
        <v>84</v>
      </c>
      <c r="H1" s="52" t="s">
        <v>80</v>
      </c>
      <c r="I1" s="52" t="s">
        <v>85</v>
      </c>
      <c r="J1" s="52" t="s">
        <v>81</v>
      </c>
      <c r="K1" s="52" t="s">
        <v>36</v>
      </c>
      <c r="L1" s="52" t="s">
        <v>86</v>
      </c>
      <c r="M1" s="59" t="s">
        <v>87</v>
      </c>
      <c r="N1" s="59" t="s">
        <v>88</v>
      </c>
      <c r="O1" s="17" t="s">
        <v>58</v>
      </c>
      <c r="P1" s="7" t="s">
        <v>57</v>
      </c>
    </row>
    <row r="2" spans="1:19" x14ac:dyDescent="0.25">
      <c r="A2" s="86" t="s">
        <v>89</v>
      </c>
      <c r="B2" s="87">
        <v>431</v>
      </c>
      <c r="C2" s="87">
        <v>230</v>
      </c>
      <c r="D2" s="95">
        <v>53.4</v>
      </c>
      <c r="E2" s="87">
        <v>2633</v>
      </c>
      <c r="F2" s="95">
        <v>6.1</v>
      </c>
      <c r="G2" s="97">
        <v>11.4</v>
      </c>
      <c r="H2" s="87">
        <v>11</v>
      </c>
      <c r="I2" s="87">
        <v>68</v>
      </c>
      <c r="J2" s="87">
        <v>2565</v>
      </c>
      <c r="K2" s="87">
        <v>16</v>
      </c>
      <c r="L2" s="87">
        <v>13</v>
      </c>
      <c r="M2" s="95">
        <v>3</v>
      </c>
      <c r="N2" s="95">
        <v>71.8</v>
      </c>
      <c r="O2" s="18">
        <f>J2/$S$2</f>
        <v>213.75</v>
      </c>
      <c r="P2" s="11">
        <v>1</v>
      </c>
      <c r="Q2" s="49"/>
      <c r="R2" s="50" t="s">
        <v>365</v>
      </c>
      <c r="S2" s="48">
        <f>PF!W2</f>
        <v>12</v>
      </c>
    </row>
    <row r="3" spans="1:19" ht="13.8" x14ac:dyDescent="0.25">
      <c r="A3" s="86" t="s">
        <v>20</v>
      </c>
      <c r="B3" s="87">
        <v>357</v>
      </c>
      <c r="C3" s="87">
        <v>205</v>
      </c>
      <c r="D3" s="95">
        <v>57.4</v>
      </c>
      <c r="E3" s="87">
        <v>2296</v>
      </c>
      <c r="F3" s="95">
        <v>6.4</v>
      </c>
      <c r="G3" s="97">
        <v>11.2</v>
      </c>
      <c r="H3" s="87">
        <v>34</v>
      </c>
      <c r="I3" s="87">
        <v>240</v>
      </c>
      <c r="J3" s="87">
        <v>2056</v>
      </c>
      <c r="K3" s="87">
        <v>11</v>
      </c>
      <c r="L3" s="87">
        <v>12</v>
      </c>
      <c r="M3" s="95">
        <v>3.4</v>
      </c>
      <c r="N3" s="95">
        <v>73</v>
      </c>
      <c r="O3" s="18">
        <f>J3/$S$2</f>
        <v>171.33333333333334</v>
      </c>
      <c r="P3" s="11">
        <f t="shared" ref="P3:P25" si="0">P2+1</f>
        <v>2</v>
      </c>
    </row>
    <row r="4" spans="1:19" ht="13.8" x14ac:dyDescent="0.25">
      <c r="A4" s="86" t="s">
        <v>28</v>
      </c>
      <c r="B4" s="87">
        <v>421</v>
      </c>
      <c r="C4" s="87">
        <v>227</v>
      </c>
      <c r="D4" s="95">
        <v>53.9</v>
      </c>
      <c r="E4" s="87">
        <v>2447</v>
      </c>
      <c r="F4" s="95">
        <v>5.8</v>
      </c>
      <c r="G4" s="97">
        <v>10.8</v>
      </c>
      <c r="H4" s="87">
        <v>30</v>
      </c>
      <c r="I4" s="87">
        <v>234</v>
      </c>
      <c r="J4" s="87">
        <v>2213</v>
      </c>
      <c r="K4" s="87">
        <v>11</v>
      </c>
      <c r="L4" s="87">
        <v>7</v>
      </c>
      <c r="M4" s="95">
        <v>1.7</v>
      </c>
      <c r="N4" s="95">
        <v>73</v>
      </c>
      <c r="O4" s="18">
        <f>J4/$S$2</f>
        <v>184.41666666666666</v>
      </c>
      <c r="P4" s="11">
        <f t="shared" si="0"/>
        <v>3</v>
      </c>
    </row>
    <row r="5" spans="1:19" ht="13.8" x14ac:dyDescent="0.25">
      <c r="A5" s="86" t="s">
        <v>26</v>
      </c>
      <c r="B5" s="87">
        <v>353</v>
      </c>
      <c r="C5" s="87">
        <v>209</v>
      </c>
      <c r="D5" s="95">
        <v>59.2</v>
      </c>
      <c r="E5" s="87">
        <v>1931</v>
      </c>
      <c r="F5" s="95">
        <v>5.5</v>
      </c>
      <c r="G5" s="97">
        <v>9.1999999999999993</v>
      </c>
      <c r="H5" s="87">
        <v>6</v>
      </c>
      <c r="I5" s="87">
        <v>52</v>
      </c>
      <c r="J5" s="87">
        <v>1879</v>
      </c>
      <c r="K5" s="87">
        <v>11</v>
      </c>
      <c r="L5" s="87">
        <v>7</v>
      </c>
      <c r="M5" s="95">
        <v>2</v>
      </c>
      <c r="N5" s="95">
        <v>76.3</v>
      </c>
      <c r="O5" s="18">
        <f>J5/11</f>
        <v>170.81818181818181</v>
      </c>
      <c r="P5" s="11">
        <f t="shared" si="0"/>
        <v>4</v>
      </c>
    </row>
    <row r="6" spans="1:19" ht="13.8" x14ac:dyDescent="0.25">
      <c r="A6" s="86" t="s">
        <v>104</v>
      </c>
      <c r="B6" s="87">
        <v>483</v>
      </c>
      <c r="C6" s="87">
        <v>296</v>
      </c>
      <c r="D6" s="95">
        <v>61.3</v>
      </c>
      <c r="E6" s="87">
        <v>2711</v>
      </c>
      <c r="F6" s="95">
        <v>5.6</v>
      </c>
      <c r="G6" s="97">
        <v>9.1999999999999993</v>
      </c>
      <c r="H6" s="87">
        <v>22</v>
      </c>
      <c r="I6" s="87">
        <v>145</v>
      </c>
      <c r="J6" s="87">
        <v>2566</v>
      </c>
      <c r="K6" s="87">
        <v>16</v>
      </c>
      <c r="L6" s="87">
        <v>11</v>
      </c>
      <c r="M6" s="95">
        <v>2.2999999999999998</v>
      </c>
      <c r="N6" s="95">
        <v>78.099999999999994</v>
      </c>
      <c r="O6" s="18">
        <f t="shared" ref="O6:O15" si="1">J6/$S$2</f>
        <v>213.83333333333334</v>
      </c>
      <c r="P6" s="11">
        <f t="shared" si="0"/>
        <v>5</v>
      </c>
    </row>
    <row r="7" spans="1:19" ht="13.8" x14ac:dyDescent="0.25">
      <c r="A7" s="86" t="s">
        <v>22</v>
      </c>
      <c r="B7" s="87">
        <v>387</v>
      </c>
      <c r="C7" s="87">
        <v>238</v>
      </c>
      <c r="D7" s="95">
        <v>61.5</v>
      </c>
      <c r="E7" s="87">
        <v>2339</v>
      </c>
      <c r="F7" s="95">
        <v>6</v>
      </c>
      <c r="G7" s="97">
        <v>9.8000000000000007</v>
      </c>
      <c r="H7" s="87">
        <v>8</v>
      </c>
      <c r="I7" s="87">
        <v>56</v>
      </c>
      <c r="J7" s="87">
        <v>2283</v>
      </c>
      <c r="K7" s="87">
        <v>14</v>
      </c>
      <c r="L7" s="87">
        <v>10</v>
      </c>
      <c r="M7" s="95">
        <v>2.6</v>
      </c>
      <c r="N7" s="95">
        <v>79.8</v>
      </c>
      <c r="O7" s="18">
        <f t="shared" si="1"/>
        <v>190.25</v>
      </c>
      <c r="P7" s="11">
        <f t="shared" si="0"/>
        <v>6</v>
      </c>
    </row>
    <row r="8" spans="1:19" ht="13.8" x14ac:dyDescent="0.25">
      <c r="A8" s="86" t="s">
        <v>361</v>
      </c>
      <c r="B8" s="87">
        <v>437</v>
      </c>
      <c r="C8" s="87">
        <v>254</v>
      </c>
      <c r="D8" s="95">
        <v>58.1</v>
      </c>
      <c r="E8" s="87">
        <v>2540</v>
      </c>
      <c r="F8" s="95">
        <v>5.8</v>
      </c>
      <c r="G8" s="97">
        <v>10</v>
      </c>
      <c r="H8" s="87">
        <v>27</v>
      </c>
      <c r="I8" s="87">
        <v>203</v>
      </c>
      <c r="J8" s="87">
        <v>2337</v>
      </c>
      <c r="K8" s="87">
        <v>15</v>
      </c>
      <c r="L8" s="87">
        <v>6</v>
      </c>
      <c r="M8" s="95">
        <v>1.4</v>
      </c>
      <c r="N8" s="95">
        <v>80.5</v>
      </c>
      <c r="O8" s="18">
        <f t="shared" si="1"/>
        <v>194.75</v>
      </c>
      <c r="P8" s="11">
        <f t="shared" si="0"/>
        <v>7</v>
      </c>
    </row>
    <row r="9" spans="1:19" ht="13.8" x14ac:dyDescent="0.25">
      <c r="A9" s="86" t="s">
        <v>25</v>
      </c>
      <c r="B9" s="87">
        <v>416</v>
      </c>
      <c r="C9" s="87">
        <v>239</v>
      </c>
      <c r="D9" s="95">
        <v>57.5</v>
      </c>
      <c r="E9" s="87">
        <v>2617</v>
      </c>
      <c r="F9" s="95">
        <v>6.3</v>
      </c>
      <c r="G9" s="97">
        <v>10.9</v>
      </c>
      <c r="H9" s="87">
        <v>2</v>
      </c>
      <c r="I9" s="87">
        <v>0</v>
      </c>
      <c r="J9" s="87">
        <v>2617</v>
      </c>
      <c r="K9" s="87">
        <v>22</v>
      </c>
      <c r="L9" s="87">
        <v>13</v>
      </c>
      <c r="M9" s="95">
        <v>3.1</v>
      </c>
      <c r="N9" s="95">
        <v>80.8</v>
      </c>
      <c r="O9" s="18">
        <f t="shared" si="1"/>
        <v>218.08333333333334</v>
      </c>
      <c r="P9" s="11">
        <f t="shared" si="0"/>
        <v>8</v>
      </c>
    </row>
    <row r="10" spans="1:19" ht="13.8" x14ac:dyDescent="0.25">
      <c r="A10" s="86" t="s">
        <v>24</v>
      </c>
      <c r="B10" s="87">
        <v>381</v>
      </c>
      <c r="C10" s="87">
        <v>231</v>
      </c>
      <c r="D10" s="95">
        <v>60.6</v>
      </c>
      <c r="E10" s="87">
        <v>2318</v>
      </c>
      <c r="F10" s="95">
        <v>6.1</v>
      </c>
      <c r="G10" s="97">
        <v>10</v>
      </c>
      <c r="H10" s="87">
        <v>23</v>
      </c>
      <c r="I10" s="87">
        <v>150</v>
      </c>
      <c r="J10" s="87">
        <v>2168</v>
      </c>
      <c r="K10" s="87">
        <v>13</v>
      </c>
      <c r="L10" s="87">
        <v>7</v>
      </c>
      <c r="M10" s="95">
        <v>1.8</v>
      </c>
      <c r="N10" s="95">
        <v>81.7</v>
      </c>
      <c r="O10" s="18">
        <f t="shared" si="1"/>
        <v>180.66666666666666</v>
      </c>
      <c r="P10" s="11">
        <f t="shared" si="0"/>
        <v>9</v>
      </c>
    </row>
    <row r="11" spans="1:19" ht="13.8" x14ac:dyDescent="0.25">
      <c r="A11" s="86" t="s">
        <v>29</v>
      </c>
      <c r="B11" s="87">
        <v>429</v>
      </c>
      <c r="C11" s="87">
        <v>262</v>
      </c>
      <c r="D11" s="95">
        <v>61.1</v>
      </c>
      <c r="E11" s="87">
        <v>2781</v>
      </c>
      <c r="F11" s="95">
        <v>6.5</v>
      </c>
      <c r="G11" s="97">
        <v>10.6</v>
      </c>
      <c r="H11" s="87">
        <v>17</v>
      </c>
      <c r="I11" s="87">
        <v>106</v>
      </c>
      <c r="J11" s="87">
        <v>2675</v>
      </c>
      <c r="K11" s="87">
        <v>10</v>
      </c>
      <c r="L11" s="87">
        <v>6</v>
      </c>
      <c r="M11" s="95">
        <v>1.4</v>
      </c>
      <c r="N11" s="95">
        <v>81.900000000000006</v>
      </c>
      <c r="O11" s="18">
        <f t="shared" si="1"/>
        <v>222.91666666666666</v>
      </c>
      <c r="P11" s="11">
        <f t="shared" si="0"/>
        <v>10</v>
      </c>
    </row>
    <row r="12" spans="1:19" ht="13.8" x14ac:dyDescent="0.25">
      <c r="A12" s="86" t="s">
        <v>364</v>
      </c>
      <c r="B12" s="87">
        <v>405</v>
      </c>
      <c r="C12" s="87">
        <v>257</v>
      </c>
      <c r="D12" s="95">
        <v>63.5</v>
      </c>
      <c r="E12" s="87">
        <v>2434</v>
      </c>
      <c r="F12" s="95">
        <v>6</v>
      </c>
      <c r="G12" s="97">
        <v>9.5</v>
      </c>
      <c r="H12" s="87">
        <v>18</v>
      </c>
      <c r="I12" s="87">
        <v>151</v>
      </c>
      <c r="J12" s="87">
        <v>2283</v>
      </c>
      <c r="K12" s="87">
        <v>11</v>
      </c>
      <c r="L12" s="87">
        <v>7</v>
      </c>
      <c r="M12" s="95">
        <v>1.7</v>
      </c>
      <c r="N12" s="95">
        <v>81.900000000000006</v>
      </c>
      <c r="O12" s="18">
        <f t="shared" si="1"/>
        <v>190.25</v>
      </c>
      <c r="P12" s="11">
        <f t="shared" si="0"/>
        <v>11</v>
      </c>
    </row>
    <row r="13" spans="1:19" ht="13.8" x14ac:dyDescent="0.25">
      <c r="A13" s="86" t="s">
        <v>360</v>
      </c>
      <c r="B13" s="87">
        <v>324</v>
      </c>
      <c r="C13" s="87">
        <v>211</v>
      </c>
      <c r="D13" s="95">
        <v>65.099999999999994</v>
      </c>
      <c r="E13" s="87">
        <v>2188</v>
      </c>
      <c r="F13" s="95">
        <v>6.8</v>
      </c>
      <c r="G13" s="97">
        <v>10.4</v>
      </c>
      <c r="H13" s="87">
        <v>10</v>
      </c>
      <c r="I13" s="87">
        <v>81</v>
      </c>
      <c r="J13" s="87">
        <v>2107</v>
      </c>
      <c r="K13" s="87">
        <v>16</v>
      </c>
      <c r="L13" s="87">
        <v>14</v>
      </c>
      <c r="M13" s="95">
        <v>4.3</v>
      </c>
      <c r="N13" s="95">
        <v>82.9</v>
      </c>
      <c r="O13" s="18">
        <f t="shared" si="1"/>
        <v>175.58333333333334</v>
      </c>
      <c r="P13" s="11">
        <f t="shared" si="0"/>
        <v>12</v>
      </c>
    </row>
    <row r="14" spans="1:19" ht="13.8" x14ac:dyDescent="0.25">
      <c r="A14" s="86" t="s">
        <v>451</v>
      </c>
      <c r="B14" s="87">
        <v>411</v>
      </c>
      <c r="C14" s="87">
        <v>253</v>
      </c>
      <c r="D14" s="95">
        <v>61.6</v>
      </c>
      <c r="E14" s="87">
        <v>2587</v>
      </c>
      <c r="F14" s="95">
        <v>6.3</v>
      </c>
      <c r="G14" s="97">
        <v>10.199999999999999</v>
      </c>
      <c r="H14" s="87">
        <v>12</v>
      </c>
      <c r="I14" s="87">
        <v>80</v>
      </c>
      <c r="J14" s="87">
        <v>2507</v>
      </c>
      <c r="K14" s="87">
        <v>19</v>
      </c>
      <c r="L14" s="87">
        <v>10</v>
      </c>
      <c r="M14" s="95">
        <v>2.4</v>
      </c>
      <c r="N14" s="95">
        <v>84.9</v>
      </c>
      <c r="O14" s="18">
        <f t="shared" si="1"/>
        <v>208.91666666666666</v>
      </c>
      <c r="P14" s="11">
        <f t="shared" si="0"/>
        <v>13</v>
      </c>
    </row>
    <row r="15" spans="1:19" ht="13.8" x14ac:dyDescent="0.25">
      <c r="A15" s="86" t="s">
        <v>21</v>
      </c>
      <c r="B15" s="87">
        <v>347</v>
      </c>
      <c r="C15" s="87">
        <v>201</v>
      </c>
      <c r="D15" s="95">
        <v>57.9</v>
      </c>
      <c r="E15" s="87">
        <v>2131</v>
      </c>
      <c r="F15" s="95">
        <v>6.1</v>
      </c>
      <c r="G15" s="97">
        <v>10.6</v>
      </c>
      <c r="H15" s="87">
        <v>16</v>
      </c>
      <c r="I15" s="87">
        <v>107</v>
      </c>
      <c r="J15" s="87">
        <v>2024</v>
      </c>
      <c r="K15" s="87">
        <v>21</v>
      </c>
      <c r="L15" s="87">
        <v>9</v>
      </c>
      <c r="M15" s="95">
        <v>2.6</v>
      </c>
      <c r="N15" s="95">
        <v>85.3</v>
      </c>
      <c r="O15" s="18">
        <f t="shared" si="1"/>
        <v>168.66666666666666</v>
      </c>
      <c r="P15" s="11">
        <f t="shared" si="0"/>
        <v>14</v>
      </c>
    </row>
    <row r="16" spans="1:19" ht="13.8" x14ac:dyDescent="0.25">
      <c r="A16" s="86" t="s">
        <v>93</v>
      </c>
      <c r="B16" s="87">
        <v>397</v>
      </c>
      <c r="C16" s="87">
        <v>245</v>
      </c>
      <c r="D16" s="95">
        <v>61.7</v>
      </c>
      <c r="E16" s="87">
        <v>2783</v>
      </c>
      <c r="F16" s="95">
        <v>7</v>
      </c>
      <c r="G16" s="97">
        <v>11.4</v>
      </c>
      <c r="H16" s="87">
        <v>14</v>
      </c>
      <c r="I16" s="87">
        <v>94</v>
      </c>
      <c r="J16" s="87">
        <v>2689</v>
      </c>
      <c r="K16" s="87">
        <v>16</v>
      </c>
      <c r="L16" s="87">
        <v>10</v>
      </c>
      <c r="M16" s="95">
        <v>2.5</v>
      </c>
      <c r="N16" s="95">
        <v>85.7</v>
      </c>
      <c r="O16" s="18">
        <f>J16/11</f>
        <v>244.45454545454547</v>
      </c>
      <c r="P16" s="11">
        <f t="shared" si="0"/>
        <v>15</v>
      </c>
    </row>
    <row r="17" spans="1:16" ht="13.8" x14ac:dyDescent="0.25">
      <c r="A17" s="86" t="s">
        <v>362</v>
      </c>
      <c r="B17" s="87">
        <v>427</v>
      </c>
      <c r="C17" s="87">
        <v>261</v>
      </c>
      <c r="D17" s="95">
        <v>61.1</v>
      </c>
      <c r="E17" s="87">
        <v>2678</v>
      </c>
      <c r="F17" s="95">
        <v>6.3</v>
      </c>
      <c r="G17" s="97">
        <v>10.3</v>
      </c>
      <c r="H17" s="87">
        <v>3</v>
      </c>
      <c r="I17" s="87">
        <v>11</v>
      </c>
      <c r="J17" s="87">
        <v>2667</v>
      </c>
      <c r="K17" s="87">
        <v>21</v>
      </c>
      <c r="L17" s="87">
        <v>8</v>
      </c>
      <c r="M17" s="95">
        <v>1.9</v>
      </c>
      <c r="N17" s="95">
        <v>87.7</v>
      </c>
      <c r="O17" s="18">
        <f>J17/11</f>
        <v>242.45454545454547</v>
      </c>
      <c r="P17" s="11">
        <f t="shared" si="0"/>
        <v>16</v>
      </c>
    </row>
    <row r="18" spans="1:16" ht="13.8" x14ac:dyDescent="0.25">
      <c r="A18" s="86" t="s">
        <v>363</v>
      </c>
      <c r="B18" s="87">
        <v>406</v>
      </c>
      <c r="C18" s="87">
        <v>254</v>
      </c>
      <c r="D18" s="95">
        <v>62.6</v>
      </c>
      <c r="E18" s="87">
        <v>2691</v>
      </c>
      <c r="F18" s="95">
        <v>6.6</v>
      </c>
      <c r="G18" s="97">
        <v>10.6</v>
      </c>
      <c r="H18" s="87">
        <v>27</v>
      </c>
      <c r="I18" s="87">
        <v>196</v>
      </c>
      <c r="J18" s="87">
        <v>2495</v>
      </c>
      <c r="K18" s="87">
        <v>18</v>
      </c>
      <c r="L18" s="87">
        <v>8</v>
      </c>
      <c r="M18" s="95">
        <v>2</v>
      </c>
      <c r="N18" s="95">
        <v>88.4</v>
      </c>
      <c r="O18" s="18">
        <f>J18/$S$2</f>
        <v>207.91666666666666</v>
      </c>
      <c r="P18" s="11">
        <f t="shared" si="0"/>
        <v>17</v>
      </c>
    </row>
    <row r="19" spans="1:16" ht="13.8" x14ac:dyDescent="0.25">
      <c r="A19" s="86" t="s">
        <v>23</v>
      </c>
      <c r="B19" s="87">
        <v>383</v>
      </c>
      <c r="C19" s="87">
        <v>248</v>
      </c>
      <c r="D19" s="95">
        <v>64.8</v>
      </c>
      <c r="E19" s="87">
        <v>2700</v>
      </c>
      <c r="F19" s="95">
        <v>7</v>
      </c>
      <c r="G19" s="97">
        <v>10.9</v>
      </c>
      <c r="H19" s="87">
        <v>24</v>
      </c>
      <c r="I19" s="87">
        <v>131</v>
      </c>
      <c r="J19" s="87">
        <v>2569</v>
      </c>
      <c r="K19" s="87">
        <v>16</v>
      </c>
      <c r="L19" s="87">
        <v>7</v>
      </c>
      <c r="M19" s="95">
        <v>1.8</v>
      </c>
      <c r="N19" s="95">
        <v>91.7</v>
      </c>
      <c r="O19" s="18">
        <f>J19/$S$2</f>
        <v>214.08333333333334</v>
      </c>
      <c r="P19" s="11">
        <f t="shared" si="0"/>
        <v>18</v>
      </c>
    </row>
    <row r="20" spans="1:16" ht="13.8" x14ac:dyDescent="0.25">
      <c r="A20" s="86" t="s">
        <v>103</v>
      </c>
      <c r="B20" s="87">
        <v>346</v>
      </c>
      <c r="C20" s="87">
        <v>227</v>
      </c>
      <c r="D20" s="95">
        <v>65.599999999999994</v>
      </c>
      <c r="E20" s="87">
        <v>2399</v>
      </c>
      <c r="F20" s="95">
        <v>6.9</v>
      </c>
      <c r="G20" s="97">
        <v>10.6</v>
      </c>
      <c r="H20" s="87">
        <v>10</v>
      </c>
      <c r="I20" s="87">
        <v>68</v>
      </c>
      <c r="J20" s="87">
        <v>2331</v>
      </c>
      <c r="K20" s="87">
        <v>19</v>
      </c>
      <c r="L20" s="87">
        <v>9</v>
      </c>
      <c r="M20" s="95">
        <v>2.6</v>
      </c>
      <c r="N20" s="95">
        <v>93.1</v>
      </c>
      <c r="O20" s="18">
        <f>J20/$S$2</f>
        <v>194.25</v>
      </c>
      <c r="P20" s="11">
        <f t="shared" si="0"/>
        <v>19</v>
      </c>
    </row>
    <row r="21" spans="1:16" ht="13.8" x14ac:dyDescent="0.25">
      <c r="A21" s="86" t="s">
        <v>31</v>
      </c>
      <c r="B21" s="87">
        <v>346</v>
      </c>
      <c r="C21" s="87">
        <v>237</v>
      </c>
      <c r="D21" s="95">
        <v>68.5</v>
      </c>
      <c r="E21" s="87">
        <v>2454</v>
      </c>
      <c r="F21" s="95">
        <v>7.1</v>
      </c>
      <c r="G21" s="97">
        <v>10.4</v>
      </c>
      <c r="H21" s="87">
        <v>3</v>
      </c>
      <c r="I21" s="87">
        <v>8</v>
      </c>
      <c r="J21" s="87">
        <v>2446</v>
      </c>
      <c r="K21" s="87">
        <v>15</v>
      </c>
      <c r="L21" s="87">
        <v>7</v>
      </c>
      <c r="M21" s="95">
        <v>2</v>
      </c>
      <c r="N21" s="95">
        <v>94.7</v>
      </c>
      <c r="O21" s="18">
        <f>J21/11</f>
        <v>222.36363636363637</v>
      </c>
      <c r="P21" s="11">
        <f t="shared" si="0"/>
        <v>20</v>
      </c>
    </row>
    <row r="22" spans="1:16" ht="13.8" x14ac:dyDescent="0.25">
      <c r="A22" s="86" t="s">
        <v>92</v>
      </c>
      <c r="B22" s="87">
        <v>356</v>
      </c>
      <c r="C22" s="87">
        <v>237</v>
      </c>
      <c r="D22" s="95">
        <v>66.599999999999994</v>
      </c>
      <c r="E22" s="87">
        <v>2566</v>
      </c>
      <c r="F22" s="95">
        <v>7.2</v>
      </c>
      <c r="G22" s="97">
        <v>10.8</v>
      </c>
      <c r="H22" s="87">
        <v>10</v>
      </c>
      <c r="I22" s="87">
        <v>62</v>
      </c>
      <c r="J22" s="87">
        <v>2504</v>
      </c>
      <c r="K22" s="87">
        <v>14</v>
      </c>
      <c r="L22" s="87">
        <v>4</v>
      </c>
      <c r="M22" s="95">
        <v>1.1000000000000001</v>
      </c>
      <c r="N22" s="95">
        <v>96</v>
      </c>
      <c r="O22" s="18">
        <f>J22/$S$2</f>
        <v>208.66666666666666</v>
      </c>
      <c r="P22" s="11">
        <f t="shared" si="0"/>
        <v>21</v>
      </c>
    </row>
    <row r="23" spans="1:16" ht="13.8" x14ac:dyDescent="0.25">
      <c r="A23" s="86" t="s">
        <v>447</v>
      </c>
      <c r="B23" s="87">
        <v>376</v>
      </c>
      <c r="C23" s="87">
        <v>249</v>
      </c>
      <c r="D23" s="95">
        <v>66.2</v>
      </c>
      <c r="E23" s="87">
        <v>2639</v>
      </c>
      <c r="F23" s="95">
        <v>7</v>
      </c>
      <c r="G23" s="97">
        <v>10.6</v>
      </c>
      <c r="H23" s="87">
        <v>9</v>
      </c>
      <c r="I23" s="87">
        <v>66</v>
      </c>
      <c r="J23" s="87">
        <v>2573</v>
      </c>
      <c r="K23" s="87">
        <v>21</v>
      </c>
      <c r="L23" s="87">
        <v>8</v>
      </c>
      <c r="M23" s="95">
        <v>2.1</v>
      </c>
      <c r="N23" s="95">
        <v>96.3</v>
      </c>
      <c r="O23" s="18">
        <f>J23/$S$2</f>
        <v>214.41666666666666</v>
      </c>
      <c r="P23" s="11">
        <f t="shared" si="0"/>
        <v>22</v>
      </c>
    </row>
    <row r="24" spans="1:16" ht="13.8" x14ac:dyDescent="0.25">
      <c r="A24" s="86" t="s">
        <v>91</v>
      </c>
      <c r="B24" s="87">
        <v>428</v>
      </c>
      <c r="C24" s="87">
        <v>282</v>
      </c>
      <c r="D24" s="95">
        <v>65.900000000000006</v>
      </c>
      <c r="E24" s="87">
        <v>2928</v>
      </c>
      <c r="F24" s="95">
        <v>6.8</v>
      </c>
      <c r="G24" s="97">
        <v>10.4</v>
      </c>
      <c r="H24" s="87">
        <v>27</v>
      </c>
      <c r="I24" s="87">
        <v>170</v>
      </c>
      <c r="J24" s="87">
        <v>2758</v>
      </c>
      <c r="K24" s="87">
        <v>23</v>
      </c>
      <c r="L24" s="87">
        <v>7</v>
      </c>
      <c r="M24" s="95">
        <v>1.6</v>
      </c>
      <c r="N24" s="95">
        <v>96.6</v>
      </c>
      <c r="O24" s="18">
        <f>J24/$S$2</f>
        <v>229.83333333333334</v>
      </c>
      <c r="P24" s="11">
        <f t="shared" si="0"/>
        <v>23</v>
      </c>
    </row>
    <row r="25" spans="1:16" ht="13.8" x14ac:dyDescent="0.25">
      <c r="A25" s="86" t="s">
        <v>30</v>
      </c>
      <c r="B25" s="87">
        <v>361</v>
      </c>
      <c r="C25" s="87">
        <v>240</v>
      </c>
      <c r="D25" s="95">
        <v>66.5</v>
      </c>
      <c r="E25" s="87">
        <v>2593</v>
      </c>
      <c r="F25" s="95">
        <v>7.2</v>
      </c>
      <c r="G25" s="97">
        <v>10.8</v>
      </c>
      <c r="H25" s="87">
        <v>12</v>
      </c>
      <c r="I25" s="87">
        <v>98</v>
      </c>
      <c r="J25" s="87">
        <v>2495</v>
      </c>
      <c r="K25" s="87">
        <v>26</v>
      </c>
      <c r="L25" s="87">
        <v>11</v>
      </c>
      <c r="M25" s="95">
        <v>3</v>
      </c>
      <c r="N25" s="95">
        <v>98.7</v>
      </c>
      <c r="O25" s="18">
        <f>J25/$S$2</f>
        <v>207.91666666666666</v>
      </c>
      <c r="P25" s="11">
        <f t="shared" si="0"/>
        <v>24</v>
      </c>
    </row>
    <row r="26" spans="1:16" x14ac:dyDescent="0.25">
      <c r="A26" s="88" t="s">
        <v>32</v>
      </c>
      <c r="B26" s="89">
        <v>9408</v>
      </c>
      <c r="C26" s="89">
        <v>5793</v>
      </c>
      <c r="D26" s="96">
        <v>61.6</v>
      </c>
      <c r="E26" s="89">
        <v>60384</v>
      </c>
      <c r="F26" s="96">
        <v>6.4</v>
      </c>
      <c r="G26" s="98">
        <v>10.4</v>
      </c>
      <c r="H26" s="89">
        <v>375</v>
      </c>
      <c r="I26" s="89">
        <v>2577</v>
      </c>
      <c r="J26" s="89">
        <v>57807</v>
      </c>
      <c r="K26" s="89">
        <v>395</v>
      </c>
      <c r="L26" s="89">
        <v>211</v>
      </c>
      <c r="M26" s="96">
        <v>2.2000000000000002</v>
      </c>
      <c r="N26" s="96">
        <v>84.8</v>
      </c>
      <c r="O26" s="18">
        <f t="shared" ref="O26" si="2">(J26/16)</f>
        <v>3612.9375</v>
      </c>
    </row>
    <row r="27" spans="1:16" x14ac:dyDescent="0.25">
      <c r="A27" s="88" t="s">
        <v>33</v>
      </c>
      <c r="B27" s="89">
        <v>392</v>
      </c>
      <c r="C27" s="89">
        <v>241</v>
      </c>
      <c r="D27" s="96">
        <v>61.6</v>
      </c>
      <c r="E27" s="89">
        <v>2516</v>
      </c>
      <c r="F27" s="96">
        <v>6.4</v>
      </c>
      <c r="G27" s="98">
        <v>10.4</v>
      </c>
      <c r="H27" s="89">
        <v>16</v>
      </c>
      <c r="I27" s="89">
        <v>107</v>
      </c>
      <c r="J27" s="89">
        <v>2409</v>
      </c>
      <c r="K27" s="89">
        <v>16</v>
      </c>
      <c r="L27" s="89">
        <v>9</v>
      </c>
      <c r="M27" s="96">
        <v>2.2000000000000002</v>
      </c>
      <c r="N27" s="96">
        <v>84.8</v>
      </c>
      <c r="O27" s="18">
        <f>J27/12</f>
        <v>200.75</v>
      </c>
    </row>
  </sheetData>
  <sortState ref="A2:O25">
    <sortCondition ref="N2:N2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2" sqref="A22"/>
    </sheetView>
  </sheetViews>
  <sheetFormatPr defaultRowHeight="13.8" x14ac:dyDescent="0.25"/>
  <cols>
    <col min="1" max="1" width="20.6640625" style="32" customWidth="1"/>
    <col min="2" max="2" width="12.77734375" style="33" customWidth="1"/>
    <col min="3" max="3" width="12.5546875" style="33" customWidth="1"/>
    <col min="4" max="4" width="13.77734375" style="33" customWidth="1"/>
    <col min="5" max="5" width="8.88671875" style="67"/>
    <col min="6" max="16384" width="8.88671875" style="31"/>
  </cols>
  <sheetData>
    <row r="1" spans="1:5" ht="13.8" customHeight="1" x14ac:dyDescent="0.25">
      <c r="A1" s="101" t="s">
        <v>368</v>
      </c>
      <c r="B1" s="101"/>
      <c r="C1" s="101"/>
      <c r="D1" s="63"/>
    </row>
    <row r="2" spans="1:5" s="62" customFormat="1" x14ac:dyDescent="0.25">
      <c r="A2" s="61" t="s">
        <v>95</v>
      </c>
      <c r="B2" s="61" t="s">
        <v>96</v>
      </c>
      <c r="C2" s="61" t="s">
        <v>97</v>
      </c>
      <c r="D2" s="64" t="s">
        <v>98</v>
      </c>
      <c r="E2" s="69" t="s">
        <v>57</v>
      </c>
    </row>
    <row r="3" spans="1:5" x14ac:dyDescent="0.25">
      <c r="A3" s="73" t="s">
        <v>362</v>
      </c>
      <c r="B3" s="100">
        <v>16</v>
      </c>
      <c r="C3" s="100">
        <v>4</v>
      </c>
      <c r="D3" s="65">
        <f t="shared" ref="D3:D26" si="0">B3-C3</f>
        <v>12</v>
      </c>
      <c r="E3" s="67">
        <v>1</v>
      </c>
    </row>
    <row r="4" spans="1:5" x14ac:dyDescent="0.25">
      <c r="A4" s="73" t="s">
        <v>20</v>
      </c>
      <c r="B4" s="100">
        <v>21</v>
      </c>
      <c r="C4" s="100">
        <v>12</v>
      </c>
      <c r="D4" s="65">
        <f t="shared" si="0"/>
        <v>9</v>
      </c>
      <c r="E4" s="67">
        <v>2</v>
      </c>
    </row>
    <row r="5" spans="1:5" x14ac:dyDescent="0.25">
      <c r="A5" s="73" t="s">
        <v>21</v>
      </c>
      <c r="B5" s="100">
        <v>19</v>
      </c>
      <c r="C5" s="100">
        <v>11</v>
      </c>
      <c r="D5" s="65">
        <f t="shared" si="0"/>
        <v>8</v>
      </c>
      <c r="E5" s="67">
        <v>3</v>
      </c>
    </row>
    <row r="6" spans="1:5" x14ac:dyDescent="0.25">
      <c r="A6" s="73" t="s">
        <v>103</v>
      </c>
      <c r="B6" s="100">
        <v>16</v>
      </c>
      <c r="C6" s="100">
        <v>9</v>
      </c>
      <c r="D6" s="65">
        <f t="shared" si="0"/>
        <v>7</v>
      </c>
      <c r="E6" s="67">
        <v>4</v>
      </c>
    </row>
    <row r="7" spans="1:5" x14ac:dyDescent="0.25">
      <c r="A7" s="73" t="s">
        <v>22</v>
      </c>
      <c r="B7" s="100">
        <v>17</v>
      </c>
      <c r="C7" s="100">
        <v>12</v>
      </c>
      <c r="D7" s="65">
        <f t="shared" si="0"/>
        <v>5</v>
      </c>
      <c r="E7" s="67">
        <v>5</v>
      </c>
    </row>
    <row r="8" spans="1:5" x14ac:dyDescent="0.25">
      <c r="A8" s="73" t="s">
        <v>91</v>
      </c>
      <c r="B8" s="100">
        <v>15</v>
      </c>
      <c r="C8" s="100">
        <v>11</v>
      </c>
      <c r="D8" s="65">
        <f t="shared" si="0"/>
        <v>4</v>
      </c>
      <c r="E8" s="67">
        <v>6</v>
      </c>
    </row>
    <row r="9" spans="1:5" x14ac:dyDescent="0.25">
      <c r="A9" s="73" t="s">
        <v>29</v>
      </c>
      <c r="B9" s="100">
        <v>14</v>
      </c>
      <c r="C9" s="100">
        <v>11</v>
      </c>
      <c r="D9" s="65">
        <f t="shared" si="0"/>
        <v>3</v>
      </c>
      <c r="E9" s="67">
        <v>7</v>
      </c>
    </row>
    <row r="10" spans="1:5" x14ac:dyDescent="0.25">
      <c r="A10" s="73" t="s">
        <v>364</v>
      </c>
      <c r="B10" s="100">
        <v>13</v>
      </c>
      <c r="C10" s="100">
        <v>10</v>
      </c>
      <c r="D10" s="65">
        <f t="shared" si="0"/>
        <v>3</v>
      </c>
      <c r="E10" s="67">
        <v>8</v>
      </c>
    </row>
    <row r="11" spans="1:5" x14ac:dyDescent="0.25">
      <c r="A11" s="73" t="s">
        <v>23</v>
      </c>
      <c r="B11" s="100">
        <v>16</v>
      </c>
      <c r="C11" s="100">
        <v>13</v>
      </c>
      <c r="D11" s="65">
        <f t="shared" si="0"/>
        <v>3</v>
      </c>
      <c r="E11" s="67">
        <v>9</v>
      </c>
    </row>
    <row r="12" spans="1:5" x14ac:dyDescent="0.25">
      <c r="A12" s="73" t="s">
        <v>104</v>
      </c>
      <c r="B12" s="100">
        <v>14</v>
      </c>
      <c r="C12" s="100">
        <v>12</v>
      </c>
      <c r="D12" s="65">
        <f t="shared" si="0"/>
        <v>2</v>
      </c>
      <c r="E12" s="70">
        <v>10</v>
      </c>
    </row>
    <row r="13" spans="1:5" x14ac:dyDescent="0.25">
      <c r="A13" s="73" t="s">
        <v>360</v>
      </c>
      <c r="B13" s="100">
        <v>26</v>
      </c>
      <c r="C13" s="100">
        <v>24</v>
      </c>
      <c r="D13" s="65">
        <f t="shared" si="0"/>
        <v>2</v>
      </c>
      <c r="E13" s="70">
        <v>11</v>
      </c>
    </row>
    <row r="14" spans="1:5" x14ac:dyDescent="0.25">
      <c r="A14" s="73" t="s">
        <v>89</v>
      </c>
      <c r="B14" s="100">
        <v>15</v>
      </c>
      <c r="C14" s="100">
        <v>14</v>
      </c>
      <c r="D14" s="65">
        <f t="shared" si="0"/>
        <v>1</v>
      </c>
      <c r="E14" s="70">
        <v>12</v>
      </c>
    </row>
    <row r="15" spans="1:5" x14ac:dyDescent="0.25">
      <c r="A15" s="73" t="s">
        <v>451</v>
      </c>
      <c r="B15" s="100">
        <v>18</v>
      </c>
      <c r="C15" s="100">
        <v>17</v>
      </c>
      <c r="D15" s="65">
        <f t="shared" si="0"/>
        <v>1</v>
      </c>
      <c r="E15" s="70">
        <v>13</v>
      </c>
    </row>
    <row r="16" spans="1:5" x14ac:dyDescent="0.25">
      <c r="A16" s="73" t="s">
        <v>363</v>
      </c>
      <c r="B16" s="100">
        <v>11</v>
      </c>
      <c r="C16" s="100">
        <v>12</v>
      </c>
      <c r="D16" s="65">
        <f t="shared" si="0"/>
        <v>-1</v>
      </c>
      <c r="E16" s="70">
        <v>14</v>
      </c>
    </row>
    <row r="17" spans="1:5" x14ac:dyDescent="0.25">
      <c r="A17" s="73" t="s">
        <v>31</v>
      </c>
      <c r="B17" s="100">
        <v>10</v>
      </c>
      <c r="C17" s="100">
        <v>12</v>
      </c>
      <c r="D17" s="65">
        <f t="shared" si="0"/>
        <v>-2</v>
      </c>
      <c r="E17" s="70">
        <v>15</v>
      </c>
    </row>
    <row r="18" spans="1:5" x14ac:dyDescent="0.25">
      <c r="A18" s="73" t="s">
        <v>93</v>
      </c>
      <c r="B18" s="100">
        <v>15</v>
      </c>
      <c r="C18" s="100">
        <v>18</v>
      </c>
      <c r="D18" s="65">
        <f t="shared" si="0"/>
        <v>-3</v>
      </c>
      <c r="E18" s="70">
        <v>16</v>
      </c>
    </row>
    <row r="19" spans="1:5" x14ac:dyDescent="0.25">
      <c r="A19" s="73" t="s">
        <v>30</v>
      </c>
      <c r="B19" s="100">
        <v>17</v>
      </c>
      <c r="C19" s="100">
        <v>21</v>
      </c>
      <c r="D19" s="65">
        <f t="shared" si="0"/>
        <v>-4</v>
      </c>
      <c r="E19" s="70">
        <v>17</v>
      </c>
    </row>
    <row r="20" spans="1:5" x14ac:dyDescent="0.25">
      <c r="A20" s="73" t="s">
        <v>28</v>
      </c>
      <c r="B20" s="100">
        <v>12</v>
      </c>
      <c r="C20" s="100">
        <v>17</v>
      </c>
      <c r="D20" s="65">
        <f t="shared" si="0"/>
        <v>-5</v>
      </c>
      <c r="E20" s="70">
        <v>18</v>
      </c>
    </row>
    <row r="21" spans="1:5" x14ac:dyDescent="0.25">
      <c r="A21" s="73" t="s">
        <v>26</v>
      </c>
      <c r="B21" s="100">
        <v>10</v>
      </c>
      <c r="C21" s="100">
        <v>17</v>
      </c>
      <c r="D21" s="65">
        <f t="shared" si="0"/>
        <v>-7</v>
      </c>
      <c r="E21" s="70">
        <v>19</v>
      </c>
    </row>
    <row r="22" spans="1:5" x14ac:dyDescent="0.25">
      <c r="A22" s="73" t="s">
        <v>24</v>
      </c>
      <c r="B22" s="100">
        <v>11</v>
      </c>
      <c r="C22" s="100">
        <v>18</v>
      </c>
      <c r="D22" s="65">
        <f t="shared" si="0"/>
        <v>-7</v>
      </c>
      <c r="E22" s="70">
        <v>20</v>
      </c>
    </row>
    <row r="23" spans="1:5" x14ac:dyDescent="0.25">
      <c r="A23" s="73" t="s">
        <v>25</v>
      </c>
      <c r="B23" s="100">
        <v>17</v>
      </c>
      <c r="C23" s="100">
        <v>24</v>
      </c>
      <c r="D23" s="65">
        <f t="shared" si="0"/>
        <v>-7</v>
      </c>
      <c r="E23" s="70">
        <v>21</v>
      </c>
    </row>
    <row r="24" spans="1:5" x14ac:dyDescent="0.25">
      <c r="A24" s="73" t="s">
        <v>361</v>
      </c>
      <c r="B24" s="100">
        <v>13</v>
      </c>
      <c r="C24" s="100">
        <v>20</v>
      </c>
      <c r="D24" s="65">
        <f t="shared" si="0"/>
        <v>-7</v>
      </c>
      <c r="E24" s="70">
        <v>22</v>
      </c>
    </row>
    <row r="25" spans="1:5" x14ac:dyDescent="0.25">
      <c r="A25" s="73" t="s">
        <v>92</v>
      </c>
      <c r="B25" s="100">
        <v>9</v>
      </c>
      <c r="C25" s="100">
        <v>16</v>
      </c>
      <c r="D25" s="65">
        <f t="shared" si="0"/>
        <v>-7</v>
      </c>
      <c r="E25" s="70">
        <v>23</v>
      </c>
    </row>
    <row r="26" spans="1:5" x14ac:dyDescent="0.25">
      <c r="A26" s="73" t="s">
        <v>447</v>
      </c>
      <c r="B26" s="100">
        <v>12</v>
      </c>
      <c r="C26" s="100">
        <v>22</v>
      </c>
      <c r="D26" s="65">
        <f t="shared" si="0"/>
        <v>-10</v>
      </c>
      <c r="E26" s="70">
        <v>24</v>
      </c>
    </row>
    <row r="27" spans="1:5" s="62" customFormat="1" x14ac:dyDescent="0.25">
      <c r="A27" s="61" t="s">
        <v>99</v>
      </c>
      <c r="B27" s="66">
        <f>SUM(B3:B26)</f>
        <v>357</v>
      </c>
      <c r="C27" s="66">
        <f>SUM(C3:C26)</f>
        <v>357</v>
      </c>
      <c r="D27" s="66">
        <f>SUM(D3:D26)</f>
        <v>0</v>
      </c>
      <c r="E27" s="69"/>
    </row>
    <row r="28" spans="1:5" x14ac:dyDescent="0.25">
      <c r="A28" s="67" t="s">
        <v>369</v>
      </c>
      <c r="B28" s="68">
        <f>AVERAGE(B3:B26)</f>
        <v>14.875</v>
      </c>
      <c r="C28" s="68">
        <f>AVERAGE(C3:C26)</f>
        <v>14.875</v>
      </c>
    </row>
  </sheetData>
  <sortState ref="A3:D26">
    <sortCondition descending="1" ref="D3:D26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A11" sqref="A11:XFD11"/>
    </sheetView>
  </sheetViews>
  <sheetFormatPr defaultRowHeight="14.4" x14ac:dyDescent="0.3"/>
  <cols>
    <col min="1" max="1" width="23" style="12" customWidth="1"/>
    <col min="2" max="2" width="6.109375" style="8" bestFit="1" customWidth="1"/>
    <col min="3" max="4" width="7.109375" style="8" bestFit="1" customWidth="1"/>
    <col min="5" max="5" width="8.44140625" style="44" bestFit="1" customWidth="1"/>
    <col min="6" max="6" width="8.33203125" style="8" customWidth="1"/>
    <col min="7" max="7" width="9.88671875" style="44" customWidth="1"/>
    <col min="8" max="8" width="11.6640625" style="44" customWidth="1"/>
    <col min="9" max="9" width="10.21875" style="8" customWidth="1"/>
    <col min="10" max="10" width="10.44140625" style="44" customWidth="1"/>
    <col min="11" max="11" width="6.88671875" style="8" bestFit="1" customWidth="1"/>
    <col min="12" max="12" width="6.21875" style="8" bestFit="1" customWidth="1"/>
    <col min="13" max="13" width="7.5546875" style="44" bestFit="1" customWidth="1"/>
    <col min="14" max="14" width="7" style="8" bestFit="1" customWidth="1"/>
    <col min="15" max="15" width="8.44140625" style="8" bestFit="1" customWidth="1"/>
    <col min="16" max="16" width="8.5546875" style="8" bestFit="1" customWidth="1"/>
    <col min="17" max="17" width="7.109375" style="44" bestFit="1" customWidth="1"/>
  </cols>
  <sheetData>
    <row r="1" spans="1:17" x14ac:dyDescent="0.3">
      <c r="A1" s="1" t="s">
        <v>108</v>
      </c>
      <c r="B1" s="1" t="s">
        <v>109</v>
      </c>
      <c r="C1" s="2" t="s">
        <v>48</v>
      </c>
      <c r="D1" s="2" t="s">
        <v>49</v>
      </c>
      <c r="E1" s="34" t="s">
        <v>50</v>
      </c>
      <c r="F1" s="2" t="s">
        <v>51</v>
      </c>
      <c r="G1" s="34" t="s">
        <v>55</v>
      </c>
      <c r="H1" s="34" t="s">
        <v>56</v>
      </c>
      <c r="I1" s="2" t="s">
        <v>3</v>
      </c>
      <c r="J1" s="34" t="s">
        <v>110</v>
      </c>
      <c r="K1" s="2" t="s">
        <v>111</v>
      </c>
      <c r="L1" s="2" t="s">
        <v>64</v>
      </c>
      <c r="M1" s="34" t="s">
        <v>65</v>
      </c>
      <c r="N1" s="2" t="s">
        <v>52</v>
      </c>
      <c r="O1" s="2" t="s">
        <v>53</v>
      </c>
      <c r="P1" s="2" t="s">
        <v>54</v>
      </c>
      <c r="Q1" s="34" t="s">
        <v>66</v>
      </c>
    </row>
    <row r="2" spans="1:17" x14ac:dyDescent="0.3">
      <c r="A2" s="3" t="s">
        <v>116</v>
      </c>
      <c r="B2" s="3" t="s">
        <v>151</v>
      </c>
      <c r="C2" s="4">
        <v>537</v>
      </c>
      <c r="D2" s="4">
        <v>379</v>
      </c>
      <c r="E2" s="35">
        <v>70.599999999999994</v>
      </c>
      <c r="F2" s="4">
        <v>4293</v>
      </c>
      <c r="G2" s="27">
        <v>8</v>
      </c>
      <c r="H2" s="27">
        <v>11.3</v>
      </c>
      <c r="I2" s="6">
        <v>32</v>
      </c>
      <c r="J2" s="27">
        <v>6</v>
      </c>
      <c r="K2" s="4">
        <v>63</v>
      </c>
      <c r="L2" s="4">
        <v>9</v>
      </c>
      <c r="M2" s="27">
        <v>1.7</v>
      </c>
      <c r="N2" s="4">
        <v>17</v>
      </c>
      <c r="O2" s="4">
        <v>112</v>
      </c>
      <c r="P2" s="4">
        <v>4181</v>
      </c>
      <c r="Q2" s="35">
        <v>107.1</v>
      </c>
    </row>
    <row r="3" spans="1:17" x14ac:dyDescent="0.3">
      <c r="A3" s="3" t="s">
        <v>124</v>
      </c>
      <c r="B3" s="3" t="s">
        <v>149</v>
      </c>
      <c r="C3" s="4">
        <v>381</v>
      </c>
      <c r="D3" s="4">
        <v>238</v>
      </c>
      <c r="E3" s="27">
        <v>62.5</v>
      </c>
      <c r="F3" s="4">
        <v>3317</v>
      </c>
      <c r="G3" s="35">
        <v>8.6999999999999993</v>
      </c>
      <c r="H3" s="35">
        <v>13.9</v>
      </c>
      <c r="I3" s="4">
        <v>24</v>
      </c>
      <c r="J3" s="35">
        <v>6.3</v>
      </c>
      <c r="K3" s="4">
        <v>79</v>
      </c>
      <c r="L3" s="4">
        <v>8</v>
      </c>
      <c r="M3" s="27">
        <v>2.1</v>
      </c>
      <c r="N3" s="4">
        <v>22</v>
      </c>
      <c r="O3" s="4">
        <v>160</v>
      </c>
      <c r="P3" s="4">
        <v>3157</v>
      </c>
      <c r="Q3" s="27">
        <v>102.7</v>
      </c>
    </row>
    <row r="4" spans="1:17" x14ac:dyDescent="0.3">
      <c r="A4" s="3" t="s">
        <v>120</v>
      </c>
      <c r="B4" s="3" t="s">
        <v>130</v>
      </c>
      <c r="C4" s="4">
        <v>492</v>
      </c>
      <c r="D4" s="4">
        <v>344</v>
      </c>
      <c r="E4" s="27">
        <v>69.900000000000006</v>
      </c>
      <c r="F4" s="4">
        <v>3371</v>
      </c>
      <c r="G4" s="27">
        <v>6.9</v>
      </c>
      <c r="H4" s="27">
        <v>9.8000000000000007</v>
      </c>
      <c r="I4" s="4">
        <v>22</v>
      </c>
      <c r="J4" s="27">
        <v>4.5</v>
      </c>
      <c r="K4" s="4">
        <v>65</v>
      </c>
      <c r="L4" s="4">
        <v>10</v>
      </c>
      <c r="M4" s="27">
        <v>2</v>
      </c>
      <c r="N4" s="4">
        <v>22</v>
      </c>
      <c r="O4" s="4">
        <v>130</v>
      </c>
      <c r="P4" s="4">
        <v>3241</v>
      </c>
      <c r="Q4" s="27">
        <v>95.3</v>
      </c>
    </row>
    <row r="5" spans="1:17" x14ac:dyDescent="0.3">
      <c r="A5" s="3" t="s">
        <v>133</v>
      </c>
      <c r="B5" s="3" t="s">
        <v>152</v>
      </c>
      <c r="C5" s="4">
        <v>459</v>
      </c>
      <c r="D5" s="4">
        <v>285</v>
      </c>
      <c r="E5" s="27">
        <v>62.1</v>
      </c>
      <c r="F5" s="4">
        <v>3228</v>
      </c>
      <c r="G5" s="27">
        <v>7</v>
      </c>
      <c r="H5" s="27">
        <v>11.3</v>
      </c>
      <c r="I5" s="4">
        <v>17</v>
      </c>
      <c r="J5" s="27">
        <v>3.7</v>
      </c>
      <c r="K5" s="4">
        <v>68</v>
      </c>
      <c r="L5" s="4">
        <v>6</v>
      </c>
      <c r="M5" s="27">
        <v>1.3</v>
      </c>
      <c r="N5" s="4">
        <v>19</v>
      </c>
      <c r="O5" s="4">
        <v>93</v>
      </c>
      <c r="P5" s="4">
        <v>3135</v>
      </c>
      <c r="Q5" s="27">
        <v>90</v>
      </c>
    </row>
    <row r="6" spans="1:17" x14ac:dyDescent="0.3">
      <c r="A6" s="3" t="s">
        <v>114</v>
      </c>
      <c r="B6" s="3" t="s">
        <v>128</v>
      </c>
      <c r="C6" s="4">
        <v>526</v>
      </c>
      <c r="D6" s="4">
        <v>321</v>
      </c>
      <c r="E6" s="27">
        <v>61</v>
      </c>
      <c r="F6" s="4">
        <v>3821</v>
      </c>
      <c r="G6" s="27">
        <v>7.3</v>
      </c>
      <c r="H6" s="27">
        <v>11.9</v>
      </c>
      <c r="I6" s="4">
        <v>25</v>
      </c>
      <c r="J6" s="27">
        <v>4.8</v>
      </c>
      <c r="K6" s="4">
        <v>73</v>
      </c>
      <c r="L6" s="4">
        <v>12</v>
      </c>
      <c r="M6" s="27">
        <v>2.2999999999999998</v>
      </c>
      <c r="N6" s="4">
        <v>23</v>
      </c>
      <c r="O6" s="4">
        <v>191</v>
      </c>
      <c r="P6" s="4">
        <v>3630</v>
      </c>
      <c r="Q6" s="27">
        <v>89.5</v>
      </c>
    </row>
    <row r="7" spans="1:17" x14ac:dyDescent="0.3">
      <c r="A7" s="3" t="s">
        <v>146</v>
      </c>
      <c r="B7" s="3" t="s">
        <v>147</v>
      </c>
      <c r="C7" s="4">
        <v>462</v>
      </c>
      <c r="D7" s="4">
        <v>261</v>
      </c>
      <c r="E7" s="27">
        <v>56.5</v>
      </c>
      <c r="F7" s="4">
        <v>3063</v>
      </c>
      <c r="G7" s="27">
        <v>6.6</v>
      </c>
      <c r="H7" s="27">
        <v>11.7</v>
      </c>
      <c r="I7" s="4">
        <v>26</v>
      </c>
      <c r="J7" s="27">
        <v>5.6</v>
      </c>
      <c r="K7" s="4">
        <v>69</v>
      </c>
      <c r="L7" s="4">
        <v>9</v>
      </c>
      <c r="M7" s="27">
        <v>1.9</v>
      </c>
      <c r="N7" s="4">
        <v>7</v>
      </c>
      <c r="O7" s="4">
        <v>43</v>
      </c>
      <c r="P7" s="4">
        <v>3020</v>
      </c>
      <c r="Q7" s="27">
        <v>87.4</v>
      </c>
    </row>
    <row r="8" spans="1:17" x14ac:dyDescent="0.3">
      <c r="A8" s="3" t="s">
        <v>143</v>
      </c>
      <c r="B8" s="3" t="s">
        <v>115</v>
      </c>
      <c r="C8" s="4">
        <v>440</v>
      </c>
      <c r="D8" s="4">
        <v>267</v>
      </c>
      <c r="E8" s="27">
        <v>60.7</v>
      </c>
      <c r="F8" s="4">
        <v>2984</v>
      </c>
      <c r="G8" s="27">
        <v>6.8</v>
      </c>
      <c r="H8" s="27">
        <v>11.2</v>
      </c>
      <c r="I8" s="4">
        <v>19</v>
      </c>
      <c r="J8" s="27">
        <v>4.3</v>
      </c>
      <c r="K8" s="4">
        <v>55</v>
      </c>
      <c r="L8" s="4">
        <v>9</v>
      </c>
      <c r="M8" s="27">
        <v>2</v>
      </c>
      <c r="N8" s="4">
        <v>15</v>
      </c>
      <c r="O8" s="4">
        <v>74</v>
      </c>
      <c r="P8" s="4">
        <v>2910</v>
      </c>
      <c r="Q8" s="27">
        <v>86.8</v>
      </c>
    </row>
    <row r="9" spans="1:17" x14ac:dyDescent="0.3">
      <c r="A9" s="3" t="s">
        <v>129</v>
      </c>
      <c r="B9" s="3" t="s">
        <v>123</v>
      </c>
      <c r="C9" s="4">
        <v>621</v>
      </c>
      <c r="D9" s="6">
        <v>393</v>
      </c>
      <c r="E9" s="27">
        <v>63.3</v>
      </c>
      <c r="F9" s="4">
        <v>3830</v>
      </c>
      <c r="G9" s="27">
        <v>6.2</v>
      </c>
      <c r="H9" s="27">
        <v>9.6999999999999993</v>
      </c>
      <c r="I9" s="4">
        <v>26</v>
      </c>
      <c r="J9" s="27">
        <v>4.2</v>
      </c>
      <c r="K9" s="4">
        <v>78</v>
      </c>
      <c r="L9" s="4">
        <v>13</v>
      </c>
      <c r="M9" s="27">
        <v>2.1</v>
      </c>
      <c r="N9" s="4">
        <v>24</v>
      </c>
      <c r="O9" s="4">
        <v>154</v>
      </c>
      <c r="P9" s="4">
        <v>3676</v>
      </c>
      <c r="Q9" s="27">
        <v>85.8</v>
      </c>
    </row>
    <row r="10" spans="1:17" x14ac:dyDescent="0.3">
      <c r="A10" s="3" t="s">
        <v>125</v>
      </c>
      <c r="B10" s="3" t="s">
        <v>113</v>
      </c>
      <c r="C10" s="4">
        <v>519</v>
      </c>
      <c r="D10" s="4">
        <v>307</v>
      </c>
      <c r="E10" s="27">
        <v>59.2</v>
      </c>
      <c r="F10" s="4">
        <v>3726</v>
      </c>
      <c r="G10" s="27">
        <v>7.2</v>
      </c>
      <c r="H10" s="27">
        <v>12.1</v>
      </c>
      <c r="I10" s="4">
        <v>21</v>
      </c>
      <c r="J10" s="27">
        <v>4</v>
      </c>
      <c r="K10" s="4">
        <v>63</v>
      </c>
      <c r="L10" s="4">
        <v>12</v>
      </c>
      <c r="M10" s="27">
        <v>2.2999999999999998</v>
      </c>
      <c r="N10" s="4">
        <v>32</v>
      </c>
      <c r="O10" s="4">
        <v>153</v>
      </c>
      <c r="P10" s="4">
        <v>3573</v>
      </c>
      <c r="Q10" s="27">
        <v>85.1</v>
      </c>
    </row>
    <row r="11" spans="1:17" x14ac:dyDescent="0.3">
      <c r="A11" s="3" t="s">
        <v>127</v>
      </c>
      <c r="B11" s="3" t="s">
        <v>137</v>
      </c>
      <c r="C11" s="4">
        <v>525</v>
      </c>
      <c r="D11" s="4">
        <v>285</v>
      </c>
      <c r="E11" s="27">
        <v>54.3</v>
      </c>
      <c r="F11" s="4">
        <v>3347</v>
      </c>
      <c r="G11" s="27">
        <v>6.4</v>
      </c>
      <c r="H11" s="27">
        <v>11.7</v>
      </c>
      <c r="I11" s="4">
        <v>25</v>
      </c>
      <c r="J11" s="27">
        <v>4.8</v>
      </c>
      <c r="K11" s="4">
        <v>64</v>
      </c>
      <c r="L11" s="4">
        <v>6</v>
      </c>
      <c r="M11" s="27">
        <v>1.1000000000000001</v>
      </c>
      <c r="N11" s="4">
        <v>13</v>
      </c>
      <c r="O11" s="4">
        <v>88</v>
      </c>
      <c r="P11" s="4">
        <v>3259</v>
      </c>
      <c r="Q11" s="27">
        <v>85</v>
      </c>
    </row>
    <row r="12" spans="1:17" x14ac:dyDescent="0.3">
      <c r="A12" s="3" t="s">
        <v>119</v>
      </c>
      <c r="B12" s="3" t="s">
        <v>376</v>
      </c>
      <c r="C12" s="4">
        <v>633</v>
      </c>
      <c r="D12" s="4">
        <v>358</v>
      </c>
      <c r="E12" s="27">
        <v>56.6</v>
      </c>
      <c r="F12" s="6">
        <v>4526</v>
      </c>
      <c r="G12" s="27">
        <v>7.2</v>
      </c>
      <c r="H12" s="27">
        <v>12.6</v>
      </c>
      <c r="I12" s="4">
        <v>29</v>
      </c>
      <c r="J12" s="27">
        <v>4.5999999999999996</v>
      </c>
      <c r="K12" s="4">
        <v>66</v>
      </c>
      <c r="L12" s="4">
        <v>15</v>
      </c>
      <c r="M12" s="27">
        <v>2.4</v>
      </c>
      <c r="N12" s="4">
        <v>15</v>
      </c>
      <c r="O12" s="4">
        <v>103</v>
      </c>
      <c r="P12" s="6">
        <v>4423</v>
      </c>
      <c r="Q12" s="27">
        <v>84.4</v>
      </c>
    </row>
    <row r="13" spans="1:17" x14ac:dyDescent="0.3">
      <c r="A13" s="3" t="s">
        <v>122</v>
      </c>
      <c r="B13" s="3" t="s">
        <v>145</v>
      </c>
      <c r="C13" s="4">
        <v>566</v>
      </c>
      <c r="D13" s="4">
        <v>352</v>
      </c>
      <c r="E13" s="27">
        <v>62.2</v>
      </c>
      <c r="F13" s="4">
        <v>3748</v>
      </c>
      <c r="G13" s="27">
        <v>6.6</v>
      </c>
      <c r="H13" s="27">
        <v>10.6</v>
      </c>
      <c r="I13" s="4">
        <v>21</v>
      </c>
      <c r="J13" s="27">
        <v>3.7</v>
      </c>
      <c r="K13" s="4">
        <v>79</v>
      </c>
      <c r="L13" s="4">
        <v>14</v>
      </c>
      <c r="M13" s="27">
        <v>2.5</v>
      </c>
      <c r="N13" s="4">
        <v>27</v>
      </c>
      <c r="O13" s="4">
        <v>157</v>
      </c>
      <c r="P13" s="4">
        <v>3591</v>
      </c>
      <c r="Q13" s="27">
        <v>83.6</v>
      </c>
    </row>
    <row r="14" spans="1:17" x14ac:dyDescent="0.3">
      <c r="A14" s="3" t="s">
        <v>136</v>
      </c>
      <c r="B14" s="3" t="s">
        <v>118</v>
      </c>
      <c r="C14" s="4">
        <v>115</v>
      </c>
      <c r="D14" s="4">
        <v>72</v>
      </c>
      <c r="E14" s="27">
        <v>62.6</v>
      </c>
      <c r="F14" s="4">
        <v>603</v>
      </c>
      <c r="G14" s="27">
        <v>5.2</v>
      </c>
      <c r="H14" s="27">
        <v>8.4</v>
      </c>
      <c r="I14" s="4">
        <v>3</v>
      </c>
      <c r="J14" s="27">
        <v>2.6</v>
      </c>
      <c r="K14" s="4">
        <v>42</v>
      </c>
      <c r="L14" s="4">
        <v>1</v>
      </c>
      <c r="M14" s="27">
        <v>0.9</v>
      </c>
      <c r="N14" s="4">
        <v>8</v>
      </c>
      <c r="O14" s="4">
        <v>50</v>
      </c>
      <c r="P14" s="4">
        <v>553</v>
      </c>
      <c r="Q14" s="27">
        <v>81</v>
      </c>
    </row>
    <row r="15" spans="1:17" x14ac:dyDescent="0.3">
      <c r="A15" s="3" t="s">
        <v>377</v>
      </c>
      <c r="B15" s="3" t="s">
        <v>378</v>
      </c>
      <c r="C15" s="4">
        <v>555</v>
      </c>
      <c r="D15" s="4">
        <v>376</v>
      </c>
      <c r="E15" s="27">
        <v>67.7</v>
      </c>
      <c r="F15" s="4">
        <v>2986</v>
      </c>
      <c r="G15" s="27">
        <v>5.4</v>
      </c>
      <c r="H15" s="27">
        <v>7.9</v>
      </c>
      <c r="I15" s="4">
        <v>13</v>
      </c>
      <c r="J15" s="27">
        <v>2.2999999999999998</v>
      </c>
      <c r="K15" s="4">
        <v>73</v>
      </c>
      <c r="L15" s="4">
        <v>12</v>
      </c>
      <c r="M15" s="27">
        <v>2.2000000000000002</v>
      </c>
      <c r="N15" s="4">
        <v>12</v>
      </c>
      <c r="O15" s="4">
        <v>87</v>
      </c>
      <c r="P15" s="4">
        <v>2899</v>
      </c>
      <c r="Q15" s="27">
        <v>79.8</v>
      </c>
    </row>
    <row r="16" spans="1:17" x14ac:dyDescent="0.3">
      <c r="A16" s="3" t="s">
        <v>117</v>
      </c>
      <c r="B16" s="3" t="s">
        <v>139</v>
      </c>
      <c r="C16" s="4">
        <v>564</v>
      </c>
      <c r="D16" s="4">
        <v>360</v>
      </c>
      <c r="E16" s="27">
        <v>63.8</v>
      </c>
      <c r="F16" s="4">
        <v>3205</v>
      </c>
      <c r="G16" s="27">
        <v>5.7</v>
      </c>
      <c r="H16" s="27">
        <v>8.9</v>
      </c>
      <c r="I16" s="4">
        <v>15</v>
      </c>
      <c r="J16" s="27">
        <v>2.7</v>
      </c>
      <c r="K16" s="4">
        <v>75</v>
      </c>
      <c r="L16" s="4">
        <v>11</v>
      </c>
      <c r="M16" s="27">
        <v>2</v>
      </c>
      <c r="N16" s="4">
        <v>22</v>
      </c>
      <c r="O16" s="4">
        <v>145</v>
      </c>
      <c r="P16" s="4">
        <v>3060</v>
      </c>
      <c r="Q16" s="27">
        <v>79.7</v>
      </c>
    </row>
    <row r="17" spans="1:17" x14ac:dyDescent="0.3">
      <c r="A17" s="3" t="s">
        <v>131</v>
      </c>
      <c r="B17" s="3" t="s">
        <v>126</v>
      </c>
      <c r="C17" s="6">
        <v>667</v>
      </c>
      <c r="D17" s="4">
        <v>382</v>
      </c>
      <c r="E17" s="27">
        <v>57.3</v>
      </c>
      <c r="F17" s="4">
        <v>4046</v>
      </c>
      <c r="G17" s="27">
        <v>6.1</v>
      </c>
      <c r="H17" s="27">
        <v>10.6</v>
      </c>
      <c r="I17" s="4">
        <v>27</v>
      </c>
      <c r="J17" s="27">
        <v>4</v>
      </c>
      <c r="K17" s="4">
        <v>66</v>
      </c>
      <c r="L17" s="4">
        <v>15</v>
      </c>
      <c r="M17" s="27">
        <v>2.2000000000000002</v>
      </c>
      <c r="N17" s="4">
        <v>15</v>
      </c>
      <c r="O17" s="4">
        <v>99</v>
      </c>
      <c r="P17" s="4">
        <v>3947</v>
      </c>
      <c r="Q17" s="27">
        <v>79.2</v>
      </c>
    </row>
    <row r="18" spans="1:17" x14ac:dyDescent="0.3">
      <c r="A18" s="3" t="s">
        <v>112</v>
      </c>
      <c r="B18" s="3" t="s">
        <v>121</v>
      </c>
      <c r="C18" s="4">
        <v>614</v>
      </c>
      <c r="D18" s="4">
        <v>361</v>
      </c>
      <c r="E18" s="27">
        <v>58.8</v>
      </c>
      <c r="F18" s="4">
        <v>3635</v>
      </c>
      <c r="G18" s="27">
        <v>5.9</v>
      </c>
      <c r="H18" s="27">
        <v>10.1</v>
      </c>
      <c r="I18" s="4">
        <v>25</v>
      </c>
      <c r="J18" s="27">
        <v>4.0999999999999996</v>
      </c>
      <c r="K18" s="4">
        <v>69</v>
      </c>
      <c r="L18" s="4">
        <v>16</v>
      </c>
      <c r="M18" s="27">
        <v>2.6</v>
      </c>
      <c r="N18" s="4">
        <v>30</v>
      </c>
      <c r="O18" s="4">
        <v>229</v>
      </c>
      <c r="P18" s="4">
        <v>3406</v>
      </c>
      <c r="Q18" s="27">
        <v>78.5</v>
      </c>
    </row>
    <row r="19" spans="1:17" x14ac:dyDescent="0.3">
      <c r="A19" s="3" t="s">
        <v>148</v>
      </c>
      <c r="B19" s="3" t="s">
        <v>380</v>
      </c>
      <c r="C19" s="4">
        <v>479</v>
      </c>
      <c r="D19" s="4">
        <v>272</v>
      </c>
      <c r="E19" s="27">
        <v>56.8</v>
      </c>
      <c r="F19" s="4">
        <v>2782</v>
      </c>
      <c r="G19" s="27">
        <v>5.8</v>
      </c>
      <c r="H19" s="27">
        <v>10.199999999999999</v>
      </c>
      <c r="I19" s="4">
        <v>17</v>
      </c>
      <c r="J19" s="27">
        <v>3.5</v>
      </c>
      <c r="K19" s="4">
        <v>75</v>
      </c>
      <c r="L19" s="4">
        <v>10</v>
      </c>
      <c r="M19" s="27">
        <v>2.1</v>
      </c>
      <c r="N19" s="4">
        <v>27</v>
      </c>
      <c r="O19" s="4">
        <v>200</v>
      </c>
      <c r="P19" s="4">
        <v>2582</v>
      </c>
      <c r="Q19" s="27">
        <v>76.7</v>
      </c>
    </row>
    <row r="20" spans="1:17" x14ac:dyDescent="0.3">
      <c r="A20" s="3" t="s">
        <v>385</v>
      </c>
      <c r="B20" s="3" t="s">
        <v>118</v>
      </c>
      <c r="C20" s="4">
        <v>359</v>
      </c>
      <c r="D20" s="4">
        <v>191</v>
      </c>
      <c r="E20" s="27">
        <v>53.2</v>
      </c>
      <c r="F20" s="4">
        <v>2393</v>
      </c>
      <c r="G20" s="27">
        <v>6.7</v>
      </c>
      <c r="H20" s="27">
        <v>12.5</v>
      </c>
      <c r="I20" s="4">
        <v>15</v>
      </c>
      <c r="J20" s="27">
        <v>4.2</v>
      </c>
      <c r="K20" s="4">
        <v>61</v>
      </c>
      <c r="L20" s="4">
        <v>10</v>
      </c>
      <c r="M20" s="27">
        <v>2.8</v>
      </c>
      <c r="N20" s="4">
        <v>13</v>
      </c>
      <c r="O20" s="4">
        <v>68</v>
      </c>
      <c r="P20" s="4">
        <v>2325</v>
      </c>
      <c r="Q20" s="27">
        <v>76.5</v>
      </c>
    </row>
    <row r="21" spans="1:17" x14ac:dyDescent="0.3">
      <c r="A21" s="3" t="s">
        <v>382</v>
      </c>
      <c r="B21" s="3" t="s">
        <v>141</v>
      </c>
      <c r="C21" s="4">
        <v>457</v>
      </c>
      <c r="D21" s="4">
        <v>281</v>
      </c>
      <c r="E21" s="27">
        <v>61.5</v>
      </c>
      <c r="F21" s="4">
        <v>2868</v>
      </c>
      <c r="G21" s="27">
        <v>6.3</v>
      </c>
      <c r="H21" s="27">
        <v>10.199999999999999</v>
      </c>
      <c r="I21" s="4">
        <v>14</v>
      </c>
      <c r="J21" s="27">
        <v>3.1</v>
      </c>
      <c r="K21" s="4">
        <v>61</v>
      </c>
      <c r="L21" s="4">
        <v>15</v>
      </c>
      <c r="M21" s="27">
        <v>3.3</v>
      </c>
      <c r="N21" s="4">
        <v>27</v>
      </c>
      <c r="O21" s="4">
        <v>194</v>
      </c>
      <c r="P21" s="4">
        <v>2674</v>
      </c>
      <c r="Q21" s="27">
        <v>76</v>
      </c>
    </row>
    <row r="22" spans="1:17" x14ac:dyDescent="0.3">
      <c r="A22" s="3" t="s">
        <v>381</v>
      </c>
      <c r="B22" s="3" t="s">
        <v>144</v>
      </c>
      <c r="C22" s="4">
        <v>462</v>
      </c>
      <c r="D22" s="4">
        <v>235</v>
      </c>
      <c r="E22" s="27">
        <v>50.9</v>
      </c>
      <c r="F22" s="4">
        <v>3256</v>
      </c>
      <c r="G22" s="27">
        <v>7</v>
      </c>
      <c r="H22" s="35">
        <v>13.9</v>
      </c>
      <c r="I22" s="4">
        <v>18</v>
      </c>
      <c r="J22" s="27">
        <v>3.9</v>
      </c>
      <c r="K22" s="4">
        <v>74</v>
      </c>
      <c r="L22" s="4">
        <v>14</v>
      </c>
      <c r="M22" s="27">
        <v>3</v>
      </c>
      <c r="N22" s="6">
        <v>68</v>
      </c>
      <c r="O22" s="6">
        <v>492</v>
      </c>
      <c r="P22" s="4">
        <v>2764</v>
      </c>
      <c r="Q22" s="27">
        <v>74.2</v>
      </c>
    </row>
    <row r="23" spans="1:17" x14ac:dyDescent="0.3">
      <c r="A23" s="3" t="s">
        <v>135</v>
      </c>
      <c r="B23" s="3" t="s">
        <v>134</v>
      </c>
      <c r="C23" s="4">
        <v>410</v>
      </c>
      <c r="D23" s="4">
        <v>249</v>
      </c>
      <c r="E23" s="27">
        <v>60.7</v>
      </c>
      <c r="F23" s="4">
        <v>2869</v>
      </c>
      <c r="G23" s="27">
        <v>7</v>
      </c>
      <c r="H23" s="27">
        <v>11.5</v>
      </c>
      <c r="I23" s="4">
        <v>19</v>
      </c>
      <c r="J23" s="27">
        <v>4.5999999999999996</v>
      </c>
      <c r="K23" s="4">
        <v>75</v>
      </c>
      <c r="L23" s="6">
        <v>23</v>
      </c>
      <c r="M23" s="27">
        <v>5.6</v>
      </c>
      <c r="N23" s="4">
        <v>24</v>
      </c>
      <c r="O23" s="4">
        <v>193</v>
      </c>
      <c r="P23" s="4">
        <v>2676</v>
      </c>
      <c r="Q23" s="27">
        <v>73.900000000000006</v>
      </c>
    </row>
    <row r="24" spans="1:17" x14ac:dyDescent="0.3">
      <c r="A24" s="3" t="s">
        <v>138</v>
      </c>
      <c r="B24" s="3" t="s">
        <v>379</v>
      </c>
      <c r="C24" s="4">
        <v>490</v>
      </c>
      <c r="D24" s="4">
        <v>276</v>
      </c>
      <c r="E24" s="27">
        <v>56.3</v>
      </c>
      <c r="F24" s="4">
        <v>2828</v>
      </c>
      <c r="G24" s="27">
        <v>5.8</v>
      </c>
      <c r="H24" s="27">
        <v>10.199999999999999</v>
      </c>
      <c r="I24" s="4">
        <v>16</v>
      </c>
      <c r="J24" s="27">
        <v>3.3</v>
      </c>
      <c r="K24" s="4">
        <v>61</v>
      </c>
      <c r="L24" s="4">
        <v>16</v>
      </c>
      <c r="M24" s="27">
        <v>3.3</v>
      </c>
      <c r="N24" s="4">
        <v>28</v>
      </c>
      <c r="O24" s="4">
        <v>161</v>
      </c>
      <c r="P24" s="4">
        <v>2667</v>
      </c>
      <c r="Q24" s="27">
        <v>70.3</v>
      </c>
    </row>
    <row r="25" spans="1:17" x14ac:dyDescent="0.3">
      <c r="A25" s="3" t="s">
        <v>386</v>
      </c>
      <c r="B25" s="3" t="s">
        <v>134</v>
      </c>
      <c r="C25" s="4">
        <v>132</v>
      </c>
      <c r="D25" s="4">
        <v>72</v>
      </c>
      <c r="E25" s="27">
        <v>54.5</v>
      </c>
      <c r="F25" s="4">
        <v>798</v>
      </c>
      <c r="G25" s="27">
        <v>6</v>
      </c>
      <c r="H25" s="27">
        <v>11.1</v>
      </c>
      <c r="I25" s="4">
        <v>1</v>
      </c>
      <c r="J25" s="27">
        <v>0.8</v>
      </c>
      <c r="K25" s="4">
        <v>50</v>
      </c>
      <c r="L25" s="4">
        <v>3</v>
      </c>
      <c r="M25" s="27">
        <v>2.2999999999999998</v>
      </c>
      <c r="N25" s="4">
        <v>12</v>
      </c>
      <c r="O25" s="4">
        <v>81</v>
      </c>
      <c r="P25" s="4">
        <v>717</v>
      </c>
      <c r="Q25" s="27">
        <v>65.8</v>
      </c>
    </row>
    <row r="26" spans="1:17" x14ac:dyDescent="0.3">
      <c r="A26" s="3" t="s">
        <v>140</v>
      </c>
      <c r="B26" s="3" t="s">
        <v>132</v>
      </c>
      <c r="C26" s="4">
        <v>479</v>
      </c>
      <c r="D26" s="4">
        <v>248</v>
      </c>
      <c r="E26" s="27">
        <v>51.8</v>
      </c>
      <c r="F26" s="4">
        <v>2636</v>
      </c>
      <c r="G26" s="27">
        <v>5.5</v>
      </c>
      <c r="H26" s="27">
        <v>10.6</v>
      </c>
      <c r="I26" s="4">
        <v>13</v>
      </c>
      <c r="J26" s="27">
        <v>2.7</v>
      </c>
      <c r="K26" s="6">
        <v>80</v>
      </c>
      <c r="L26" s="4">
        <v>15</v>
      </c>
      <c r="M26" s="27">
        <v>3.1</v>
      </c>
      <c r="N26" s="4">
        <v>24</v>
      </c>
      <c r="O26" s="4">
        <v>183</v>
      </c>
      <c r="P26" s="4">
        <v>2453</v>
      </c>
      <c r="Q26" s="27">
        <v>64.2</v>
      </c>
    </row>
    <row r="27" spans="1:17" x14ac:dyDescent="0.3">
      <c r="A27" s="3" t="s">
        <v>383</v>
      </c>
      <c r="B27" s="3" t="s">
        <v>384</v>
      </c>
      <c r="C27" s="4">
        <v>401</v>
      </c>
      <c r="D27" s="4">
        <v>222</v>
      </c>
      <c r="E27" s="27">
        <v>55.4</v>
      </c>
      <c r="F27" s="4">
        <v>2561</v>
      </c>
      <c r="G27" s="27">
        <v>6.4</v>
      </c>
      <c r="H27" s="27">
        <v>11.5</v>
      </c>
      <c r="I27" s="4">
        <v>7</v>
      </c>
      <c r="J27" s="27">
        <v>1.7</v>
      </c>
      <c r="K27" s="4">
        <v>56</v>
      </c>
      <c r="L27" s="6">
        <v>23</v>
      </c>
      <c r="M27" s="35">
        <v>5.7</v>
      </c>
      <c r="N27" s="4">
        <v>16</v>
      </c>
      <c r="O27" s="4">
        <v>82</v>
      </c>
      <c r="P27" s="4">
        <v>2479</v>
      </c>
      <c r="Q27" s="27">
        <v>56.7</v>
      </c>
    </row>
    <row r="28" spans="1:17" x14ac:dyDescent="0.3">
      <c r="A28" s="3" t="s">
        <v>213</v>
      </c>
      <c r="B28" s="3" t="s">
        <v>384</v>
      </c>
      <c r="C28" s="4">
        <v>182</v>
      </c>
      <c r="D28" s="4">
        <v>93</v>
      </c>
      <c r="E28" s="27">
        <v>51.1</v>
      </c>
      <c r="F28" s="4">
        <v>1032</v>
      </c>
      <c r="G28" s="27">
        <v>5.7</v>
      </c>
      <c r="H28" s="27">
        <v>11.1</v>
      </c>
      <c r="I28" s="4">
        <v>5</v>
      </c>
      <c r="J28" s="27">
        <v>2.7</v>
      </c>
      <c r="K28" s="4">
        <v>54</v>
      </c>
      <c r="L28" s="4">
        <v>10</v>
      </c>
      <c r="M28" s="27">
        <v>5.5</v>
      </c>
      <c r="N28" s="4">
        <v>25</v>
      </c>
      <c r="O28" s="4">
        <v>137</v>
      </c>
      <c r="P28" s="4">
        <v>895</v>
      </c>
      <c r="Q28" s="27">
        <v>54.6</v>
      </c>
    </row>
  </sheetData>
  <sortState ref="A2:Q28">
    <sortCondition descending="1" ref="Q2:Q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>
      <pane ySplit="1" topLeftCell="A2" activePane="bottomLeft" state="frozen"/>
      <selection pane="bottomLeft" activeCell="A5" sqref="A5:XFD5"/>
    </sheetView>
  </sheetViews>
  <sheetFormatPr defaultRowHeight="14.4" x14ac:dyDescent="0.3"/>
  <cols>
    <col min="1" max="1" width="22.88671875" style="46" customWidth="1"/>
    <col min="2" max="2" width="6.109375" bestFit="1" customWidth="1"/>
    <col min="3" max="4" width="7.44140625" bestFit="1" customWidth="1"/>
    <col min="5" max="5" width="10.109375" style="47" customWidth="1"/>
    <col min="6" max="6" width="7.21875" bestFit="1" customWidth="1"/>
    <col min="7" max="7" width="10.77734375" customWidth="1"/>
    <col min="8" max="8" width="7.21875" bestFit="1" customWidth="1"/>
    <col min="10" max="11" width="7.88671875" bestFit="1" customWidth="1"/>
  </cols>
  <sheetData>
    <row r="1" spans="1:11" s="26" customFormat="1" ht="27.6" x14ac:dyDescent="0.3">
      <c r="A1" s="45" t="s">
        <v>108</v>
      </c>
      <c r="B1" s="45" t="s">
        <v>109</v>
      </c>
      <c r="C1" s="52" t="s">
        <v>45</v>
      </c>
      <c r="D1" s="52" t="s">
        <v>46</v>
      </c>
      <c r="E1" s="59" t="s">
        <v>47</v>
      </c>
      <c r="F1" s="52" t="s">
        <v>59</v>
      </c>
      <c r="G1" s="52" t="s">
        <v>2</v>
      </c>
      <c r="H1" s="52" t="s">
        <v>63</v>
      </c>
      <c r="I1" s="52" t="s">
        <v>60</v>
      </c>
      <c r="J1" s="52" t="s">
        <v>61</v>
      </c>
      <c r="K1" s="52" t="s">
        <v>62</v>
      </c>
    </row>
    <row r="2" spans="1:11" x14ac:dyDescent="0.3">
      <c r="A2" s="3" t="s">
        <v>155</v>
      </c>
      <c r="B2" s="3" t="s">
        <v>126</v>
      </c>
      <c r="C2" s="4">
        <v>291</v>
      </c>
      <c r="D2" s="6">
        <v>1770</v>
      </c>
      <c r="E2" s="27">
        <v>6.1</v>
      </c>
      <c r="F2" s="4">
        <v>72</v>
      </c>
      <c r="G2" s="4">
        <v>9</v>
      </c>
      <c r="H2" s="4">
        <v>2</v>
      </c>
      <c r="I2" s="4">
        <v>76</v>
      </c>
      <c r="J2" s="4">
        <v>4</v>
      </c>
      <c r="K2" s="4">
        <v>5</v>
      </c>
    </row>
    <row r="3" spans="1:11" x14ac:dyDescent="0.3">
      <c r="A3" s="3" t="s">
        <v>199</v>
      </c>
      <c r="B3" s="3" t="s">
        <v>145</v>
      </c>
      <c r="C3" s="4">
        <v>304</v>
      </c>
      <c r="D3" s="4">
        <v>1603</v>
      </c>
      <c r="E3" s="27">
        <v>5.3</v>
      </c>
      <c r="F3" s="4">
        <v>42</v>
      </c>
      <c r="G3" s="4">
        <v>9</v>
      </c>
      <c r="H3" s="4">
        <v>9</v>
      </c>
      <c r="I3" s="6">
        <v>88</v>
      </c>
      <c r="J3" s="4">
        <v>4</v>
      </c>
      <c r="K3" s="4">
        <v>5</v>
      </c>
    </row>
    <row r="4" spans="1:11" x14ac:dyDescent="0.3">
      <c r="A4" s="3" t="s">
        <v>156</v>
      </c>
      <c r="B4" s="3" t="s">
        <v>113</v>
      </c>
      <c r="C4" s="4">
        <v>306</v>
      </c>
      <c r="D4" s="4">
        <v>1544</v>
      </c>
      <c r="E4" s="27">
        <v>5</v>
      </c>
      <c r="F4" s="4">
        <v>36</v>
      </c>
      <c r="G4" s="4">
        <v>12</v>
      </c>
      <c r="H4" s="4">
        <v>4</v>
      </c>
      <c r="I4" s="4">
        <v>83</v>
      </c>
      <c r="J4" s="4">
        <v>4</v>
      </c>
      <c r="K4" s="4">
        <v>5</v>
      </c>
    </row>
    <row r="5" spans="1:11" x14ac:dyDescent="0.3">
      <c r="A5" s="3" t="s">
        <v>161</v>
      </c>
      <c r="B5" s="3" t="s">
        <v>130</v>
      </c>
      <c r="C5" s="4">
        <v>263</v>
      </c>
      <c r="D5" s="4">
        <v>1494</v>
      </c>
      <c r="E5" s="27">
        <v>5.7</v>
      </c>
      <c r="F5" s="4">
        <v>50</v>
      </c>
      <c r="G5" s="4">
        <v>9</v>
      </c>
      <c r="H5" s="4">
        <v>5</v>
      </c>
      <c r="I5" s="4">
        <v>79</v>
      </c>
      <c r="J5" s="4">
        <v>1</v>
      </c>
      <c r="K5" s="4">
        <v>4</v>
      </c>
    </row>
    <row r="6" spans="1:11" x14ac:dyDescent="0.3">
      <c r="A6" s="3" t="s">
        <v>160</v>
      </c>
      <c r="B6" s="3" t="s">
        <v>139</v>
      </c>
      <c r="C6" s="6">
        <v>322</v>
      </c>
      <c r="D6" s="4">
        <v>1483</v>
      </c>
      <c r="E6" s="27">
        <v>4.5999999999999996</v>
      </c>
      <c r="F6" s="4">
        <v>21</v>
      </c>
      <c r="G6" s="4">
        <v>14</v>
      </c>
      <c r="H6" s="4">
        <v>1</v>
      </c>
      <c r="I6" s="4">
        <v>87</v>
      </c>
      <c r="J6" s="4">
        <v>1</v>
      </c>
      <c r="K6" s="4">
        <v>3</v>
      </c>
    </row>
    <row r="7" spans="1:11" x14ac:dyDescent="0.3">
      <c r="A7" s="3" t="s">
        <v>162</v>
      </c>
      <c r="B7" s="3" t="s">
        <v>115</v>
      </c>
      <c r="C7" s="4">
        <v>303</v>
      </c>
      <c r="D7" s="4">
        <v>1451</v>
      </c>
      <c r="E7" s="27">
        <v>4.8</v>
      </c>
      <c r="F7" s="4">
        <v>58</v>
      </c>
      <c r="G7" s="4">
        <v>6</v>
      </c>
      <c r="H7" s="4">
        <v>0</v>
      </c>
      <c r="I7" s="4">
        <v>65</v>
      </c>
      <c r="J7" s="4">
        <v>1</v>
      </c>
      <c r="K7" s="4">
        <v>2</v>
      </c>
    </row>
    <row r="8" spans="1:11" x14ac:dyDescent="0.3">
      <c r="A8" s="3" t="s">
        <v>158</v>
      </c>
      <c r="B8" s="3" t="s">
        <v>149</v>
      </c>
      <c r="C8" s="4">
        <v>241</v>
      </c>
      <c r="D8" s="4">
        <v>1449</v>
      </c>
      <c r="E8" s="27">
        <v>6</v>
      </c>
      <c r="F8" s="4">
        <v>75</v>
      </c>
      <c r="G8" s="4">
        <v>10</v>
      </c>
      <c r="H8" s="4">
        <v>0</v>
      </c>
      <c r="I8" s="4">
        <v>52</v>
      </c>
      <c r="J8" s="4">
        <v>0</v>
      </c>
      <c r="K8" s="4">
        <v>0</v>
      </c>
    </row>
    <row r="9" spans="1:11" x14ac:dyDescent="0.3">
      <c r="A9" s="3" t="s">
        <v>163</v>
      </c>
      <c r="B9" s="3" t="s">
        <v>137</v>
      </c>
      <c r="C9" s="4">
        <v>299</v>
      </c>
      <c r="D9" s="4">
        <v>1366</v>
      </c>
      <c r="E9" s="27">
        <v>4.5999999999999996</v>
      </c>
      <c r="F9" s="6">
        <v>88</v>
      </c>
      <c r="G9" s="4">
        <v>10</v>
      </c>
      <c r="H9" s="4">
        <v>2</v>
      </c>
      <c r="I9" s="4">
        <v>71</v>
      </c>
      <c r="J9" s="6">
        <v>6</v>
      </c>
      <c r="K9" s="4">
        <v>7</v>
      </c>
    </row>
    <row r="10" spans="1:11" x14ac:dyDescent="0.3">
      <c r="A10" s="3" t="s">
        <v>190</v>
      </c>
      <c r="B10" s="3" t="s">
        <v>152</v>
      </c>
      <c r="C10" s="4">
        <v>269</v>
      </c>
      <c r="D10" s="4">
        <v>1353</v>
      </c>
      <c r="E10" s="27">
        <v>5</v>
      </c>
      <c r="F10" s="4">
        <v>51</v>
      </c>
      <c r="G10" s="4">
        <v>8</v>
      </c>
      <c r="H10" s="4">
        <v>2</v>
      </c>
      <c r="I10" s="4">
        <v>72</v>
      </c>
      <c r="J10" s="4">
        <v>3</v>
      </c>
      <c r="K10" s="4">
        <v>5</v>
      </c>
    </row>
    <row r="11" spans="1:11" x14ac:dyDescent="0.3">
      <c r="A11" s="3" t="s">
        <v>154</v>
      </c>
      <c r="B11" s="3" t="s">
        <v>141</v>
      </c>
      <c r="C11" s="4">
        <v>281</v>
      </c>
      <c r="D11" s="4">
        <v>1212</v>
      </c>
      <c r="E11" s="27">
        <v>4.3</v>
      </c>
      <c r="F11" s="4">
        <v>53</v>
      </c>
      <c r="G11" s="4">
        <v>8</v>
      </c>
      <c r="H11" s="4">
        <v>1</v>
      </c>
      <c r="I11" s="4">
        <v>61</v>
      </c>
      <c r="J11" s="4">
        <v>2</v>
      </c>
      <c r="K11" s="4">
        <v>6</v>
      </c>
    </row>
    <row r="12" spans="1:11" x14ac:dyDescent="0.3">
      <c r="A12" s="3" t="s">
        <v>200</v>
      </c>
      <c r="B12" s="3" t="s">
        <v>132</v>
      </c>
      <c r="C12" s="4">
        <v>247</v>
      </c>
      <c r="D12" s="4">
        <v>1170</v>
      </c>
      <c r="E12" s="27">
        <v>4.7</v>
      </c>
      <c r="F12" s="4">
        <v>36</v>
      </c>
      <c r="G12" s="4">
        <v>1</v>
      </c>
      <c r="H12" s="4">
        <v>1</v>
      </c>
      <c r="I12" s="4">
        <v>45</v>
      </c>
      <c r="J12" s="4">
        <v>0</v>
      </c>
      <c r="K12" s="4">
        <v>0</v>
      </c>
    </row>
    <row r="13" spans="1:11" x14ac:dyDescent="0.3">
      <c r="A13" s="3" t="s">
        <v>157</v>
      </c>
      <c r="B13" s="3" t="s">
        <v>118</v>
      </c>
      <c r="C13" s="4">
        <v>254</v>
      </c>
      <c r="D13" s="4">
        <v>1156</v>
      </c>
      <c r="E13" s="27">
        <v>4.5999999999999996</v>
      </c>
      <c r="F13" s="4">
        <v>27</v>
      </c>
      <c r="G13" s="4">
        <v>12</v>
      </c>
      <c r="H13" s="4">
        <v>0</v>
      </c>
      <c r="I13" s="4">
        <v>67</v>
      </c>
      <c r="J13" s="4">
        <v>1</v>
      </c>
      <c r="K13" s="4">
        <v>1</v>
      </c>
    </row>
    <row r="14" spans="1:11" x14ac:dyDescent="0.3">
      <c r="A14" s="3" t="s">
        <v>170</v>
      </c>
      <c r="B14" s="3" t="s">
        <v>378</v>
      </c>
      <c r="C14" s="4">
        <v>251</v>
      </c>
      <c r="D14" s="4">
        <v>1147</v>
      </c>
      <c r="E14" s="27">
        <v>4.5999999999999996</v>
      </c>
      <c r="F14" s="4">
        <v>25</v>
      </c>
      <c r="G14" s="4">
        <v>4</v>
      </c>
      <c r="H14" s="4">
        <v>9</v>
      </c>
      <c r="I14" s="4">
        <v>65</v>
      </c>
      <c r="J14" s="4">
        <v>3</v>
      </c>
      <c r="K14" s="4">
        <v>3</v>
      </c>
    </row>
    <row r="15" spans="1:11" x14ac:dyDescent="0.3">
      <c r="A15" s="3" t="s">
        <v>197</v>
      </c>
      <c r="B15" s="3" t="s">
        <v>134</v>
      </c>
      <c r="C15" s="4">
        <v>206</v>
      </c>
      <c r="D15" s="4">
        <v>1083</v>
      </c>
      <c r="E15" s="27">
        <v>5.3</v>
      </c>
      <c r="F15" s="4">
        <v>42</v>
      </c>
      <c r="G15" s="4">
        <v>7</v>
      </c>
      <c r="H15" s="4">
        <v>0</v>
      </c>
      <c r="I15" s="4">
        <v>51</v>
      </c>
      <c r="J15" s="4">
        <v>4</v>
      </c>
      <c r="K15" s="4">
        <v>5</v>
      </c>
    </row>
    <row r="16" spans="1:11" x14ac:dyDescent="0.3">
      <c r="A16" s="3" t="s">
        <v>176</v>
      </c>
      <c r="B16" s="3" t="s">
        <v>123</v>
      </c>
      <c r="C16" s="4">
        <v>181</v>
      </c>
      <c r="D16" s="4">
        <v>1068</v>
      </c>
      <c r="E16" s="27">
        <v>5.9</v>
      </c>
      <c r="F16" s="4">
        <v>33</v>
      </c>
      <c r="G16" s="4">
        <v>5</v>
      </c>
      <c r="H16" s="4">
        <v>1</v>
      </c>
      <c r="I16" s="4">
        <v>55</v>
      </c>
      <c r="J16" s="4">
        <v>0</v>
      </c>
      <c r="K16" s="4">
        <v>0</v>
      </c>
    </row>
    <row r="17" spans="1:11" x14ac:dyDescent="0.3">
      <c r="A17" s="3" t="s">
        <v>165</v>
      </c>
      <c r="B17" s="3" t="s">
        <v>151</v>
      </c>
      <c r="C17" s="4">
        <v>214</v>
      </c>
      <c r="D17" s="4">
        <v>1029</v>
      </c>
      <c r="E17" s="27">
        <v>4.8</v>
      </c>
      <c r="F17" s="4">
        <v>36</v>
      </c>
      <c r="G17" s="4">
        <v>11</v>
      </c>
      <c r="H17" s="4">
        <v>1</v>
      </c>
      <c r="I17" s="4">
        <v>68</v>
      </c>
      <c r="J17" s="4">
        <v>4</v>
      </c>
      <c r="K17" s="4">
        <v>5</v>
      </c>
    </row>
    <row r="18" spans="1:11" x14ac:dyDescent="0.3">
      <c r="A18" s="3" t="s">
        <v>209</v>
      </c>
      <c r="B18" s="3" t="s">
        <v>384</v>
      </c>
      <c r="C18" s="4">
        <v>240</v>
      </c>
      <c r="D18" s="4">
        <v>1004</v>
      </c>
      <c r="E18" s="27">
        <v>4.2</v>
      </c>
      <c r="F18" s="4">
        <v>60</v>
      </c>
      <c r="G18" s="4">
        <v>8</v>
      </c>
      <c r="H18" s="4">
        <v>1</v>
      </c>
      <c r="I18" s="4">
        <v>62</v>
      </c>
      <c r="J18" s="4">
        <v>4</v>
      </c>
      <c r="K18" s="4">
        <v>5</v>
      </c>
    </row>
    <row r="19" spans="1:11" x14ac:dyDescent="0.3">
      <c r="A19" s="3" t="s">
        <v>174</v>
      </c>
      <c r="B19" s="3" t="s">
        <v>376</v>
      </c>
      <c r="C19" s="4">
        <v>167</v>
      </c>
      <c r="D19" s="4">
        <v>888</v>
      </c>
      <c r="E19" s="27">
        <v>5.3</v>
      </c>
      <c r="F19" s="4">
        <v>51</v>
      </c>
      <c r="G19" s="4">
        <v>10</v>
      </c>
      <c r="H19" s="4">
        <v>0</v>
      </c>
      <c r="I19" s="4">
        <v>46</v>
      </c>
      <c r="J19" s="4">
        <v>0</v>
      </c>
      <c r="K19" s="4">
        <v>2</v>
      </c>
    </row>
    <row r="20" spans="1:11" x14ac:dyDescent="0.3">
      <c r="A20" s="3" t="s">
        <v>194</v>
      </c>
      <c r="B20" s="3" t="s">
        <v>147</v>
      </c>
      <c r="C20" s="4">
        <v>164</v>
      </c>
      <c r="D20" s="4">
        <v>866</v>
      </c>
      <c r="E20" s="27">
        <v>5.3</v>
      </c>
      <c r="F20" s="4">
        <v>20</v>
      </c>
      <c r="G20" s="4">
        <v>3</v>
      </c>
      <c r="H20" s="4">
        <v>3</v>
      </c>
      <c r="I20" s="4">
        <v>38</v>
      </c>
      <c r="J20" s="4">
        <v>0</v>
      </c>
      <c r="K20" s="4">
        <v>0</v>
      </c>
    </row>
    <row r="21" spans="1:11" x14ac:dyDescent="0.3">
      <c r="A21" s="3" t="s">
        <v>188</v>
      </c>
      <c r="B21" s="3" t="s">
        <v>380</v>
      </c>
      <c r="C21" s="4">
        <v>160</v>
      </c>
      <c r="D21" s="4">
        <v>859</v>
      </c>
      <c r="E21" s="27">
        <v>5.4</v>
      </c>
      <c r="F21" s="4">
        <v>46</v>
      </c>
      <c r="G21" s="4">
        <v>5</v>
      </c>
      <c r="H21" s="4">
        <v>1</v>
      </c>
      <c r="I21" s="4">
        <v>46</v>
      </c>
      <c r="J21" s="4">
        <v>2</v>
      </c>
      <c r="K21" s="4">
        <v>3</v>
      </c>
    </row>
    <row r="22" spans="1:11" x14ac:dyDescent="0.3">
      <c r="A22" s="3" t="s">
        <v>164</v>
      </c>
      <c r="B22" s="3" t="s">
        <v>149</v>
      </c>
      <c r="C22" s="4">
        <v>197</v>
      </c>
      <c r="D22" s="4">
        <v>836</v>
      </c>
      <c r="E22" s="27">
        <v>4.2</v>
      </c>
      <c r="F22" s="4">
        <v>43</v>
      </c>
      <c r="G22" s="6">
        <v>15</v>
      </c>
      <c r="H22" s="4">
        <v>1</v>
      </c>
      <c r="I22" s="4">
        <v>65</v>
      </c>
      <c r="J22" s="4">
        <v>5</v>
      </c>
      <c r="K22" s="6">
        <v>8</v>
      </c>
    </row>
    <row r="23" spans="1:11" x14ac:dyDescent="0.3">
      <c r="A23" s="3" t="s">
        <v>172</v>
      </c>
      <c r="B23" s="3" t="s">
        <v>151</v>
      </c>
      <c r="C23" s="4">
        <v>126</v>
      </c>
      <c r="D23" s="4">
        <v>828</v>
      </c>
      <c r="E23" s="35">
        <v>6.6</v>
      </c>
      <c r="F23" s="4">
        <v>47</v>
      </c>
      <c r="G23" s="4">
        <v>9</v>
      </c>
      <c r="H23" s="4">
        <v>0</v>
      </c>
      <c r="I23" s="4">
        <v>38</v>
      </c>
      <c r="J23" s="4">
        <v>0</v>
      </c>
      <c r="K23" s="4">
        <v>0</v>
      </c>
    </row>
    <row r="24" spans="1:11" x14ac:dyDescent="0.3">
      <c r="A24" s="3" t="s">
        <v>183</v>
      </c>
      <c r="B24" s="3" t="s">
        <v>147</v>
      </c>
      <c r="C24" s="4">
        <v>171</v>
      </c>
      <c r="D24" s="4">
        <v>765</v>
      </c>
      <c r="E24" s="27">
        <v>4.5</v>
      </c>
      <c r="F24" s="4">
        <v>46</v>
      </c>
      <c r="G24" s="4">
        <v>8</v>
      </c>
      <c r="H24" s="4">
        <v>1</v>
      </c>
      <c r="I24" s="4">
        <v>50</v>
      </c>
      <c r="J24" s="4">
        <v>5</v>
      </c>
      <c r="K24" s="4">
        <v>5</v>
      </c>
    </row>
    <row r="25" spans="1:11" x14ac:dyDescent="0.3">
      <c r="A25" s="3" t="s">
        <v>185</v>
      </c>
      <c r="B25" s="3" t="s">
        <v>137</v>
      </c>
      <c r="C25" s="4">
        <v>150</v>
      </c>
      <c r="D25" s="4">
        <v>757</v>
      </c>
      <c r="E25" s="27">
        <v>5</v>
      </c>
      <c r="F25" s="4">
        <v>47</v>
      </c>
      <c r="G25" s="4">
        <v>2</v>
      </c>
      <c r="H25" s="4">
        <v>0</v>
      </c>
      <c r="I25" s="4">
        <v>33</v>
      </c>
      <c r="J25" s="4">
        <v>0</v>
      </c>
      <c r="K25" s="4">
        <v>0</v>
      </c>
    </row>
    <row r="26" spans="1:11" x14ac:dyDescent="0.3">
      <c r="A26" s="3" t="s">
        <v>177</v>
      </c>
      <c r="B26" s="3" t="s">
        <v>376</v>
      </c>
      <c r="C26" s="4">
        <v>130</v>
      </c>
      <c r="D26" s="4">
        <v>748</v>
      </c>
      <c r="E26" s="27">
        <v>5.8</v>
      </c>
      <c r="F26" s="4">
        <v>47</v>
      </c>
      <c r="G26" s="4">
        <v>4</v>
      </c>
      <c r="H26" s="4">
        <v>1</v>
      </c>
      <c r="I26" s="4">
        <v>37</v>
      </c>
      <c r="J26" s="4">
        <v>0</v>
      </c>
      <c r="K26" s="4">
        <v>0</v>
      </c>
    </row>
    <row r="27" spans="1:11" x14ac:dyDescent="0.3">
      <c r="A27" s="3" t="s">
        <v>167</v>
      </c>
      <c r="B27" s="3" t="s">
        <v>128</v>
      </c>
      <c r="C27" s="4">
        <v>162</v>
      </c>
      <c r="D27" s="4">
        <v>743</v>
      </c>
      <c r="E27" s="27">
        <v>4.5999999999999996</v>
      </c>
      <c r="F27" s="4">
        <v>20</v>
      </c>
      <c r="G27" s="4">
        <v>7</v>
      </c>
      <c r="H27" s="4">
        <v>4</v>
      </c>
      <c r="I27" s="4">
        <v>36</v>
      </c>
      <c r="J27" s="4">
        <v>2</v>
      </c>
      <c r="K27" s="4">
        <v>2</v>
      </c>
    </row>
    <row r="28" spans="1:11" x14ac:dyDescent="0.3">
      <c r="A28" s="3" t="s">
        <v>189</v>
      </c>
      <c r="B28" s="3" t="s">
        <v>379</v>
      </c>
      <c r="C28" s="4">
        <v>145</v>
      </c>
      <c r="D28" s="4">
        <v>727</v>
      </c>
      <c r="E28" s="27">
        <v>5</v>
      </c>
      <c r="F28" s="4">
        <v>21</v>
      </c>
      <c r="G28" s="4">
        <v>4</v>
      </c>
      <c r="H28" s="4">
        <v>0</v>
      </c>
      <c r="I28" s="4">
        <v>38</v>
      </c>
      <c r="J28" s="4">
        <v>0</v>
      </c>
      <c r="K28" s="4">
        <v>1</v>
      </c>
    </row>
    <row r="29" spans="1:11" x14ac:dyDescent="0.3">
      <c r="A29" s="3" t="s">
        <v>210</v>
      </c>
      <c r="B29" s="3" t="s">
        <v>379</v>
      </c>
      <c r="C29" s="4">
        <v>139</v>
      </c>
      <c r="D29" s="4">
        <v>694</v>
      </c>
      <c r="E29" s="27">
        <v>5</v>
      </c>
      <c r="F29" s="4">
        <v>35</v>
      </c>
      <c r="G29" s="4">
        <v>4</v>
      </c>
      <c r="H29" s="4">
        <v>1</v>
      </c>
      <c r="I29" s="4">
        <v>32</v>
      </c>
      <c r="J29" s="4">
        <v>1</v>
      </c>
      <c r="K29" s="4">
        <v>2</v>
      </c>
    </row>
    <row r="30" spans="1:11" x14ac:dyDescent="0.3">
      <c r="A30" s="3" t="s">
        <v>191</v>
      </c>
      <c r="B30" s="3" t="s">
        <v>121</v>
      </c>
      <c r="C30" s="4">
        <v>140</v>
      </c>
      <c r="D30" s="4">
        <v>686</v>
      </c>
      <c r="E30" s="27">
        <v>4.9000000000000004</v>
      </c>
      <c r="F30" s="4">
        <v>51</v>
      </c>
      <c r="G30" s="4">
        <v>6</v>
      </c>
      <c r="H30" s="4">
        <v>1</v>
      </c>
      <c r="I30" s="4">
        <v>32</v>
      </c>
      <c r="J30" s="4">
        <v>1</v>
      </c>
      <c r="K30" s="4">
        <v>1</v>
      </c>
    </row>
    <row r="31" spans="1:11" x14ac:dyDescent="0.3">
      <c r="A31" s="3" t="s">
        <v>178</v>
      </c>
      <c r="B31" s="3" t="s">
        <v>147</v>
      </c>
      <c r="C31" s="4">
        <v>134</v>
      </c>
      <c r="D31" s="4">
        <v>680</v>
      </c>
      <c r="E31" s="27">
        <v>5.0999999999999996</v>
      </c>
      <c r="F31" s="4">
        <v>21</v>
      </c>
      <c r="G31" s="4">
        <v>4</v>
      </c>
      <c r="H31" s="4">
        <v>1</v>
      </c>
      <c r="I31" s="4">
        <v>58</v>
      </c>
      <c r="J31" s="4">
        <v>4</v>
      </c>
      <c r="K31" s="4">
        <v>5</v>
      </c>
    </row>
    <row r="32" spans="1:11" x14ac:dyDescent="0.3">
      <c r="A32" s="3" t="s">
        <v>175</v>
      </c>
      <c r="B32" s="3" t="s">
        <v>152</v>
      </c>
      <c r="C32" s="4">
        <v>138</v>
      </c>
      <c r="D32" s="4">
        <v>678</v>
      </c>
      <c r="E32" s="27">
        <v>4.9000000000000004</v>
      </c>
      <c r="F32" s="4">
        <v>52</v>
      </c>
      <c r="G32" s="4">
        <v>3</v>
      </c>
      <c r="H32" s="4">
        <v>0</v>
      </c>
      <c r="I32" s="4">
        <v>29</v>
      </c>
      <c r="J32" s="4">
        <v>0</v>
      </c>
      <c r="K32" s="4">
        <v>0</v>
      </c>
    </row>
    <row r="33" spans="1:11" x14ac:dyDescent="0.3">
      <c r="A33" s="3" t="s">
        <v>166</v>
      </c>
      <c r="B33" s="3" t="s">
        <v>132</v>
      </c>
      <c r="C33" s="4">
        <v>168</v>
      </c>
      <c r="D33" s="4">
        <v>672</v>
      </c>
      <c r="E33" s="27">
        <v>4</v>
      </c>
      <c r="F33" s="4">
        <v>19</v>
      </c>
      <c r="G33" s="4">
        <v>8</v>
      </c>
      <c r="H33" s="4">
        <v>0</v>
      </c>
      <c r="I33" s="4">
        <v>58</v>
      </c>
      <c r="J33" s="4">
        <v>2</v>
      </c>
      <c r="K33" s="4">
        <v>4</v>
      </c>
    </row>
    <row r="34" spans="1:11" x14ac:dyDescent="0.3">
      <c r="A34" s="3" t="s">
        <v>195</v>
      </c>
      <c r="B34" s="3" t="s">
        <v>128</v>
      </c>
      <c r="C34" s="4">
        <v>149</v>
      </c>
      <c r="D34" s="4">
        <v>656</v>
      </c>
      <c r="E34" s="27">
        <v>4.4000000000000004</v>
      </c>
      <c r="F34" s="4">
        <v>32</v>
      </c>
      <c r="G34" s="4">
        <v>1</v>
      </c>
      <c r="H34" s="4">
        <v>1</v>
      </c>
      <c r="I34" s="4">
        <v>22</v>
      </c>
      <c r="J34" s="4">
        <v>1</v>
      </c>
      <c r="K34" s="4">
        <v>1</v>
      </c>
    </row>
    <row r="35" spans="1:11" x14ac:dyDescent="0.3">
      <c r="A35" s="3" t="s">
        <v>214</v>
      </c>
      <c r="B35" s="3" t="s">
        <v>118</v>
      </c>
      <c r="C35" s="4">
        <v>125</v>
      </c>
      <c r="D35" s="4">
        <v>654</v>
      </c>
      <c r="E35" s="27">
        <v>5.2</v>
      </c>
      <c r="F35" s="4">
        <v>60</v>
      </c>
      <c r="G35" s="4">
        <v>2</v>
      </c>
      <c r="H35" s="4">
        <v>1</v>
      </c>
      <c r="I35" s="4">
        <v>22</v>
      </c>
      <c r="J35" s="4">
        <v>0</v>
      </c>
      <c r="K35" s="4">
        <v>0</v>
      </c>
    </row>
    <row r="36" spans="1:11" x14ac:dyDescent="0.3">
      <c r="A36" s="3" t="s">
        <v>211</v>
      </c>
      <c r="B36" s="3" t="s">
        <v>121</v>
      </c>
      <c r="C36" s="4">
        <v>149</v>
      </c>
      <c r="D36" s="4">
        <v>648</v>
      </c>
      <c r="E36" s="27">
        <v>4.3</v>
      </c>
      <c r="F36" s="4">
        <v>21</v>
      </c>
      <c r="G36" s="4">
        <v>3</v>
      </c>
      <c r="H36" s="4">
        <v>1</v>
      </c>
      <c r="I36" s="4">
        <v>28</v>
      </c>
      <c r="J36" s="4">
        <v>0</v>
      </c>
      <c r="K36" s="4">
        <v>0</v>
      </c>
    </row>
    <row r="37" spans="1:11" x14ac:dyDescent="0.3">
      <c r="A37" s="3" t="s">
        <v>184</v>
      </c>
      <c r="B37" s="3" t="s">
        <v>144</v>
      </c>
      <c r="C37" s="4">
        <v>175</v>
      </c>
      <c r="D37" s="4">
        <v>634</v>
      </c>
      <c r="E37" s="27">
        <v>3.6</v>
      </c>
      <c r="F37" s="4">
        <v>35</v>
      </c>
      <c r="G37" s="4">
        <v>2</v>
      </c>
      <c r="H37" s="4">
        <v>1</v>
      </c>
      <c r="I37" s="4">
        <v>34</v>
      </c>
      <c r="J37" s="4">
        <v>3</v>
      </c>
      <c r="K37" s="4">
        <v>4</v>
      </c>
    </row>
    <row r="38" spans="1:11" x14ac:dyDescent="0.3">
      <c r="A38" s="3" t="s">
        <v>208</v>
      </c>
      <c r="B38" s="3" t="s">
        <v>380</v>
      </c>
      <c r="C38" s="4">
        <v>122</v>
      </c>
      <c r="D38" s="4">
        <v>627</v>
      </c>
      <c r="E38" s="27">
        <v>5.0999999999999996</v>
      </c>
      <c r="F38" s="4">
        <v>25</v>
      </c>
      <c r="G38" s="4">
        <v>3</v>
      </c>
      <c r="H38" s="4">
        <v>1</v>
      </c>
      <c r="I38" s="4">
        <v>35</v>
      </c>
      <c r="J38" s="4">
        <v>0</v>
      </c>
      <c r="K38" s="4">
        <v>0</v>
      </c>
    </row>
    <row r="39" spans="1:11" x14ac:dyDescent="0.3">
      <c r="A39" s="3" t="s">
        <v>146</v>
      </c>
      <c r="B39" s="3" t="s">
        <v>147</v>
      </c>
      <c r="C39" s="4">
        <v>109</v>
      </c>
      <c r="D39" s="4">
        <v>582</v>
      </c>
      <c r="E39" s="27">
        <v>5.3</v>
      </c>
      <c r="F39" s="4">
        <v>29</v>
      </c>
      <c r="G39" s="4">
        <v>2</v>
      </c>
      <c r="H39" s="4">
        <v>7</v>
      </c>
      <c r="I39" s="4">
        <v>33</v>
      </c>
      <c r="J39" s="4">
        <v>2</v>
      </c>
      <c r="K39" s="4">
        <v>2</v>
      </c>
    </row>
    <row r="40" spans="1:11" x14ac:dyDescent="0.3">
      <c r="A40" s="3" t="s">
        <v>180</v>
      </c>
      <c r="B40" s="3" t="s">
        <v>130</v>
      </c>
      <c r="C40" s="4">
        <v>91</v>
      </c>
      <c r="D40" s="4">
        <v>504</v>
      </c>
      <c r="E40" s="27">
        <v>5.5</v>
      </c>
      <c r="F40" s="4">
        <v>33</v>
      </c>
      <c r="G40" s="4">
        <v>4</v>
      </c>
      <c r="H40" s="4">
        <v>1</v>
      </c>
      <c r="I40" s="4">
        <v>28</v>
      </c>
      <c r="J40" s="4">
        <v>0</v>
      </c>
      <c r="K40" s="4">
        <v>0</v>
      </c>
    </row>
    <row r="41" spans="1:11" x14ac:dyDescent="0.3">
      <c r="A41" s="3" t="s">
        <v>138</v>
      </c>
      <c r="B41" s="3" t="s">
        <v>379</v>
      </c>
      <c r="C41" s="4">
        <v>123</v>
      </c>
      <c r="D41" s="4">
        <v>495</v>
      </c>
      <c r="E41" s="27">
        <v>4</v>
      </c>
      <c r="F41" s="4">
        <v>21</v>
      </c>
      <c r="G41" s="4">
        <v>7</v>
      </c>
      <c r="H41" s="4">
        <v>6</v>
      </c>
      <c r="I41" s="4">
        <v>37</v>
      </c>
      <c r="J41" s="4">
        <v>4</v>
      </c>
      <c r="K41" s="4">
        <v>7</v>
      </c>
    </row>
    <row r="42" spans="1:11" x14ac:dyDescent="0.3">
      <c r="A42" s="3" t="s">
        <v>186</v>
      </c>
      <c r="B42" s="3" t="s">
        <v>141</v>
      </c>
      <c r="C42" s="4">
        <v>103</v>
      </c>
      <c r="D42" s="4">
        <v>446</v>
      </c>
      <c r="E42" s="27">
        <v>4.3</v>
      </c>
      <c r="F42" s="4">
        <v>25</v>
      </c>
      <c r="G42" s="4">
        <v>1</v>
      </c>
      <c r="H42" s="4">
        <v>1</v>
      </c>
      <c r="I42" s="4">
        <v>26</v>
      </c>
      <c r="J42" s="4">
        <v>1</v>
      </c>
      <c r="K42" s="4">
        <v>1</v>
      </c>
    </row>
    <row r="43" spans="1:11" x14ac:dyDescent="0.3">
      <c r="A43" s="3" t="s">
        <v>383</v>
      </c>
      <c r="B43" s="3" t="s">
        <v>384</v>
      </c>
      <c r="C43" s="4">
        <v>82</v>
      </c>
      <c r="D43" s="4">
        <v>434</v>
      </c>
      <c r="E43" s="27">
        <v>5.3</v>
      </c>
      <c r="F43" s="4">
        <v>28</v>
      </c>
      <c r="G43" s="4">
        <v>6</v>
      </c>
      <c r="H43" s="4">
        <v>3</v>
      </c>
      <c r="I43" s="4">
        <v>23</v>
      </c>
      <c r="J43" s="4">
        <v>0</v>
      </c>
      <c r="K43" s="4">
        <v>0</v>
      </c>
    </row>
    <row r="44" spans="1:11" x14ac:dyDescent="0.3">
      <c r="A44" s="3" t="s">
        <v>125</v>
      </c>
      <c r="B44" s="3" t="s">
        <v>113</v>
      </c>
      <c r="C44" s="4">
        <v>60</v>
      </c>
      <c r="D44" s="4">
        <v>425</v>
      </c>
      <c r="E44" s="27">
        <v>7.1</v>
      </c>
      <c r="F44" s="4">
        <v>15</v>
      </c>
      <c r="G44" s="4">
        <v>2</v>
      </c>
      <c r="H44" s="4">
        <v>5</v>
      </c>
      <c r="I44" s="4">
        <v>26</v>
      </c>
      <c r="J44" s="4">
        <v>1</v>
      </c>
      <c r="K44" s="4">
        <v>1</v>
      </c>
    </row>
    <row r="45" spans="1:11" x14ac:dyDescent="0.3">
      <c r="A45" s="3" t="s">
        <v>381</v>
      </c>
      <c r="B45" s="3" t="s">
        <v>144</v>
      </c>
      <c r="C45" s="4">
        <v>101</v>
      </c>
      <c r="D45" s="4">
        <v>345</v>
      </c>
      <c r="E45" s="27">
        <v>3.4</v>
      </c>
      <c r="F45" s="4">
        <v>12</v>
      </c>
      <c r="G45" s="4">
        <v>4</v>
      </c>
      <c r="H45" s="4">
        <v>20</v>
      </c>
      <c r="I45" s="4">
        <v>25</v>
      </c>
      <c r="J45" s="4">
        <v>3</v>
      </c>
      <c r="K45" s="4">
        <v>3</v>
      </c>
    </row>
    <row r="46" spans="1:11" x14ac:dyDescent="0.3">
      <c r="A46" s="3" t="s">
        <v>387</v>
      </c>
      <c r="B46" s="3" t="s">
        <v>123</v>
      </c>
      <c r="C46" s="4">
        <v>67</v>
      </c>
      <c r="D46" s="4">
        <v>310</v>
      </c>
      <c r="E46" s="27">
        <v>4.5999999999999996</v>
      </c>
      <c r="F46" s="4">
        <v>14</v>
      </c>
      <c r="G46" s="4">
        <v>3</v>
      </c>
      <c r="H46" s="4">
        <v>0</v>
      </c>
      <c r="I46" s="4">
        <v>31</v>
      </c>
      <c r="J46" s="4">
        <v>2</v>
      </c>
      <c r="K46" s="4">
        <v>2</v>
      </c>
    </row>
    <row r="47" spans="1:11" x14ac:dyDescent="0.3">
      <c r="A47" s="3" t="s">
        <v>213</v>
      </c>
      <c r="B47" s="3" t="s">
        <v>384</v>
      </c>
      <c r="C47" s="4">
        <v>58</v>
      </c>
      <c r="D47" s="4">
        <v>303</v>
      </c>
      <c r="E47" s="27">
        <v>5.2</v>
      </c>
      <c r="F47" s="4">
        <v>32</v>
      </c>
      <c r="G47" s="4">
        <v>0</v>
      </c>
      <c r="H47" s="4">
        <v>5</v>
      </c>
      <c r="I47" s="4">
        <v>16</v>
      </c>
      <c r="J47" s="4">
        <v>1</v>
      </c>
      <c r="K47" s="4">
        <v>1</v>
      </c>
    </row>
    <row r="48" spans="1:11" x14ac:dyDescent="0.3">
      <c r="A48" s="3" t="s">
        <v>135</v>
      </c>
      <c r="B48" s="3" t="s">
        <v>134</v>
      </c>
      <c r="C48" s="4">
        <v>61</v>
      </c>
      <c r="D48" s="4">
        <v>296</v>
      </c>
      <c r="E48" s="27">
        <v>4.9000000000000004</v>
      </c>
      <c r="F48" s="4">
        <v>49</v>
      </c>
      <c r="G48" s="4">
        <v>2</v>
      </c>
      <c r="H48" s="4">
        <v>3</v>
      </c>
      <c r="I48" s="4">
        <v>14</v>
      </c>
      <c r="J48" s="4">
        <v>0</v>
      </c>
      <c r="K48" s="4">
        <v>0</v>
      </c>
    </row>
    <row r="49" spans="1:11" x14ac:dyDescent="0.3">
      <c r="A49" s="3" t="s">
        <v>388</v>
      </c>
      <c r="B49" s="3" t="s">
        <v>378</v>
      </c>
      <c r="C49" s="4">
        <v>92</v>
      </c>
      <c r="D49" s="4">
        <v>288</v>
      </c>
      <c r="E49" s="27">
        <v>3.1</v>
      </c>
      <c r="F49" s="4">
        <v>21</v>
      </c>
      <c r="G49" s="4">
        <v>3</v>
      </c>
      <c r="H49" s="4">
        <v>2</v>
      </c>
      <c r="I49" s="4">
        <v>24</v>
      </c>
      <c r="J49" s="4">
        <v>1</v>
      </c>
      <c r="K49" s="4">
        <v>1</v>
      </c>
    </row>
    <row r="50" spans="1:11" x14ac:dyDescent="0.3">
      <c r="A50" s="3" t="s">
        <v>206</v>
      </c>
      <c r="B50" s="3" t="s">
        <v>380</v>
      </c>
      <c r="C50" s="4">
        <v>59</v>
      </c>
      <c r="D50" s="4">
        <v>246</v>
      </c>
      <c r="E50" s="27">
        <v>4.2</v>
      </c>
      <c r="F50" s="4">
        <v>19</v>
      </c>
      <c r="G50" s="4">
        <v>0</v>
      </c>
      <c r="H50" s="4">
        <v>0</v>
      </c>
      <c r="I50" s="4">
        <v>15</v>
      </c>
      <c r="J50" s="4">
        <v>0</v>
      </c>
      <c r="K50" s="4">
        <v>0</v>
      </c>
    </row>
    <row r="51" spans="1:11" x14ac:dyDescent="0.3">
      <c r="A51" s="3" t="s">
        <v>143</v>
      </c>
      <c r="B51" s="3" t="s">
        <v>115</v>
      </c>
      <c r="C51" s="4">
        <v>51</v>
      </c>
      <c r="D51" s="4">
        <v>241</v>
      </c>
      <c r="E51" s="27">
        <v>4.7</v>
      </c>
      <c r="F51" s="4">
        <v>21</v>
      </c>
      <c r="G51" s="4">
        <v>4</v>
      </c>
      <c r="H51" s="4">
        <v>7</v>
      </c>
      <c r="I51" s="4">
        <v>17</v>
      </c>
      <c r="J51" s="4">
        <v>3</v>
      </c>
      <c r="K51" s="4">
        <v>4</v>
      </c>
    </row>
    <row r="52" spans="1:11" x14ac:dyDescent="0.3">
      <c r="A52" s="3" t="s">
        <v>169</v>
      </c>
      <c r="B52" s="3" t="s">
        <v>152</v>
      </c>
      <c r="C52" s="4">
        <v>81</v>
      </c>
      <c r="D52" s="4">
        <v>236</v>
      </c>
      <c r="E52" s="27">
        <v>2.9</v>
      </c>
      <c r="F52" s="4">
        <v>35</v>
      </c>
      <c r="G52" s="4">
        <v>12</v>
      </c>
      <c r="H52" s="4">
        <v>0</v>
      </c>
      <c r="I52" s="4">
        <v>25</v>
      </c>
      <c r="J52" s="4">
        <v>1</v>
      </c>
      <c r="K52" s="4">
        <v>1</v>
      </c>
    </row>
    <row r="53" spans="1:11" x14ac:dyDescent="0.3">
      <c r="A53" s="3" t="s">
        <v>215</v>
      </c>
      <c r="B53" s="3" t="s">
        <v>380</v>
      </c>
      <c r="C53" s="4">
        <v>60</v>
      </c>
      <c r="D53" s="4">
        <v>218</v>
      </c>
      <c r="E53" s="27">
        <v>3.6</v>
      </c>
      <c r="F53" s="4">
        <v>18</v>
      </c>
      <c r="G53" s="4">
        <v>5</v>
      </c>
      <c r="H53" s="4">
        <v>0</v>
      </c>
      <c r="I53" s="4">
        <v>14</v>
      </c>
      <c r="J53" s="4">
        <v>1</v>
      </c>
      <c r="K53" s="4">
        <v>1</v>
      </c>
    </row>
    <row r="54" spans="1:11" x14ac:dyDescent="0.3">
      <c r="A54" s="3" t="s">
        <v>187</v>
      </c>
      <c r="B54" s="3" t="s">
        <v>151</v>
      </c>
      <c r="C54" s="4">
        <v>54</v>
      </c>
      <c r="D54" s="4">
        <v>212</v>
      </c>
      <c r="E54" s="27">
        <v>3.9</v>
      </c>
      <c r="F54" s="4">
        <v>22</v>
      </c>
      <c r="G54" s="4">
        <v>4</v>
      </c>
      <c r="H54" s="4">
        <v>0</v>
      </c>
      <c r="I54" s="4">
        <v>19</v>
      </c>
      <c r="J54" s="4">
        <v>0</v>
      </c>
      <c r="K54" s="4">
        <v>0</v>
      </c>
    </row>
    <row r="55" spans="1:11" x14ac:dyDescent="0.3">
      <c r="A55" s="3" t="s">
        <v>114</v>
      </c>
      <c r="B55" s="3" t="s">
        <v>128</v>
      </c>
      <c r="C55" s="4">
        <v>50</v>
      </c>
      <c r="D55" s="4">
        <v>211</v>
      </c>
      <c r="E55" s="27">
        <v>4.2</v>
      </c>
      <c r="F55" s="4">
        <v>18</v>
      </c>
      <c r="G55" s="4">
        <v>2</v>
      </c>
      <c r="H55" s="4">
        <v>2</v>
      </c>
      <c r="I55" s="4">
        <v>18</v>
      </c>
      <c r="J55" s="4">
        <v>4</v>
      </c>
      <c r="K55" s="4">
        <v>5</v>
      </c>
    </row>
    <row r="56" spans="1:11" x14ac:dyDescent="0.3">
      <c r="A56" s="3" t="s">
        <v>182</v>
      </c>
      <c r="B56" s="3" t="s">
        <v>145</v>
      </c>
      <c r="C56" s="4">
        <v>47</v>
      </c>
      <c r="D56" s="4">
        <v>187</v>
      </c>
      <c r="E56" s="27">
        <v>4</v>
      </c>
      <c r="F56" s="4">
        <v>17</v>
      </c>
      <c r="G56" s="4">
        <v>5</v>
      </c>
      <c r="H56" s="4">
        <v>0</v>
      </c>
      <c r="I56" s="4">
        <v>13</v>
      </c>
      <c r="J56" s="4">
        <v>1</v>
      </c>
      <c r="K56" s="4">
        <v>2</v>
      </c>
    </row>
    <row r="57" spans="1:11" x14ac:dyDescent="0.3">
      <c r="A57" s="3" t="s">
        <v>168</v>
      </c>
      <c r="B57" s="3" t="s">
        <v>115</v>
      </c>
      <c r="C57" s="4">
        <v>42</v>
      </c>
      <c r="D57" s="4">
        <v>185</v>
      </c>
      <c r="E57" s="27">
        <v>4.4000000000000004</v>
      </c>
      <c r="F57" s="4">
        <v>19</v>
      </c>
      <c r="G57" s="4">
        <v>1</v>
      </c>
      <c r="H57" s="4">
        <v>1</v>
      </c>
      <c r="I57" s="4">
        <v>11</v>
      </c>
      <c r="J57" s="4">
        <v>0</v>
      </c>
      <c r="K57" s="4">
        <v>0</v>
      </c>
    </row>
    <row r="58" spans="1:11" x14ac:dyDescent="0.3">
      <c r="A58" s="3" t="s">
        <v>385</v>
      </c>
      <c r="B58" s="3" t="s">
        <v>118</v>
      </c>
      <c r="C58" s="4">
        <v>37</v>
      </c>
      <c r="D58" s="4">
        <v>172</v>
      </c>
      <c r="E58" s="27">
        <v>4.5999999999999996</v>
      </c>
      <c r="F58" s="4">
        <v>25</v>
      </c>
      <c r="G58" s="4">
        <v>1</v>
      </c>
      <c r="H58" s="4">
        <v>1</v>
      </c>
      <c r="I58" s="4">
        <v>8</v>
      </c>
      <c r="J58" s="4">
        <v>0</v>
      </c>
      <c r="K58" s="4">
        <v>1</v>
      </c>
    </row>
    <row r="59" spans="1:11" x14ac:dyDescent="0.3">
      <c r="A59" s="3" t="s">
        <v>171</v>
      </c>
      <c r="B59" s="3" t="s">
        <v>139</v>
      </c>
      <c r="C59" s="4">
        <v>39</v>
      </c>
      <c r="D59" s="4">
        <v>172</v>
      </c>
      <c r="E59" s="27">
        <v>4.4000000000000004</v>
      </c>
      <c r="F59" s="4">
        <v>21</v>
      </c>
      <c r="G59" s="4">
        <v>4</v>
      </c>
      <c r="H59" s="4">
        <v>0</v>
      </c>
      <c r="I59" s="4">
        <v>12</v>
      </c>
      <c r="J59" s="4">
        <v>1</v>
      </c>
      <c r="K59" s="4">
        <v>1</v>
      </c>
    </row>
    <row r="60" spans="1:11" x14ac:dyDescent="0.3">
      <c r="A60" s="3" t="s">
        <v>196</v>
      </c>
      <c r="B60" s="3" t="s">
        <v>128</v>
      </c>
      <c r="C60" s="4">
        <v>75</v>
      </c>
      <c r="D60" s="4">
        <v>155</v>
      </c>
      <c r="E60" s="27">
        <v>2.1</v>
      </c>
      <c r="F60" s="4">
        <v>20</v>
      </c>
      <c r="G60" s="4">
        <v>9</v>
      </c>
      <c r="H60" s="4">
        <v>0</v>
      </c>
      <c r="I60" s="4">
        <v>21</v>
      </c>
      <c r="J60" s="4">
        <v>3</v>
      </c>
      <c r="K60" s="4">
        <v>4</v>
      </c>
    </row>
    <row r="61" spans="1:11" x14ac:dyDescent="0.3">
      <c r="A61" s="3" t="s">
        <v>193</v>
      </c>
      <c r="B61" s="3" t="s">
        <v>130</v>
      </c>
      <c r="C61" s="4">
        <v>50</v>
      </c>
      <c r="D61" s="4">
        <v>148</v>
      </c>
      <c r="E61" s="27">
        <v>3</v>
      </c>
      <c r="F61" s="4">
        <v>14</v>
      </c>
      <c r="G61" s="4">
        <v>3</v>
      </c>
      <c r="H61" s="4">
        <v>2</v>
      </c>
      <c r="I61" s="4">
        <v>9</v>
      </c>
      <c r="J61" s="4">
        <v>0</v>
      </c>
      <c r="K61" s="4">
        <v>0</v>
      </c>
    </row>
    <row r="62" spans="1:11" x14ac:dyDescent="0.3">
      <c r="A62" s="3" t="s">
        <v>389</v>
      </c>
      <c r="B62" s="3" t="s">
        <v>123</v>
      </c>
      <c r="C62" s="4">
        <v>43</v>
      </c>
      <c r="D62" s="4">
        <v>148</v>
      </c>
      <c r="E62" s="27">
        <v>3.4</v>
      </c>
      <c r="F62" s="4">
        <v>19</v>
      </c>
      <c r="G62" s="4">
        <v>1</v>
      </c>
      <c r="H62" s="4">
        <v>4</v>
      </c>
      <c r="I62" s="4">
        <v>12</v>
      </c>
      <c r="J62" s="4">
        <v>0</v>
      </c>
      <c r="K62" s="4">
        <v>1</v>
      </c>
    </row>
    <row r="63" spans="1:11" x14ac:dyDescent="0.3">
      <c r="A63" s="3" t="s">
        <v>382</v>
      </c>
      <c r="B63" s="3" t="s">
        <v>141</v>
      </c>
      <c r="C63" s="4">
        <v>35</v>
      </c>
      <c r="D63" s="4">
        <v>147</v>
      </c>
      <c r="E63" s="27">
        <v>4.2</v>
      </c>
      <c r="F63" s="4">
        <v>18</v>
      </c>
      <c r="G63" s="4">
        <v>5</v>
      </c>
      <c r="H63" s="4">
        <v>2</v>
      </c>
      <c r="I63" s="4">
        <v>13</v>
      </c>
      <c r="J63" s="4">
        <v>2</v>
      </c>
      <c r="K63" s="4">
        <v>3</v>
      </c>
    </row>
    <row r="64" spans="1:11" x14ac:dyDescent="0.3">
      <c r="A64" s="3" t="s">
        <v>212</v>
      </c>
      <c r="B64" s="3" t="s">
        <v>123</v>
      </c>
      <c r="C64" s="4">
        <v>34</v>
      </c>
      <c r="D64" s="4">
        <v>143</v>
      </c>
      <c r="E64" s="27">
        <v>4.2</v>
      </c>
      <c r="F64" s="4">
        <v>16</v>
      </c>
      <c r="G64" s="4">
        <v>0</v>
      </c>
      <c r="H64" s="4">
        <v>0</v>
      </c>
      <c r="I64" s="4">
        <v>8</v>
      </c>
      <c r="J64" s="4">
        <v>1</v>
      </c>
      <c r="K64" s="4">
        <v>1</v>
      </c>
    </row>
    <row r="65" spans="1:11" x14ac:dyDescent="0.3">
      <c r="A65" s="3" t="s">
        <v>390</v>
      </c>
      <c r="B65" s="3" t="s">
        <v>144</v>
      </c>
      <c r="C65" s="4">
        <v>45</v>
      </c>
      <c r="D65" s="4">
        <v>142</v>
      </c>
      <c r="E65" s="27">
        <v>3.2</v>
      </c>
      <c r="F65" s="4">
        <v>13</v>
      </c>
      <c r="G65" s="4">
        <v>3</v>
      </c>
      <c r="H65" s="4">
        <v>1</v>
      </c>
      <c r="I65" s="4">
        <v>9</v>
      </c>
      <c r="J65" s="4">
        <v>0</v>
      </c>
      <c r="K65" s="4">
        <v>0</v>
      </c>
    </row>
    <row r="66" spans="1:11" x14ac:dyDescent="0.3">
      <c r="A66" s="3" t="s">
        <v>133</v>
      </c>
      <c r="B66" s="3" t="s">
        <v>152</v>
      </c>
      <c r="C66" s="4">
        <v>39</v>
      </c>
      <c r="D66" s="4">
        <v>121</v>
      </c>
      <c r="E66" s="27">
        <v>3.1</v>
      </c>
      <c r="F66" s="4">
        <v>32</v>
      </c>
      <c r="G66" s="4">
        <v>0</v>
      </c>
      <c r="H66" s="4">
        <v>6</v>
      </c>
      <c r="I66" s="4">
        <v>7</v>
      </c>
      <c r="J66" s="4">
        <v>0</v>
      </c>
      <c r="K66" s="4">
        <v>0</v>
      </c>
    </row>
    <row r="67" spans="1:11" x14ac:dyDescent="0.3">
      <c r="A67" s="3" t="s">
        <v>198</v>
      </c>
      <c r="B67" s="3" t="s">
        <v>123</v>
      </c>
      <c r="C67" s="4">
        <v>35</v>
      </c>
      <c r="D67" s="4">
        <v>120</v>
      </c>
      <c r="E67" s="27">
        <v>3.4</v>
      </c>
      <c r="F67" s="4">
        <v>18</v>
      </c>
      <c r="G67" s="4">
        <v>0</v>
      </c>
      <c r="H67" s="4">
        <v>0</v>
      </c>
      <c r="I67" s="4">
        <v>8</v>
      </c>
      <c r="J67" s="4">
        <v>0</v>
      </c>
      <c r="K67" s="4">
        <v>0</v>
      </c>
    </row>
    <row r="68" spans="1:11" x14ac:dyDescent="0.3">
      <c r="A68" s="3" t="s">
        <v>131</v>
      </c>
      <c r="B68" s="3" t="s">
        <v>126</v>
      </c>
      <c r="C68" s="4">
        <v>37</v>
      </c>
      <c r="D68" s="4">
        <v>108</v>
      </c>
      <c r="E68" s="27">
        <v>2.9</v>
      </c>
      <c r="F68" s="4">
        <v>13</v>
      </c>
      <c r="G68" s="4">
        <v>3</v>
      </c>
      <c r="H68" s="4">
        <v>1</v>
      </c>
      <c r="I68" s="4">
        <v>13</v>
      </c>
      <c r="J68" s="4">
        <v>5</v>
      </c>
      <c r="K68" s="4">
        <v>5</v>
      </c>
    </row>
    <row r="69" spans="1:11" x14ac:dyDescent="0.3">
      <c r="A69" s="3" t="s">
        <v>117</v>
      </c>
      <c r="B69" s="3" t="s">
        <v>139</v>
      </c>
      <c r="C69" s="4">
        <v>27</v>
      </c>
      <c r="D69" s="4">
        <v>104</v>
      </c>
      <c r="E69" s="27">
        <v>3.9</v>
      </c>
      <c r="F69" s="4">
        <v>17</v>
      </c>
      <c r="G69" s="4">
        <v>0</v>
      </c>
      <c r="H69" s="4">
        <v>2</v>
      </c>
      <c r="I69" s="4">
        <v>3</v>
      </c>
      <c r="J69" s="4">
        <v>0</v>
      </c>
      <c r="K69" s="4">
        <v>0</v>
      </c>
    </row>
    <row r="70" spans="1:11" x14ac:dyDescent="0.3">
      <c r="A70" s="3" t="s">
        <v>391</v>
      </c>
      <c r="B70" s="3" t="s">
        <v>384</v>
      </c>
      <c r="C70" s="4">
        <v>30</v>
      </c>
      <c r="D70" s="4">
        <v>90</v>
      </c>
      <c r="E70" s="27">
        <v>3</v>
      </c>
      <c r="F70" s="4">
        <v>17</v>
      </c>
      <c r="G70" s="4">
        <v>5</v>
      </c>
      <c r="H70" s="4">
        <v>0</v>
      </c>
      <c r="I70" s="4">
        <v>11</v>
      </c>
      <c r="J70" s="4">
        <v>0</v>
      </c>
      <c r="K70" s="4">
        <v>1</v>
      </c>
    </row>
    <row r="71" spans="1:11" x14ac:dyDescent="0.3">
      <c r="A71" s="3" t="s">
        <v>129</v>
      </c>
      <c r="B71" s="3" t="s">
        <v>123</v>
      </c>
      <c r="C71" s="4">
        <v>30</v>
      </c>
      <c r="D71" s="4">
        <v>84</v>
      </c>
      <c r="E71" s="27">
        <v>2.8</v>
      </c>
      <c r="F71" s="4">
        <v>15</v>
      </c>
      <c r="G71" s="4">
        <v>3</v>
      </c>
      <c r="H71" s="4">
        <v>6</v>
      </c>
      <c r="I71" s="4">
        <v>8</v>
      </c>
      <c r="J71" s="4">
        <v>0</v>
      </c>
      <c r="K71" s="4">
        <v>4</v>
      </c>
    </row>
    <row r="72" spans="1:11" x14ac:dyDescent="0.3">
      <c r="A72" s="3" t="s">
        <v>392</v>
      </c>
      <c r="B72" s="3" t="s">
        <v>123</v>
      </c>
      <c r="C72" s="4">
        <v>12</v>
      </c>
      <c r="D72" s="4">
        <v>84</v>
      </c>
      <c r="E72" s="27">
        <v>7</v>
      </c>
      <c r="F72" s="4">
        <v>47</v>
      </c>
      <c r="G72" s="4">
        <v>1</v>
      </c>
      <c r="H72" s="4">
        <v>0</v>
      </c>
      <c r="I72" s="4">
        <v>6</v>
      </c>
      <c r="J72" s="4">
        <v>1</v>
      </c>
      <c r="K72" s="4">
        <v>2</v>
      </c>
    </row>
    <row r="73" spans="1:11" x14ac:dyDescent="0.3">
      <c r="A73" s="3" t="s">
        <v>159</v>
      </c>
      <c r="B73" s="3" t="s">
        <v>151</v>
      </c>
      <c r="C73" s="4">
        <v>22</v>
      </c>
      <c r="D73" s="4">
        <v>79</v>
      </c>
      <c r="E73" s="27">
        <v>3.6</v>
      </c>
      <c r="F73" s="4">
        <v>8</v>
      </c>
      <c r="G73" s="4">
        <v>1</v>
      </c>
      <c r="H73" s="4">
        <v>0</v>
      </c>
      <c r="I73" s="4">
        <v>7</v>
      </c>
      <c r="J73" s="4">
        <v>1</v>
      </c>
      <c r="K73" s="4">
        <v>2</v>
      </c>
    </row>
    <row r="74" spans="1:11" x14ac:dyDescent="0.3">
      <c r="A74" s="3" t="s">
        <v>140</v>
      </c>
      <c r="B74" s="3" t="s">
        <v>132</v>
      </c>
      <c r="C74" s="4">
        <v>25</v>
      </c>
      <c r="D74" s="4">
        <v>74</v>
      </c>
      <c r="E74" s="27">
        <v>3</v>
      </c>
      <c r="F74" s="4">
        <v>14</v>
      </c>
      <c r="G74" s="4">
        <v>0</v>
      </c>
      <c r="H74" s="4">
        <v>3</v>
      </c>
      <c r="I74" s="4">
        <v>8</v>
      </c>
      <c r="J74" s="4">
        <v>1</v>
      </c>
      <c r="K74" s="4">
        <v>3</v>
      </c>
    </row>
    <row r="75" spans="1:11" x14ac:dyDescent="0.3">
      <c r="A75" s="3" t="s">
        <v>127</v>
      </c>
      <c r="B75" s="3" t="s">
        <v>137</v>
      </c>
      <c r="C75" s="4">
        <v>31</v>
      </c>
      <c r="D75" s="4">
        <v>73</v>
      </c>
      <c r="E75" s="27">
        <v>2.4</v>
      </c>
      <c r="F75" s="4">
        <v>9</v>
      </c>
      <c r="G75" s="4">
        <v>1</v>
      </c>
      <c r="H75" s="4">
        <v>7</v>
      </c>
      <c r="I75" s="4">
        <v>4</v>
      </c>
      <c r="J75" s="4">
        <v>2</v>
      </c>
      <c r="K75" s="4">
        <v>3</v>
      </c>
    </row>
    <row r="76" spans="1:11" x14ac:dyDescent="0.3">
      <c r="A76" s="3" t="s">
        <v>202</v>
      </c>
      <c r="B76" s="3" t="s">
        <v>134</v>
      </c>
      <c r="C76" s="4">
        <v>13</v>
      </c>
      <c r="D76" s="4">
        <v>72</v>
      </c>
      <c r="E76" s="27">
        <v>5.5</v>
      </c>
      <c r="F76" s="4">
        <v>12</v>
      </c>
      <c r="G76" s="4">
        <v>3</v>
      </c>
      <c r="H76" s="4">
        <v>0</v>
      </c>
      <c r="I76" s="4">
        <v>8</v>
      </c>
      <c r="J76" s="4">
        <v>1</v>
      </c>
      <c r="K76" s="4">
        <v>1</v>
      </c>
    </row>
    <row r="77" spans="1:11" x14ac:dyDescent="0.3">
      <c r="A77" s="3" t="s">
        <v>116</v>
      </c>
      <c r="B77" s="3" t="s">
        <v>151</v>
      </c>
      <c r="C77" s="4">
        <v>33</v>
      </c>
      <c r="D77" s="4">
        <v>71</v>
      </c>
      <c r="E77" s="27">
        <v>2.2000000000000002</v>
      </c>
      <c r="F77" s="4">
        <v>7</v>
      </c>
      <c r="G77" s="4">
        <v>2</v>
      </c>
      <c r="H77" s="4">
        <v>3</v>
      </c>
      <c r="I77" s="4">
        <v>4</v>
      </c>
      <c r="J77" s="4">
        <v>1</v>
      </c>
      <c r="K77" s="4">
        <v>1</v>
      </c>
    </row>
    <row r="78" spans="1:11" x14ac:dyDescent="0.3">
      <c r="A78" s="3" t="s">
        <v>124</v>
      </c>
      <c r="B78" s="3" t="s">
        <v>149</v>
      </c>
      <c r="C78" s="4">
        <v>40</v>
      </c>
      <c r="D78" s="4">
        <v>70</v>
      </c>
      <c r="E78" s="27">
        <v>1.8</v>
      </c>
      <c r="F78" s="4">
        <v>18</v>
      </c>
      <c r="G78" s="4">
        <v>0</v>
      </c>
      <c r="H78" s="4">
        <v>7</v>
      </c>
      <c r="I78" s="4">
        <v>4</v>
      </c>
      <c r="J78" s="4">
        <v>0</v>
      </c>
      <c r="K78" s="4">
        <v>0</v>
      </c>
    </row>
    <row r="79" spans="1:11" x14ac:dyDescent="0.3">
      <c r="A79" s="3" t="s">
        <v>122</v>
      </c>
      <c r="B79" s="3" t="s">
        <v>145</v>
      </c>
      <c r="C79" s="4">
        <v>17</v>
      </c>
      <c r="D79" s="4">
        <v>66</v>
      </c>
      <c r="E79" s="27">
        <v>3.9</v>
      </c>
      <c r="F79" s="4">
        <v>15</v>
      </c>
      <c r="G79" s="4">
        <v>1</v>
      </c>
      <c r="H79" s="4">
        <v>3</v>
      </c>
      <c r="I79" s="4">
        <v>3</v>
      </c>
      <c r="J79" s="4">
        <v>0</v>
      </c>
      <c r="K79" s="4">
        <v>0</v>
      </c>
    </row>
    <row r="80" spans="1:11" x14ac:dyDescent="0.3">
      <c r="A80" s="3" t="s">
        <v>181</v>
      </c>
      <c r="B80" s="3" t="s">
        <v>126</v>
      </c>
      <c r="C80" s="4">
        <v>14</v>
      </c>
      <c r="D80" s="4">
        <v>65</v>
      </c>
      <c r="E80" s="27">
        <v>4.5999999999999996</v>
      </c>
      <c r="F80" s="4">
        <v>17</v>
      </c>
      <c r="G80" s="4">
        <v>1</v>
      </c>
      <c r="H80" s="4">
        <v>0</v>
      </c>
      <c r="I80" s="4">
        <v>5</v>
      </c>
      <c r="J80" s="4">
        <v>1</v>
      </c>
      <c r="K80" s="4">
        <v>1</v>
      </c>
    </row>
    <row r="81" spans="1:11" x14ac:dyDescent="0.3">
      <c r="A81" s="3" t="s">
        <v>393</v>
      </c>
      <c r="B81" s="3" t="s">
        <v>128</v>
      </c>
      <c r="C81" s="4">
        <v>19</v>
      </c>
      <c r="D81" s="4">
        <v>62</v>
      </c>
      <c r="E81" s="27">
        <v>3.3</v>
      </c>
      <c r="F81" s="4">
        <v>11</v>
      </c>
      <c r="G81" s="4">
        <v>0</v>
      </c>
      <c r="H81" s="4">
        <v>0</v>
      </c>
      <c r="I81" s="4">
        <v>12</v>
      </c>
      <c r="J81" s="4">
        <v>0</v>
      </c>
      <c r="K81" s="4">
        <v>0</v>
      </c>
    </row>
    <row r="82" spans="1:11" x14ac:dyDescent="0.3">
      <c r="A82" s="3" t="s">
        <v>205</v>
      </c>
      <c r="B82" s="3" t="s">
        <v>123</v>
      </c>
      <c r="C82" s="4">
        <v>21</v>
      </c>
      <c r="D82" s="4">
        <v>60</v>
      </c>
      <c r="E82" s="27">
        <v>2.9</v>
      </c>
      <c r="F82" s="4">
        <v>10</v>
      </c>
      <c r="G82" s="4">
        <v>1</v>
      </c>
      <c r="H82" s="4">
        <v>0</v>
      </c>
      <c r="I82" s="4">
        <v>2</v>
      </c>
      <c r="J82" s="4">
        <v>0</v>
      </c>
      <c r="K82" s="4">
        <v>0</v>
      </c>
    </row>
    <row r="83" spans="1:11" x14ac:dyDescent="0.3">
      <c r="A83" s="3" t="s">
        <v>179</v>
      </c>
      <c r="B83" s="3" t="s">
        <v>121</v>
      </c>
      <c r="C83" s="4">
        <v>23</v>
      </c>
      <c r="D83" s="4">
        <v>59</v>
      </c>
      <c r="E83" s="27">
        <v>2.6</v>
      </c>
      <c r="F83" s="4">
        <v>9</v>
      </c>
      <c r="G83" s="4">
        <v>1</v>
      </c>
      <c r="H83" s="4">
        <v>0</v>
      </c>
      <c r="I83" s="4">
        <v>1</v>
      </c>
      <c r="J83" s="4">
        <v>0</v>
      </c>
      <c r="K83" s="4">
        <v>0</v>
      </c>
    </row>
    <row r="84" spans="1:11" x14ac:dyDescent="0.3">
      <c r="A84" s="3" t="s">
        <v>192</v>
      </c>
      <c r="B84" s="3" t="s">
        <v>115</v>
      </c>
      <c r="C84" s="4">
        <v>27</v>
      </c>
      <c r="D84" s="4">
        <v>56</v>
      </c>
      <c r="E84" s="27">
        <v>2.1</v>
      </c>
      <c r="F84" s="4">
        <v>9</v>
      </c>
      <c r="G84" s="4">
        <v>6</v>
      </c>
      <c r="H84" s="4">
        <v>0</v>
      </c>
      <c r="I84" s="4">
        <v>7</v>
      </c>
      <c r="J84" s="4">
        <v>1</v>
      </c>
      <c r="K84" s="4">
        <v>1</v>
      </c>
    </row>
    <row r="85" spans="1:11" x14ac:dyDescent="0.3">
      <c r="A85" s="3" t="s">
        <v>173</v>
      </c>
      <c r="B85" s="3" t="s">
        <v>113</v>
      </c>
      <c r="C85" s="4">
        <v>19</v>
      </c>
      <c r="D85" s="4">
        <v>54</v>
      </c>
      <c r="E85" s="27">
        <v>2.8</v>
      </c>
      <c r="F85" s="4">
        <v>20</v>
      </c>
      <c r="G85" s="4">
        <v>4</v>
      </c>
      <c r="H85" s="4">
        <v>0</v>
      </c>
      <c r="I85" s="4">
        <v>6</v>
      </c>
      <c r="J85" s="4">
        <v>1</v>
      </c>
      <c r="K85" s="4">
        <v>1</v>
      </c>
    </row>
    <row r="86" spans="1:11" x14ac:dyDescent="0.3">
      <c r="A86" s="3" t="s">
        <v>394</v>
      </c>
      <c r="B86" s="3" t="s">
        <v>379</v>
      </c>
      <c r="C86" s="4">
        <v>24</v>
      </c>
      <c r="D86" s="4">
        <v>43</v>
      </c>
      <c r="E86" s="27">
        <v>1.8</v>
      </c>
      <c r="F86" s="4">
        <v>19</v>
      </c>
      <c r="G86" s="4">
        <v>4</v>
      </c>
      <c r="H86" s="4">
        <v>0</v>
      </c>
      <c r="I86" s="4">
        <v>10</v>
      </c>
      <c r="J86" s="4">
        <v>4</v>
      </c>
      <c r="K86" s="4">
        <v>5</v>
      </c>
    </row>
    <row r="87" spans="1:11" x14ac:dyDescent="0.3">
      <c r="A87" s="3" t="s">
        <v>153</v>
      </c>
      <c r="B87" s="3" t="s">
        <v>130</v>
      </c>
      <c r="C87" s="4">
        <v>7</v>
      </c>
      <c r="D87" s="4">
        <v>43</v>
      </c>
      <c r="E87" s="27">
        <v>6.1</v>
      </c>
      <c r="F87" s="4">
        <v>19</v>
      </c>
      <c r="G87" s="4">
        <v>0</v>
      </c>
      <c r="H87" s="4">
        <v>0</v>
      </c>
      <c r="I87" s="4">
        <v>3</v>
      </c>
      <c r="J87" s="4">
        <v>0</v>
      </c>
      <c r="K87" s="4">
        <v>0</v>
      </c>
    </row>
    <row r="88" spans="1:11" x14ac:dyDescent="0.3">
      <c r="A88" s="3" t="s">
        <v>207</v>
      </c>
      <c r="B88" s="3" t="s">
        <v>147</v>
      </c>
      <c r="C88" s="4">
        <v>1</v>
      </c>
      <c r="D88" s="4">
        <v>33</v>
      </c>
      <c r="E88" s="27">
        <v>33</v>
      </c>
      <c r="F88" s="4">
        <v>33</v>
      </c>
      <c r="G88" s="4">
        <v>0</v>
      </c>
      <c r="H88" s="4">
        <v>0</v>
      </c>
      <c r="I88" s="4">
        <v>1</v>
      </c>
      <c r="J88" s="4">
        <v>0</v>
      </c>
      <c r="K88" s="4">
        <v>0</v>
      </c>
    </row>
    <row r="89" spans="1:11" x14ac:dyDescent="0.3">
      <c r="A89" s="3" t="s">
        <v>201</v>
      </c>
      <c r="B89" s="3" t="s">
        <v>141</v>
      </c>
      <c r="C89" s="4">
        <v>10</v>
      </c>
      <c r="D89" s="4">
        <v>33</v>
      </c>
      <c r="E89" s="27">
        <v>3.3</v>
      </c>
      <c r="F89" s="4">
        <v>7</v>
      </c>
      <c r="G89" s="4">
        <v>1</v>
      </c>
      <c r="H89" s="4">
        <v>0</v>
      </c>
      <c r="I89" s="4">
        <v>2</v>
      </c>
      <c r="J89" s="4">
        <v>0</v>
      </c>
      <c r="K89" s="4">
        <v>0</v>
      </c>
    </row>
    <row r="90" spans="1:11" x14ac:dyDescent="0.3">
      <c r="A90" s="3" t="s">
        <v>120</v>
      </c>
      <c r="B90" s="3" t="s">
        <v>130</v>
      </c>
      <c r="C90" s="4">
        <v>30</v>
      </c>
      <c r="D90" s="4">
        <v>32</v>
      </c>
      <c r="E90" s="27">
        <v>1.1000000000000001</v>
      </c>
      <c r="F90" s="4">
        <v>7</v>
      </c>
      <c r="G90" s="4">
        <v>3</v>
      </c>
      <c r="H90" s="4">
        <v>9</v>
      </c>
      <c r="I90" s="4">
        <v>9</v>
      </c>
      <c r="J90" s="4">
        <v>2</v>
      </c>
      <c r="K90" s="4">
        <v>2</v>
      </c>
    </row>
    <row r="91" spans="1:11" x14ac:dyDescent="0.3">
      <c r="A91" s="3" t="s">
        <v>112</v>
      </c>
      <c r="B91" s="3" t="s">
        <v>121</v>
      </c>
      <c r="C91" s="4">
        <v>17</v>
      </c>
      <c r="D91" s="4">
        <v>31</v>
      </c>
      <c r="E91" s="27">
        <v>1.8</v>
      </c>
      <c r="F91" s="4">
        <v>7</v>
      </c>
      <c r="G91" s="4">
        <v>0</v>
      </c>
      <c r="H91" s="4">
        <v>6</v>
      </c>
      <c r="I91" s="4">
        <v>1</v>
      </c>
      <c r="J91" s="4">
        <v>0</v>
      </c>
      <c r="K91" s="4">
        <v>0</v>
      </c>
    </row>
    <row r="92" spans="1:11" x14ac:dyDescent="0.3">
      <c r="A92" s="3" t="s">
        <v>395</v>
      </c>
      <c r="B92" s="3" t="s">
        <v>134</v>
      </c>
      <c r="C92" s="4">
        <v>16</v>
      </c>
      <c r="D92" s="4">
        <v>28</v>
      </c>
      <c r="E92" s="27">
        <v>1.8</v>
      </c>
      <c r="F92" s="4">
        <v>8</v>
      </c>
      <c r="G92" s="4">
        <v>1</v>
      </c>
      <c r="H92" s="4">
        <v>0</v>
      </c>
      <c r="I92" s="4">
        <v>2</v>
      </c>
      <c r="J92" s="4">
        <v>0</v>
      </c>
      <c r="K92" s="4">
        <v>0</v>
      </c>
    </row>
    <row r="93" spans="1:11" x14ac:dyDescent="0.3">
      <c r="A93" s="3" t="s">
        <v>216</v>
      </c>
      <c r="B93" s="3" t="s">
        <v>134</v>
      </c>
      <c r="C93" s="4">
        <v>18</v>
      </c>
      <c r="D93" s="4">
        <v>28</v>
      </c>
      <c r="E93" s="27">
        <v>1.6</v>
      </c>
      <c r="F93" s="4">
        <v>8</v>
      </c>
      <c r="G93" s="4">
        <v>1</v>
      </c>
      <c r="H93" s="4">
        <v>0</v>
      </c>
      <c r="I93" s="4">
        <v>5</v>
      </c>
      <c r="J93" s="4">
        <v>1</v>
      </c>
      <c r="K93" s="4">
        <v>1</v>
      </c>
    </row>
    <row r="94" spans="1:11" x14ac:dyDescent="0.3">
      <c r="A94" s="3" t="s">
        <v>396</v>
      </c>
      <c r="B94" s="3" t="s">
        <v>128</v>
      </c>
      <c r="C94" s="4">
        <v>3</v>
      </c>
      <c r="D94" s="4">
        <v>26</v>
      </c>
      <c r="E94" s="27">
        <v>8.6999999999999993</v>
      </c>
      <c r="F94" s="4">
        <v>15</v>
      </c>
      <c r="G94" s="4">
        <v>0</v>
      </c>
      <c r="H94" s="4">
        <v>0</v>
      </c>
      <c r="I94" s="4">
        <v>2</v>
      </c>
      <c r="J94" s="4">
        <v>1</v>
      </c>
      <c r="K94" s="4">
        <v>1</v>
      </c>
    </row>
    <row r="95" spans="1:11" x14ac:dyDescent="0.3">
      <c r="A95" s="3" t="s">
        <v>119</v>
      </c>
      <c r="B95" s="3" t="s">
        <v>376</v>
      </c>
      <c r="C95" s="4">
        <v>32</v>
      </c>
      <c r="D95" s="4">
        <v>25</v>
      </c>
      <c r="E95" s="27">
        <v>0.8</v>
      </c>
      <c r="F95" s="4">
        <v>8</v>
      </c>
      <c r="G95" s="4">
        <v>3</v>
      </c>
      <c r="H95" s="4">
        <v>7</v>
      </c>
      <c r="I95" s="4">
        <v>7</v>
      </c>
      <c r="J95" s="4">
        <v>0</v>
      </c>
      <c r="K95" s="4">
        <v>0</v>
      </c>
    </row>
    <row r="96" spans="1:11" x14ac:dyDescent="0.3">
      <c r="A96" s="3" t="s">
        <v>386</v>
      </c>
      <c r="B96" s="3" t="s">
        <v>134</v>
      </c>
      <c r="C96" s="4">
        <v>18</v>
      </c>
      <c r="D96" s="4">
        <v>23</v>
      </c>
      <c r="E96" s="27">
        <v>1.3</v>
      </c>
      <c r="F96" s="4">
        <v>10</v>
      </c>
      <c r="G96" s="4">
        <v>0</v>
      </c>
      <c r="H96" s="4">
        <v>5</v>
      </c>
      <c r="I96" s="4">
        <v>1</v>
      </c>
      <c r="J96" s="4">
        <v>0</v>
      </c>
      <c r="K96" s="4">
        <v>0</v>
      </c>
    </row>
    <row r="97" spans="1:11" x14ac:dyDescent="0.3">
      <c r="A97" s="3" t="s">
        <v>203</v>
      </c>
      <c r="B97" s="3" t="s">
        <v>113</v>
      </c>
      <c r="C97" s="4">
        <v>9</v>
      </c>
      <c r="D97" s="4">
        <v>20</v>
      </c>
      <c r="E97" s="27">
        <v>2.2000000000000002</v>
      </c>
      <c r="F97" s="4">
        <v>10</v>
      </c>
      <c r="G97" s="4">
        <v>0</v>
      </c>
      <c r="H97" s="4">
        <v>0</v>
      </c>
      <c r="I97" s="4">
        <v>3</v>
      </c>
      <c r="J97" s="4">
        <v>0</v>
      </c>
      <c r="K97" s="4">
        <v>0</v>
      </c>
    </row>
    <row r="98" spans="1:11" x14ac:dyDescent="0.3">
      <c r="A98" s="3" t="s">
        <v>150</v>
      </c>
      <c r="B98" s="3" t="s">
        <v>113</v>
      </c>
      <c r="C98" s="4">
        <v>2</v>
      </c>
      <c r="D98" s="4">
        <v>16</v>
      </c>
      <c r="E98" s="27">
        <v>8</v>
      </c>
      <c r="F98" s="4">
        <v>9</v>
      </c>
      <c r="G98" s="4">
        <v>0</v>
      </c>
      <c r="H98" s="4">
        <v>0</v>
      </c>
      <c r="I98" s="4">
        <v>1</v>
      </c>
      <c r="J98" s="4">
        <v>0</v>
      </c>
      <c r="K98" s="4">
        <v>0</v>
      </c>
    </row>
    <row r="99" spans="1:11" x14ac:dyDescent="0.3">
      <c r="A99" s="3" t="s">
        <v>148</v>
      </c>
      <c r="B99" s="3" t="s">
        <v>380</v>
      </c>
      <c r="C99" s="4">
        <v>18</v>
      </c>
      <c r="D99" s="4">
        <v>12</v>
      </c>
      <c r="E99" s="27">
        <v>0.7</v>
      </c>
      <c r="F99" s="4">
        <v>5</v>
      </c>
      <c r="G99" s="4">
        <v>1</v>
      </c>
      <c r="H99" s="4">
        <v>3</v>
      </c>
      <c r="I99" s="4">
        <v>5</v>
      </c>
      <c r="J99" s="4">
        <v>2</v>
      </c>
      <c r="K99" s="4">
        <v>3</v>
      </c>
    </row>
    <row r="100" spans="1:11" x14ac:dyDescent="0.3">
      <c r="A100" s="3" t="s">
        <v>397</v>
      </c>
      <c r="B100" s="3" t="s">
        <v>123</v>
      </c>
      <c r="C100" s="4">
        <v>1</v>
      </c>
      <c r="D100" s="4">
        <v>9</v>
      </c>
      <c r="E100" s="27">
        <v>9</v>
      </c>
      <c r="F100" s="4">
        <v>9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1:11" x14ac:dyDescent="0.3">
      <c r="A101" s="3" t="s">
        <v>334</v>
      </c>
      <c r="B101" s="3" t="s">
        <v>376</v>
      </c>
      <c r="C101" s="4">
        <v>19</v>
      </c>
      <c r="D101" s="4">
        <v>8</v>
      </c>
      <c r="E101" s="27">
        <v>0.4</v>
      </c>
      <c r="F101" s="4">
        <v>5</v>
      </c>
      <c r="G101" s="4">
        <v>0</v>
      </c>
      <c r="H101" s="4">
        <v>1</v>
      </c>
      <c r="I101" s="4">
        <v>0</v>
      </c>
      <c r="J101" s="4">
        <v>0</v>
      </c>
      <c r="K101" s="4">
        <v>0</v>
      </c>
    </row>
    <row r="102" spans="1:11" x14ac:dyDescent="0.3">
      <c r="A102" s="3" t="s">
        <v>204</v>
      </c>
      <c r="B102" s="3" t="s">
        <v>126</v>
      </c>
      <c r="C102" s="4">
        <v>3</v>
      </c>
      <c r="D102" s="4">
        <v>7</v>
      </c>
      <c r="E102" s="27">
        <v>2.2999999999999998</v>
      </c>
      <c r="F102" s="4">
        <v>3</v>
      </c>
      <c r="G102" s="4">
        <v>3</v>
      </c>
      <c r="H102" s="4">
        <v>0</v>
      </c>
      <c r="I102" s="4">
        <v>3</v>
      </c>
      <c r="J102" s="4">
        <v>0</v>
      </c>
      <c r="K102" s="4">
        <v>0</v>
      </c>
    </row>
    <row r="103" spans="1:11" x14ac:dyDescent="0.3">
      <c r="A103" s="3" t="s">
        <v>377</v>
      </c>
      <c r="B103" s="3" t="s">
        <v>378</v>
      </c>
      <c r="C103" s="4">
        <v>32</v>
      </c>
      <c r="D103" s="4">
        <v>7</v>
      </c>
      <c r="E103" s="27">
        <v>0.2</v>
      </c>
      <c r="F103" s="4">
        <v>5</v>
      </c>
      <c r="G103" s="4">
        <v>2</v>
      </c>
      <c r="H103" s="6">
        <v>23</v>
      </c>
      <c r="I103" s="4">
        <v>5</v>
      </c>
      <c r="J103" s="4">
        <v>1</v>
      </c>
      <c r="K103" s="4">
        <v>1</v>
      </c>
    </row>
    <row r="104" spans="1:11" x14ac:dyDescent="0.3">
      <c r="A104" s="3" t="s">
        <v>398</v>
      </c>
      <c r="B104" s="3" t="s">
        <v>145</v>
      </c>
      <c r="C104" s="4">
        <v>5</v>
      </c>
      <c r="D104" s="4">
        <v>7</v>
      </c>
      <c r="E104" s="27">
        <v>1.4</v>
      </c>
      <c r="F104" s="4">
        <v>3</v>
      </c>
      <c r="G104" s="4">
        <v>2</v>
      </c>
      <c r="H104" s="4">
        <v>0</v>
      </c>
      <c r="I104" s="4">
        <v>2</v>
      </c>
      <c r="J104" s="4">
        <v>0</v>
      </c>
      <c r="K104" s="4">
        <v>0</v>
      </c>
    </row>
    <row r="105" spans="1:11" x14ac:dyDescent="0.3">
      <c r="A105" s="3" t="s">
        <v>399</v>
      </c>
      <c r="B105" s="3" t="s">
        <v>141</v>
      </c>
      <c r="C105" s="4">
        <v>4</v>
      </c>
      <c r="D105" s="4">
        <v>6</v>
      </c>
      <c r="E105" s="27">
        <v>1.5</v>
      </c>
      <c r="F105" s="4">
        <v>5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1:11" x14ac:dyDescent="0.3">
      <c r="A106" s="3" t="s">
        <v>297</v>
      </c>
      <c r="B106" s="3" t="s">
        <v>113</v>
      </c>
      <c r="C106" s="4">
        <v>1</v>
      </c>
      <c r="D106" s="4">
        <v>3</v>
      </c>
      <c r="E106" s="27">
        <v>3</v>
      </c>
      <c r="F106" s="4">
        <v>3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</row>
    <row r="107" spans="1:11" x14ac:dyDescent="0.3">
      <c r="A107" s="3" t="s">
        <v>136</v>
      </c>
      <c r="B107" s="3" t="s">
        <v>118</v>
      </c>
      <c r="C107" s="4">
        <v>5</v>
      </c>
      <c r="D107" s="4">
        <v>3</v>
      </c>
      <c r="E107" s="27">
        <v>0.6</v>
      </c>
      <c r="F107" s="4">
        <v>7</v>
      </c>
      <c r="G107" s="4">
        <v>0</v>
      </c>
      <c r="H107" s="4">
        <v>1</v>
      </c>
      <c r="I107" s="4">
        <v>0</v>
      </c>
      <c r="J107" s="4">
        <v>0</v>
      </c>
      <c r="K107" s="4">
        <v>0</v>
      </c>
    </row>
    <row r="108" spans="1:11" x14ac:dyDescent="0.3">
      <c r="A108" s="3" t="s">
        <v>400</v>
      </c>
      <c r="B108" s="3" t="s">
        <v>378</v>
      </c>
      <c r="C108" s="4">
        <v>3</v>
      </c>
      <c r="D108" s="4">
        <v>3</v>
      </c>
      <c r="E108" s="27">
        <v>1</v>
      </c>
      <c r="F108" s="4">
        <v>5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1:11" x14ac:dyDescent="0.3">
      <c r="A109" s="3" t="s">
        <v>401</v>
      </c>
      <c r="B109" s="3" t="s">
        <v>121</v>
      </c>
      <c r="C109" s="4">
        <v>2</v>
      </c>
      <c r="D109" s="4">
        <v>2</v>
      </c>
      <c r="E109" s="27">
        <v>1</v>
      </c>
      <c r="F109" s="4">
        <v>1</v>
      </c>
      <c r="G109" s="4">
        <v>1</v>
      </c>
      <c r="H109" s="4">
        <v>0</v>
      </c>
      <c r="I109" s="4">
        <v>1</v>
      </c>
      <c r="J109" s="4">
        <v>0</v>
      </c>
      <c r="K109" s="4">
        <v>0</v>
      </c>
    </row>
    <row r="110" spans="1:11" x14ac:dyDescent="0.3">
      <c r="A110" s="3" t="s">
        <v>402</v>
      </c>
      <c r="B110" s="3" t="s">
        <v>379</v>
      </c>
      <c r="C110" s="4">
        <v>1</v>
      </c>
      <c r="D110" s="4">
        <v>2</v>
      </c>
      <c r="E110" s="27">
        <v>2</v>
      </c>
      <c r="F110" s="4">
        <v>2</v>
      </c>
      <c r="G110" s="4">
        <v>1</v>
      </c>
      <c r="H110" s="4">
        <v>0</v>
      </c>
      <c r="I110" s="4">
        <v>1</v>
      </c>
      <c r="J110" s="4">
        <v>0</v>
      </c>
      <c r="K110" s="4">
        <v>0</v>
      </c>
    </row>
    <row r="111" spans="1:11" x14ac:dyDescent="0.3">
      <c r="A111" s="3" t="s">
        <v>330</v>
      </c>
      <c r="B111" s="3" t="s">
        <v>384</v>
      </c>
      <c r="C111" s="4">
        <v>1</v>
      </c>
      <c r="D111" s="4">
        <v>0</v>
      </c>
      <c r="E111" s="27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1:11" x14ac:dyDescent="0.3">
      <c r="A112" s="3" t="s">
        <v>403</v>
      </c>
      <c r="B112" s="3" t="s">
        <v>115</v>
      </c>
      <c r="C112" s="4">
        <v>2</v>
      </c>
      <c r="D112" s="4">
        <v>-1</v>
      </c>
      <c r="E112" s="27">
        <v>-0.5</v>
      </c>
      <c r="F112" s="4">
        <v>0</v>
      </c>
      <c r="G112" s="4">
        <v>0</v>
      </c>
      <c r="H112" s="4">
        <v>1</v>
      </c>
      <c r="I112" s="4">
        <v>0</v>
      </c>
      <c r="J112" s="4">
        <v>0</v>
      </c>
      <c r="K112" s="4">
        <v>0</v>
      </c>
    </row>
    <row r="113" spans="1:11" x14ac:dyDescent="0.3">
      <c r="A113" s="3" t="s">
        <v>404</v>
      </c>
      <c r="B113" s="3" t="s">
        <v>137</v>
      </c>
      <c r="C113" s="4">
        <v>1</v>
      </c>
      <c r="D113" s="4">
        <v>-1</v>
      </c>
      <c r="E113" s="27">
        <v>-1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1:11" x14ac:dyDescent="0.3">
      <c r="A114" s="3" t="s">
        <v>357</v>
      </c>
      <c r="B114" s="3" t="s">
        <v>132</v>
      </c>
      <c r="C114" s="4">
        <v>1</v>
      </c>
      <c r="D114" s="4">
        <v>-1</v>
      </c>
      <c r="E114" s="27">
        <v>-1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1:11" x14ac:dyDescent="0.3">
      <c r="A115" s="3" t="s">
        <v>142</v>
      </c>
      <c r="B115" s="3" t="s">
        <v>147</v>
      </c>
      <c r="C115" s="4">
        <v>1</v>
      </c>
      <c r="D115" s="4">
        <v>-1</v>
      </c>
      <c r="E115" s="27">
        <v>-1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1:11" x14ac:dyDescent="0.3">
      <c r="A116" s="3" t="s">
        <v>332</v>
      </c>
      <c r="B116" s="3" t="s">
        <v>139</v>
      </c>
      <c r="C116" s="4">
        <v>1</v>
      </c>
      <c r="D116" s="4">
        <v>-2</v>
      </c>
      <c r="E116" s="27">
        <v>-2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 x14ac:dyDescent="0.3">
      <c r="A117" s="3" t="s">
        <v>347</v>
      </c>
      <c r="B117" s="3" t="s">
        <v>126</v>
      </c>
      <c r="C117" s="4">
        <v>1</v>
      </c>
      <c r="D117" s="4">
        <v>-4</v>
      </c>
      <c r="E117" s="27">
        <v>-4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1:11" x14ac:dyDescent="0.3">
      <c r="A118" s="3" t="s">
        <v>240</v>
      </c>
      <c r="B118" s="3" t="s">
        <v>379</v>
      </c>
      <c r="C118" s="4">
        <v>1</v>
      </c>
      <c r="D118" s="4">
        <v>-4</v>
      </c>
      <c r="E118" s="27">
        <v>-4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1:11" x14ac:dyDescent="0.3">
      <c r="A119" s="3" t="s">
        <v>341</v>
      </c>
      <c r="B119" s="3" t="s">
        <v>141</v>
      </c>
      <c r="C119" s="4">
        <v>1</v>
      </c>
      <c r="D119" s="4">
        <v>-5</v>
      </c>
      <c r="E119" s="27">
        <v>-5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1:11" x14ac:dyDescent="0.3">
      <c r="A120" s="5" t="s">
        <v>32</v>
      </c>
      <c r="B120" s="5" t="s">
        <v>105</v>
      </c>
      <c r="C120" s="6">
        <v>10037</v>
      </c>
      <c r="D120" s="6">
        <v>46422</v>
      </c>
      <c r="E120" s="35">
        <v>4.5999999999999996</v>
      </c>
      <c r="F120" s="6">
        <v>2669</v>
      </c>
      <c r="G120" s="6">
        <v>395</v>
      </c>
      <c r="H120" s="6">
        <v>225</v>
      </c>
      <c r="I120" s="6">
        <v>2623</v>
      </c>
      <c r="J120" s="6">
        <v>126</v>
      </c>
      <c r="K120" s="6">
        <v>179</v>
      </c>
    </row>
    <row r="121" spans="1:11" x14ac:dyDescent="0.3">
      <c r="A121" s="5" t="s">
        <v>33</v>
      </c>
      <c r="B121" s="5" t="s">
        <v>105</v>
      </c>
      <c r="C121" s="6">
        <v>85</v>
      </c>
      <c r="D121" s="6">
        <v>393</v>
      </c>
      <c r="E121" s="35">
        <v>4.5999999999999996</v>
      </c>
      <c r="F121" s="6">
        <v>23</v>
      </c>
      <c r="G121" s="6">
        <v>3</v>
      </c>
      <c r="H121" s="6">
        <v>2</v>
      </c>
      <c r="I121" s="6">
        <v>22</v>
      </c>
      <c r="J121" s="6">
        <v>1</v>
      </c>
      <c r="K121" s="6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>
      <pane ySplit="1" topLeftCell="A2" activePane="bottomLeft" state="frozen"/>
      <selection pane="bottomLeft" activeCell="G27" sqref="G27"/>
    </sheetView>
  </sheetViews>
  <sheetFormatPr defaultRowHeight="14.4" x14ac:dyDescent="0.3"/>
  <cols>
    <col min="1" max="1" width="24.33203125" style="46" customWidth="1"/>
    <col min="5" max="5" width="8.88671875" style="47"/>
  </cols>
  <sheetData>
    <row r="1" spans="1:10" s="26" customFormat="1" ht="27.6" x14ac:dyDescent="0.3">
      <c r="A1" s="45" t="s">
        <v>108</v>
      </c>
      <c r="B1" s="45" t="s">
        <v>109</v>
      </c>
      <c r="C1" s="52" t="s">
        <v>220</v>
      </c>
      <c r="D1" s="52" t="s">
        <v>221</v>
      </c>
      <c r="E1" s="52" t="s">
        <v>222</v>
      </c>
      <c r="F1" s="52" t="s">
        <v>223</v>
      </c>
      <c r="G1" s="52" t="s">
        <v>224</v>
      </c>
      <c r="H1" s="52" t="s">
        <v>225</v>
      </c>
      <c r="I1" s="52" t="s">
        <v>226</v>
      </c>
      <c r="J1" s="52" t="s">
        <v>227</v>
      </c>
    </row>
    <row r="2" spans="1:10" x14ac:dyDescent="0.3">
      <c r="A2" s="3" t="s">
        <v>241</v>
      </c>
      <c r="B2" s="3" t="s">
        <v>144</v>
      </c>
      <c r="C2" s="4">
        <v>55</v>
      </c>
      <c r="D2" s="6">
        <v>1283</v>
      </c>
      <c r="E2" s="6">
        <v>23.3</v>
      </c>
      <c r="F2" s="4">
        <v>69</v>
      </c>
      <c r="G2" s="4">
        <v>8</v>
      </c>
      <c r="H2" s="4">
        <v>0</v>
      </c>
      <c r="I2" s="4">
        <v>44</v>
      </c>
      <c r="J2" s="4">
        <v>11</v>
      </c>
    </row>
    <row r="3" spans="1:10" x14ac:dyDescent="0.3">
      <c r="A3" s="3" t="s">
        <v>236</v>
      </c>
      <c r="B3" s="3" t="s">
        <v>151</v>
      </c>
      <c r="C3" s="4">
        <v>84</v>
      </c>
      <c r="D3" s="4">
        <v>1184</v>
      </c>
      <c r="E3" s="4">
        <v>14.1</v>
      </c>
      <c r="F3" s="4">
        <v>63</v>
      </c>
      <c r="G3" s="6">
        <v>13</v>
      </c>
      <c r="H3" s="4">
        <v>0</v>
      </c>
      <c r="I3" s="6">
        <v>62</v>
      </c>
      <c r="J3" s="4">
        <v>12</v>
      </c>
    </row>
    <row r="4" spans="1:10" x14ac:dyDescent="0.3">
      <c r="A4" s="3" t="s">
        <v>259</v>
      </c>
      <c r="B4" s="3" t="s">
        <v>376</v>
      </c>
      <c r="C4" s="4">
        <v>67</v>
      </c>
      <c r="D4" s="4">
        <v>1133</v>
      </c>
      <c r="E4" s="4">
        <v>16.899999999999999</v>
      </c>
      <c r="F4" s="4">
        <v>52</v>
      </c>
      <c r="G4" s="4">
        <v>7</v>
      </c>
      <c r="H4" s="4">
        <v>0</v>
      </c>
      <c r="I4" s="4">
        <v>53</v>
      </c>
      <c r="J4" s="4">
        <v>10</v>
      </c>
    </row>
    <row r="5" spans="1:10" x14ac:dyDescent="0.3">
      <c r="A5" s="3" t="s">
        <v>270</v>
      </c>
      <c r="B5" s="3" t="s">
        <v>384</v>
      </c>
      <c r="C5" s="4">
        <v>67</v>
      </c>
      <c r="D5" s="4">
        <v>1123</v>
      </c>
      <c r="E5" s="4">
        <v>16.8</v>
      </c>
      <c r="F5" s="4">
        <v>56</v>
      </c>
      <c r="G5" s="4">
        <v>4</v>
      </c>
      <c r="H5" s="4">
        <v>0</v>
      </c>
      <c r="I5" s="4">
        <v>54</v>
      </c>
      <c r="J5" s="4">
        <v>13</v>
      </c>
    </row>
    <row r="6" spans="1:10" x14ac:dyDescent="0.3">
      <c r="A6" s="3" t="s">
        <v>318</v>
      </c>
      <c r="B6" s="3" t="s">
        <v>128</v>
      </c>
      <c r="C6" s="4">
        <v>53</v>
      </c>
      <c r="D6" s="4">
        <v>1122</v>
      </c>
      <c r="E6" s="4">
        <v>21.2</v>
      </c>
      <c r="F6" s="4">
        <v>73</v>
      </c>
      <c r="G6" s="4">
        <v>11</v>
      </c>
      <c r="H6" s="4">
        <v>0</v>
      </c>
      <c r="I6" s="4">
        <v>44</v>
      </c>
      <c r="J6" s="4">
        <v>15</v>
      </c>
    </row>
    <row r="7" spans="1:10" x14ac:dyDescent="0.3">
      <c r="A7" s="3" t="s">
        <v>355</v>
      </c>
      <c r="B7" s="3" t="s">
        <v>113</v>
      </c>
      <c r="C7" s="4">
        <v>50</v>
      </c>
      <c r="D7" s="4">
        <v>1116</v>
      </c>
      <c r="E7" s="4">
        <v>22.3</v>
      </c>
      <c r="F7" s="4">
        <v>63</v>
      </c>
      <c r="G7" s="4">
        <v>6</v>
      </c>
      <c r="H7" s="4">
        <v>0</v>
      </c>
      <c r="I7" s="4">
        <v>47</v>
      </c>
      <c r="J7" s="4">
        <v>10</v>
      </c>
    </row>
    <row r="8" spans="1:10" x14ac:dyDescent="0.3">
      <c r="A8" s="3" t="s">
        <v>170</v>
      </c>
      <c r="B8" s="3" t="s">
        <v>378</v>
      </c>
      <c r="C8" s="6">
        <v>155</v>
      </c>
      <c r="D8" s="4">
        <v>1094</v>
      </c>
      <c r="E8" s="4">
        <v>7.1</v>
      </c>
      <c r="F8" s="4">
        <v>30</v>
      </c>
      <c r="G8" s="4">
        <v>3</v>
      </c>
      <c r="H8" s="4">
        <v>0</v>
      </c>
      <c r="I8" s="4">
        <v>58</v>
      </c>
      <c r="J8" s="6">
        <v>47</v>
      </c>
    </row>
    <row r="9" spans="1:10" x14ac:dyDescent="0.3">
      <c r="A9" s="3" t="s">
        <v>283</v>
      </c>
      <c r="B9" s="3" t="s">
        <v>376</v>
      </c>
      <c r="C9" s="4">
        <v>75</v>
      </c>
      <c r="D9" s="4">
        <v>1091</v>
      </c>
      <c r="E9" s="4">
        <v>14.5</v>
      </c>
      <c r="F9" s="4">
        <v>66</v>
      </c>
      <c r="G9" s="4">
        <v>6</v>
      </c>
      <c r="H9" s="4">
        <v>0</v>
      </c>
      <c r="I9" s="4">
        <v>52</v>
      </c>
      <c r="J9" s="4">
        <v>20</v>
      </c>
    </row>
    <row r="10" spans="1:10" x14ac:dyDescent="0.3">
      <c r="A10" s="3" t="s">
        <v>234</v>
      </c>
      <c r="B10" s="3" t="s">
        <v>152</v>
      </c>
      <c r="C10" s="4">
        <v>66</v>
      </c>
      <c r="D10" s="4">
        <v>974</v>
      </c>
      <c r="E10" s="4">
        <v>14.8</v>
      </c>
      <c r="F10" s="4">
        <v>68</v>
      </c>
      <c r="G10" s="4">
        <v>6</v>
      </c>
      <c r="H10" s="4">
        <v>0</v>
      </c>
      <c r="I10" s="4">
        <v>51</v>
      </c>
      <c r="J10" s="4">
        <v>15</v>
      </c>
    </row>
    <row r="11" spans="1:10" x14ac:dyDescent="0.3">
      <c r="A11" s="3" t="s">
        <v>238</v>
      </c>
      <c r="B11" s="3" t="s">
        <v>151</v>
      </c>
      <c r="C11" s="4">
        <v>58</v>
      </c>
      <c r="D11" s="4">
        <v>946</v>
      </c>
      <c r="E11" s="4">
        <v>16.3</v>
      </c>
      <c r="F11" s="4">
        <v>53</v>
      </c>
      <c r="G11" s="4">
        <v>8</v>
      </c>
      <c r="H11" s="4">
        <v>0</v>
      </c>
      <c r="I11" s="4">
        <v>47</v>
      </c>
      <c r="J11" s="4">
        <v>16</v>
      </c>
    </row>
    <row r="12" spans="1:10" x14ac:dyDescent="0.3">
      <c r="A12" s="3" t="s">
        <v>316</v>
      </c>
      <c r="B12" s="3" t="s">
        <v>151</v>
      </c>
      <c r="C12" s="4">
        <v>87</v>
      </c>
      <c r="D12" s="4">
        <v>938</v>
      </c>
      <c r="E12" s="4">
        <v>10.8</v>
      </c>
      <c r="F12" s="4">
        <v>35</v>
      </c>
      <c r="G12" s="4">
        <v>7</v>
      </c>
      <c r="H12" s="4">
        <v>0</v>
      </c>
      <c r="I12" s="4">
        <v>56</v>
      </c>
      <c r="J12" s="4">
        <v>9</v>
      </c>
    </row>
    <row r="13" spans="1:10" x14ac:dyDescent="0.3">
      <c r="A13" s="3" t="s">
        <v>260</v>
      </c>
      <c r="B13" s="3" t="s">
        <v>384</v>
      </c>
      <c r="C13" s="4">
        <v>89</v>
      </c>
      <c r="D13" s="4">
        <v>924</v>
      </c>
      <c r="E13" s="4">
        <v>10.4</v>
      </c>
      <c r="F13" s="4">
        <v>35</v>
      </c>
      <c r="G13" s="4">
        <v>2</v>
      </c>
      <c r="H13" s="4">
        <v>1</v>
      </c>
      <c r="I13" s="4">
        <v>57</v>
      </c>
      <c r="J13" s="4">
        <v>22</v>
      </c>
    </row>
    <row r="14" spans="1:10" x14ac:dyDescent="0.3">
      <c r="A14" s="3" t="s">
        <v>229</v>
      </c>
      <c r="B14" s="3" t="s">
        <v>123</v>
      </c>
      <c r="C14" s="4">
        <v>84</v>
      </c>
      <c r="D14" s="4">
        <v>924</v>
      </c>
      <c r="E14" s="4">
        <v>11</v>
      </c>
      <c r="F14" s="4">
        <v>78</v>
      </c>
      <c r="G14" s="4">
        <v>7</v>
      </c>
      <c r="H14" s="4">
        <v>2</v>
      </c>
      <c r="I14" s="4">
        <v>56</v>
      </c>
      <c r="J14" s="4">
        <v>15</v>
      </c>
    </row>
    <row r="15" spans="1:10" x14ac:dyDescent="0.3">
      <c r="A15" s="3" t="s">
        <v>177</v>
      </c>
      <c r="B15" s="3" t="s">
        <v>376</v>
      </c>
      <c r="C15" s="4">
        <v>77</v>
      </c>
      <c r="D15" s="4">
        <v>920</v>
      </c>
      <c r="E15" s="4">
        <v>11.9</v>
      </c>
      <c r="F15" s="4">
        <v>40</v>
      </c>
      <c r="G15" s="4">
        <v>7</v>
      </c>
      <c r="H15" s="4">
        <v>0</v>
      </c>
      <c r="I15" s="4">
        <v>39</v>
      </c>
      <c r="J15" s="4">
        <v>21</v>
      </c>
    </row>
    <row r="16" spans="1:10" x14ac:dyDescent="0.3">
      <c r="A16" s="3" t="s">
        <v>277</v>
      </c>
      <c r="B16" s="3" t="s">
        <v>152</v>
      </c>
      <c r="C16" s="4">
        <v>78</v>
      </c>
      <c r="D16" s="4">
        <v>875</v>
      </c>
      <c r="E16" s="4">
        <v>11.2</v>
      </c>
      <c r="F16" s="4">
        <v>52</v>
      </c>
      <c r="G16" s="4">
        <v>3</v>
      </c>
      <c r="H16" s="4">
        <v>0</v>
      </c>
      <c r="I16" s="4">
        <v>57</v>
      </c>
      <c r="J16" s="4">
        <v>28</v>
      </c>
    </row>
    <row r="17" spans="1:10" x14ac:dyDescent="0.3">
      <c r="A17" s="3" t="s">
        <v>232</v>
      </c>
      <c r="B17" s="3" t="s">
        <v>126</v>
      </c>
      <c r="C17" s="4">
        <v>52</v>
      </c>
      <c r="D17" s="4">
        <v>846</v>
      </c>
      <c r="E17" s="4">
        <v>16.3</v>
      </c>
      <c r="F17" s="4">
        <v>66</v>
      </c>
      <c r="G17" s="4">
        <v>4</v>
      </c>
      <c r="H17" s="4">
        <v>0</v>
      </c>
      <c r="I17" s="4">
        <v>35</v>
      </c>
      <c r="J17" s="4">
        <v>7</v>
      </c>
    </row>
    <row r="18" spans="1:10" x14ac:dyDescent="0.3">
      <c r="A18" s="3" t="s">
        <v>291</v>
      </c>
      <c r="B18" s="3" t="s">
        <v>134</v>
      </c>
      <c r="C18" s="4">
        <v>47</v>
      </c>
      <c r="D18" s="4">
        <v>831</v>
      </c>
      <c r="E18" s="4">
        <v>17.7</v>
      </c>
      <c r="F18" s="4">
        <v>75</v>
      </c>
      <c r="G18" s="4">
        <v>4</v>
      </c>
      <c r="H18" s="4">
        <v>2</v>
      </c>
      <c r="I18" s="4">
        <v>31</v>
      </c>
      <c r="J18" s="4">
        <v>10</v>
      </c>
    </row>
    <row r="19" spans="1:10" x14ac:dyDescent="0.3">
      <c r="A19" s="3" t="s">
        <v>199</v>
      </c>
      <c r="B19" s="3" t="s">
        <v>145</v>
      </c>
      <c r="C19" s="4">
        <v>90</v>
      </c>
      <c r="D19" s="4">
        <v>828</v>
      </c>
      <c r="E19" s="4">
        <v>9.1999999999999993</v>
      </c>
      <c r="F19" s="4">
        <v>29</v>
      </c>
      <c r="G19" s="4">
        <v>3</v>
      </c>
      <c r="H19" s="4">
        <v>1</v>
      </c>
      <c r="I19" s="4">
        <v>51</v>
      </c>
      <c r="J19" s="4">
        <v>16</v>
      </c>
    </row>
    <row r="20" spans="1:10" x14ac:dyDescent="0.3">
      <c r="A20" s="3" t="s">
        <v>295</v>
      </c>
      <c r="B20" s="3" t="s">
        <v>121</v>
      </c>
      <c r="C20" s="4">
        <v>49</v>
      </c>
      <c r="D20" s="4">
        <v>828</v>
      </c>
      <c r="E20" s="4">
        <v>16.899999999999999</v>
      </c>
      <c r="F20" s="4">
        <v>69</v>
      </c>
      <c r="G20" s="4">
        <v>5</v>
      </c>
      <c r="H20" s="4">
        <v>0</v>
      </c>
      <c r="I20" s="4">
        <v>39</v>
      </c>
      <c r="J20" s="4">
        <v>14</v>
      </c>
    </row>
    <row r="21" spans="1:10" x14ac:dyDescent="0.3">
      <c r="A21" s="3" t="s">
        <v>228</v>
      </c>
      <c r="B21" s="3" t="s">
        <v>147</v>
      </c>
      <c r="C21" s="4">
        <v>79</v>
      </c>
      <c r="D21" s="4">
        <v>803</v>
      </c>
      <c r="E21" s="4">
        <v>10.199999999999999</v>
      </c>
      <c r="F21" s="4">
        <v>69</v>
      </c>
      <c r="G21" s="4">
        <v>7</v>
      </c>
      <c r="H21" s="4">
        <v>1</v>
      </c>
      <c r="I21" s="4">
        <v>50</v>
      </c>
      <c r="J21" s="4">
        <v>9</v>
      </c>
    </row>
    <row r="22" spans="1:10" x14ac:dyDescent="0.3">
      <c r="A22" s="3" t="s">
        <v>339</v>
      </c>
      <c r="B22" s="3" t="s">
        <v>126</v>
      </c>
      <c r="C22" s="4">
        <v>45</v>
      </c>
      <c r="D22" s="4">
        <v>786</v>
      </c>
      <c r="E22" s="4">
        <v>17.5</v>
      </c>
      <c r="F22" s="4">
        <v>61</v>
      </c>
      <c r="G22" s="4">
        <v>4</v>
      </c>
      <c r="H22" s="4">
        <v>0</v>
      </c>
      <c r="I22" s="4">
        <v>35</v>
      </c>
      <c r="J22" s="4">
        <v>13</v>
      </c>
    </row>
    <row r="23" spans="1:10" x14ac:dyDescent="0.3">
      <c r="A23" s="3" t="s">
        <v>247</v>
      </c>
      <c r="B23" s="3" t="s">
        <v>123</v>
      </c>
      <c r="C23" s="4">
        <v>99</v>
      </c>
      <c r="D23" s="4">
        <v>783</v>
      </c>
      <c r="E23" s="4">
        <v>7.9</v>
      </c>
      <c r="F23" s="4">
        <v>32</v>
      </c>
      <c r="G23" s="4">
        <v>9</v>
      </c>
      <c r="H23" s="4">
        <v>1</v>
      </c>
      <c r="I23" s="4">
        <v>56</v>
      </c>
      <c r="J23" s="4">
        <v>18</v>
      </c>
    </row>
    <row r="24" spans="1:10" x14ac:dyDescent="0.3">
      <c r="A24" s="3" t="s">
        <v>264</v>
      </c>
      <c r="B24" s="3" t="s">
        <v>113</v>
      </c>
      <c r="C24" s="4">
        <v>82</v>
      </c>
      <c r="D24" s="4">
        <v>777</v>
      </c>
      <c r="E24" s="4">
        <v>9.5</v>
      </c>
      <c r="F24" s="4">
        <v>33</v>
      </c>
      <c r="G24" s="4">
        <v>6</v>
      </c>
      <c r="H24" s="4">
        <v>0</v>
      </c>
      <c r="I24" s="4">
        <v>51</v>
      </c>
      <c r="J24" s="4">
        <v>10</v>
      </c>
    </row>
    <row r="25" spans="1:10" x14ac:dyDescent="0.3">
      <c r="A25" s="3" t="s">
        <v>261</v>
      </c>
      <c r="B25" s="3" t="s">
        <v>149</v>
      </c>
      <c r="C25" s="4">
        <v>44</v>
      </c>
      <c r="D25" s="4">
        <v>777</v>
      </c>
      <c r="E25" s="4">
        <v>17.7</v>
      </c>
      <c r="F25" s="4">
        <v>79</v>
      </c>
      <c r="G25" s="4">
        <v>5</v>
      </c>
      <c r="H25" s="4">
        <v>1</v>
      </c>
      <c r="I25" s="4">
        <v>32</v>
      </c>
      <c r="J25" s="4">
        <v>9</v>
      </c>
    </row>
    <row r="26" spans="1:10" x14ac:dyDescent="0.3">
      <c r="A26" s="3" t="s">
        <v>272</v>
      </c>
      <c r="B26" s="3" t="s">
        <v>132</v>
      </c>
      <c r="C26" s="4">
        <v>93</v>
      </c>
      <c r="D26" s="4">
        <v>777</v>
      </c>
      <c r="E26" s="4">
        <v>8.4</v>
      </c>
      <c r="F26" s="4">
        <v>34</v>
      </c>
      <c r="G26" s="4">
        <v>8</v>
      </c>
      <c r="H26" s="4">
        <v>2</v>
      </c>
      <c r="I26" s="4">
        <v>51</v>
      </c>
      <c r="J26" s="4">
        <v>22</v>
      </c>
    </row>
    <row r="27" spans="1:10" x14ac:dyDescent="0.3">
      <c r="A27" s="3" t="s">
        <v>246</v>
      </c>
      <c r="B27" s="3" t="s">
        <v>149</v>
      </c>
      <c r="C27" s="4">
        <v>44</v>
      </c>
      <c r="D27" s="4">
        <v>767</v>
      </c>
      <c r="E27" s="4">
        <v>17.399999999999999</v>
      </c>
      <c r="F27" s="4">
        <v>64</v>
      </c>
      <c r="G27" s="4">
        <v>4</v>
      </c>
      <c r="H27" s="4">
        <v>0</v>
      </c>
      <c r="I27" s="4">
        <v>36</v>
      </c>
      <c r="J27" s="4">
        <v>6</v>
      </c>
    </row>
    <row r="28" spans="1:10" x14ac:dyDescent="0.3">
      <c r="A28" s="3" t="s">
        <v>303</v>
      </c>
      <c r="B28" s="3" t="s">
        <v>141</v>
      </c>
      <c r="C28" s="4">
        <v>64</v>
      </c>
      <c r="D28" s="4">
        <v>756</v>
      </c>
      <c r="E28" s="4">
        <v>11.8</v>
      </c>
      <c r="F28" s="4">
        <v>61</v>
      </c>
      <c r="G28" s="4">
        <v>1</v>
      </c>
      <c r="H28" s="4">
        <v>0</v>
      </c>
      <c r="I28" s="4">
        <v>50</v>
      </c>
      <c r="J28" s="4">
        <v>22</v>
      </c>
    </row>
    <row r="29" spans="1:10" x14ac:dyDescent="0.3">
      <c r="A29" s="3" t="s">
        <v>233</v>
      </c>
      <c r="B29" s="3" t="s">
        <v>130</v>
      </c>
      <c r="C29" s="4">
        <v>67</v>
      </c>
      <c r="D29" s="4">
        <v>752</v>
      </c>
      <c r="E29" s="4">
        <v>11.2</v>
      </c>
      <c r="F29" s="4">
        <v>65</v>
      </c>
      <c r="G29" s="4">
        <v>6</v>
      </c>
      <c r="H29" s="4">
        <v>1</v>
      </c>
      <c r="I29" s="4">
        <v>41</v>
      </c>
      <c r="J29" s="4">
        <v>14</v>
      </c>
    </row>
    <row r="30" spans="1:10" x14ac:dyDescent="0.3">
      <c r="A30" s="3" t="s">
        <v>300</v>
      </c>
      <c r="B30" s="3" t="s">
        <v>130</v>
      </c>
      <c r="C30" s="4">
        <v>74</v>
      </c>
      <c r="D30" s="4">
        <v>749</v>
      </c>
      <c r="E30" s="4">
        <v>10.1</v>
      </c>
      <c r="F30" s="4">
        <v>46</v>
      </c>
      <c r="G30" s="4">
        <v>7</v>
      </c>
      <c r="H30" s="4">
        <v>0</v>
      </c>
      <c r="I30" s="4">
        <v>42</v>
      </c>
      <c r="J30" s="4">
        <v>14</v>
      </c>
    </row>
    <row r="31" spans="1:10" x14ac:dyDescent="0.3">
      <c r="A31" s="3" t="s">
        <v>319</v>
      </c>
      <c r="B31" s="3" t="s">
        <v>376</v>
      </c>
      <c r="C31" s="4">
        <v>81</v>
      </c>
      <c r="D31" s="4">
        <v>745</v>
      </c>
      <c r="E31" s="4">
        <v>9.1999999999999993</v>
      </c>
      <c r="F31" s="4">
        <v>33</v>
      </c>
      <c r="G31" s="4">
        <v>4</v>
      </c>
      <c r="H31" s="4">
        <v>0</v>
      </c>
      <c r="I31" s="4">
        <v>46</v>
      </c>
      <c r="J31" s="4">
        <v>15</v>
      </c>
    </row>
    <row r="32" spans="1:10" x14ac:dyDescent="0.3">
      <c r="A32" s="3" t="s">
        <v>267</v>
      </c>
      <c r="B32" s="3" t="s">
        <v>380</v>
      </c>
      <c r="C32" s="4">
        <v>64</v>
      </c>
      <c r="D32" s="4">
        <v>738</v>
      </c>
      <c r="E32" s="4">
        <v>11.5</v>
      </c>
      <c r="F32" s="4">
        <v>75</v>
      </c>
      <c r="G32" s="4">
        <v>4</v>
      </c>
      <c r="H32" s="4">
        <v>0</v>
      </c>
      <c r="I32" s="4">
        <v>35</v>
      </c>
      <c r="J32" s="4">
        <v>18</v>
      </c>
    </row>
    <row r="33" spans="1:10" x14ac:dyDescent="0.3">
      <c r="A33" s="3" t="s">
        <v>282</v>
      </c>
      <c r="B33" s="3" t="s">
        <v>152</v>
      </c>
      <c r="C33" s="4">
        <v>67</v>
      </c>
      <c r="D33" s="4">
        <v>738</v>
      </c>
      <c r="E33" s="4">
        <v>11</v>
      </c>
      <c r="F33" s="4">
        <v>41</v>
      </c>
      <c r="G33" s="4">
        <v>7</v>
      </c>
      <c r="H33" s="4">
        <v>1</v>
      </c>
      <c r="I33" s="4">
        <v>53</v>
      </c>
      <c r="J33" s="4">
        <v>10</v>
      </c>
    </row>
    <row r="34" spans="1:10" x14ac:dyDescent="0.3">
      <c r="A34" s="3" t="s">
        <v>237</v>
      </c>
      <c r="B34" s="3" t="s">
        <v>380</v>
      </c>
      <c r="C34" s="4">
        <v>60</v>
      </c>
      <c r="D34" s="4">
        <v>737</v>
      </c>
      <c r="E34" s="4">
        <v>12.3</v>
      </c>
      <c r="F34" s="4">
        <v>67</v>
      </c>
      <c r="G34" s="4">
        <v>2</v>
      </c>
      <c r="H34" s="4">
        <v>0</v>
      </c>
      <c r="I34" s="4">
        <v>34</v>
      </c>
      <c r="J34" s="4">
        <v>14</v>
      </c>
    </row>
    <row r="35" spans="1:10" x14ac:dyDescent="0.3">
      <c r="A35" s="3" t="s">
        <v>290</v>
      </c>
      <c r="B35" s="3" t="s">
        <v>128</v>
      </c>
      <c r="C35" s="4">
        <v>71</v>
      </c>
      <c r="D35" s="4">
        <v>731</v>
      </c>
      <c r="E35" s="4">
        <v>10.3</v>
      </c>
      <c r="F35" s="4">
        <v>37</v>
      </c>
      <c r="G35" s="4">
        <v>4</v>
      </c>
      <c r="H35" s="4">
        <v>0</v>
      </c>
      <c r="I35" s="4">
        <v>43</v>
      </c>
      <c r="J35" s="4">
        <v>21</v>
      </c>
    </row>
    <row r="36" spans="1:10" x14ac:dyDescent="0.3">
      <c r="A36" s="3" t="s">
        <v>266</v>
      </c>
      <c r="B36" s="3" t="s">
        <v>134</v>
      </c>
      <c r="C36" s="4">
        <v>47</v>
      </c>
      <c r="D36" s="4">
        <v>731</v>
      </c>
      <c r="E36" s="4">
        <v>15.6</v>
      </c>
      <c r="F36" s="4">
        <v>57</v>
      </c>
      <c r="G36" s="4">
        <v>2</v>
      </c>
      <c r="H36" s="4">
        <v>0</v>
      </c>
      <c r="I36" s="4">
        <v>32</v>
      </c>
      <c r="J36" s="4">
        <v>12</v>
      </c>
    </row>
    <row r="37" spans="1:10" x14ac:dyDescent="0.3">
      <c r="A37" s="3" t="s">
        <v>278</v>
      </c>
      <c r="B37" s="3" t="s">
        <v>126</v>
      </c>
      <c r="C37" s="4">
        <v>79</v>
      </c>
      <c r="D37" s="4">
        <v>725</v>
      </c>
      <c r="E37" s="4">
        <v>9.1999999999999993</v>
      </c>
      <c r="F37" s="4">
        <v>27</v>
      </c>
      <c r="G37" s="4">
        <v>2</v>
      </c>
      <c r="H37" s="4">
        <v>0</v>
      </c>
      <c r="I37" s="4">
        <v>48</v>
      </c>
      <c r="J37" s="4">
        <v>9</v>
      </c>
    </row>
    <row r="38" spans="1:10" x14ac:dyDescent="0.3">
      <c r="A38" s="3" t="s">
        <v>231</v>
      </c>
      <c r="B38" s="3" t="s">
        <v>139</v>
      </c>
      <c r="C38" s="4">
        <v>72</v>
      </c>
      <c r="D38" s="4">
        <v>717</v>
      </c>
      <c r="E38" s="4">
        <v>10</v>
      </c>
      <c r="F38" s="4">
        <v>75</v>
      </c>
      <c r="G38" s="4">
        <v>5</v>
      </c>
      <c r="H38" s="4">
        <v>0</v>
      </c>
      <c r="I38" s="4">
        <v>42</v>
      </c>
      <c r="J38" s="4">
        <v>25</v>
      </c>
    </row>
    <row r="39" spans="1:10" x14ac:dyDescent="0.3">
      <c r="A39" s="3" t="s">
        <v>304</v>
      </c>
      <c r="B39" s="3" t="s">
        <v>134</v>
      </c>
      <c r="C39" s="4">
        <v>74</v>
      </c>
      <c r="D39" s="4">
        <v>709</v>
      </c>
      <c r="E39" s="4">
        <v>9.6</v>
      </c>
      <c r="F39" s="4">
        <v>31</v>
      </c>
      <c r="G39" s="4">
        <v>6</v>
      </c>
      <c r="H39" s="4">
        <v>2</v>
      </c>
      <c r="I39" s="4">
        <v>44</v>
      </c>
      <c r="J39" s="4">
        <v>7</v>
      </c>
    </row>
    <row r="40" spans="1:10" x14ac:dyDescent="0.3">
      <c r="A40" s="3" t="s">
        <v>235</v>
      </c>
      <c r="B40" s="3" t="s">
        <v>139</v>
      </c>
      <c r="C40" s="4">
        <v>70</v>
      </c>
      <c r="D40" s="4">
        <v>707</v>
      </c>
      <c r="E40" s="4">
        <v>10.1</v>
      </c>
      <c r="F40" s="4">
        <v>37</v>
      </c>
      <c r="G40" s="4">
        <v>1</v>
      </c>
      <c r="H40" s="4">
        <v>0</v>
      </c>
      <c r="I40" s="4">
        <v>39</v>
      </c>
      <c r="J40" s="4">
        <v>18</v>
      </c>
    </row>
    <row r="41" spans="1:10" x14ac:dyDescent="0.3">
      <c r="A41" s="3" t="s">
        <v>239</v>
      </c>
      <c r="B41" s="3" t="s">
        <v>141</v>
      </c>
      <c r="C41" s="4">
        <v>38</v>
      </c>
      <c r="D41" s="4">
        <v>705</v>
      </c>
      <c r="E41" s="4">
        <v>18.600000000000001</v>
      </c>
      <c r="F41" s="4">
        <v>50</v>
      </c>
      <c r="G41" s="4">
        <v>8</v>
      </c>
      <c r="H41" s="4">
        <v>0</v>
      </c>
      <c r="I41" s="4">
        <v>30</v>
      </c>
      <c r="J41" s="4">
        <v>11</v>
      </c>
    </row>
    <row r="42" spans="1:10" x14ac:dyDescent="0.3">
      <c r="A42" s="3" t="s">
        <v>262</v>
      </c>
      <c r="B42" s="3" t="s">
        <v>147</v>
      </c>
      <c r="C42" s="4">
        <v>41</v>
      </c>
      <c r="D42" s="4">
        <v>700</v>
      </c>
      <c r="E42" s="4">
        <v>17.100000000000001</v>
      </c>
      <c r="F42" s="4">
        <v>50</v>
      </c>
      <c r="G42" s="4">
        <v>5</v>
      </c>
      <c r="H42" s="4">
        <v>0</v>
      </c>
      <c r="I42" s="4">
        <v>39</v>
      </c>
      <c r="J42" s="4">
        <v>11</v>
      </c>
    </row>
    <row r="43" spans="1:10" x14ac:dyDescent="0.3">
      <c r="A43" s="3" t="s">
        <v>163</v>
      </c>
      <c r="B43" s="3" t="s">
        <v>137</v>
      </c>
      <c r="C43" s="4">
        <v>70</v>
      </c>
      <c r="D43" s="4">
        <v>689</v>
      </c>
      <c r="E43" s="4">
        <v>9.8000000000000007</v>
      </c>
      <c r="F43" s="4">
        <v>28</v>
      </c>
      <c r="G43" s="4">
        <v>4</v>
      </c>
      <c r="H43" s="4">
        <v>0</v>
      </c>
      <c r="I43" s="4">
        <v>46</v>
      </c>
      <c r="J43" s="4">
        <v>21</v>
      </c>
    </row>
    <row r="44" spans="1:10" x14ac:dyDescent="0.3">
      <c r="A44" s="3" t="s">
        <v>324</v>
      </c>
      <c r="B44" s="3" t="s">
        <v>115</v>
      </c>
      <c r="C44" s="4">
        <v>66</v>
      </c>
      <c r="D44" s="4">
        <v>679</v>
      </c>
      <c r="E44" s="4">
        <v>10.3</v>
      </c>
      <c r="F44" s="4">
        <v>38</v>
      </c>
      <c r="G44" s="4">
        <v>4</v>
      </c>
      <c r="H44" s="4">
        <v>1</v>
      </c>
      <c r="I44" s="4">
        <v>47</v>
      </c>
      <c r="J44" s="4">
        <v>19</v>
      </c>
    </row>
    <row r="45" spans="1:10" x14ac:dyDescent="0.3">
      <c r="A45" s="3" t="s">
        <v>320</v>
      </c>
      <c r="B45" s="3" t="s">
        <v>115</v>
      </c>
      <c r="C45" s="4">
        <v>37</v>
      </c>
      <c r="D45" s="4">
        <v>673</v>
      </c>
      <c r="E45" s="4">
        <v>18.2</v>
      </c>
      <c r="F45" s="4">
        <v>50</v>
      </c>
      <c r="G45" s="4">
        <v>6</v>
      </c>
      <c r="H45" s="4">
        <v>0</v>
      </c>
      <c r="I45" s="4">
        <v>31</v>
      </c>
      <c r="J45" s="4">
        <v>9</v>
      </c>
    </row>
    <row r="46" spans="1:10" x14ac:dyDescent="0.3">
      <c r="A46" s="3" t="s">
        <v>302</v>
      </c>
      <c r="B46" s="3" t="s">
        <v>137</v>
      </c>
      <c r="C46" s="4">
        <v>42</v>
      </c>
      <c r="D46" s="4">
        <v>661</v>
      </c>
      <c r="E46" s="4">
        <v>15.7</v>
      </c>
      <c r="F46" s="4">
        <v>64</v>
      </c>
      <c r="G46" s="4">
        <v>3</v>
      </c>
      <c r="H46" s="4">
        <v>0</v>
      </c>
      <c r="I46" s="4">
        <v>35</v>
      </c>
      <c r="J46" s="4">
        <v>17</v>
      </c>
    </row>
    <row r="47" spans="1:10" x14ac:dyDescent="0.3">
      <c r="A47" s="3" t="s">
        <v>255</v>
      </c>
      <c r="B47" s="3" t="s">
        <v>379</v>
      </c>
      <c r="C47" s="4">
        <v>81</v>
      </c>
      <c r="D47" s="4">
        <v>659</v>
      </c>
      <c r="E47" s="4">
        <v>8.1</v>
      </c>
      <c r="F47" s="4">
        <v>20</v>
      </c>
      <c r="G47" s="4">
        <v>2</v>
      </c>
      <c r="H47" s="4">
        <v>1</v>
      </c>
      <c r="I47" s="4">
        <v>45</v>
      </c>
      <c r="J47" s="4">
        <v>16</v>
      </c>
    </row>
    <row r="48" spans="1:10" x14ac:dyDescent="0.3">
      <c r="A48" s="3" t="s">
        <v>353</v>
      </c>
      <c r="B48" s="3" t="s">
        <v>130</v>
      </c>
      <c r="C48" s="4">
        <v>91</v>
      </c>
      <c r="D48" s="4">
        <v>653</v>
      </c>
      <c r="E48" s="4">
        <v>7.2</v>
      </c>
      <c r="F48" s="4">
        <v>20</v>
      </c>
      <c r="G48" s="4">
        <v>1</v>
      </c>
      <c r="H48" s="4">
        <v>0</v>
      </c>
      <c r="I48" s="4">
        <v>46</v>
      </c>
      <c r="J48" s="4">
        <v>17</v>
      </c>
    </row>
    <row r="49" spans="1:10" x14ac:dyDescent="0.3">
      <c r="A49" s="3" t="s">
        <v>156</v>
      </c>
      <c r="B49" s="3" t="s">
        <v>113</v>
      </c>
      <c r="C49" s="4">
        <v>62</v>
      </c>
      <c r="D49" s="4">
        <v>642</v>
      </c>
      <c r="E49" s="4">
        <v>10.4</v>
      </c>
      <c r="F49" s="4">
        <v>62</v>
      </c>
      <c r="G49" s="4">
        <v>2</v>
      </c>
      <c r="H49" s="6">
        <v>3</v>
      </c>
      <c r="I49" s="4">
        <v>33</v>
      </c>
      <c r="J49" s="4">
        <v>12</v>
      </c>
    </row>
    <row r="50" spans="1:10" x14ac:dyDescent="0.3">
      <c r="A50" s="3" t="s">
        <v>271</v>
      </c>
      <c r="B50" s="3" t="s">
        <v>384</v>
      </c>
      <c r="C50" s="4">
        <v>71</v>
      </c>
      <c r="D50" s="4">
        <v>634</v>
      </c>
      <c r="E50" s="4">
        <v>8.9</v>
      </c>
      <c r="F50" s="4">
        <v>28</v>
      </c>
      <c r="G50" s="4">
        <v>5</v>
      </c>
      <c r="H50" s="4">
        <v>0</v>
      </c>
      <c r="I50" s="4">
        <v>42</v>
      </c>
      <c r="J50" s="4">
        <v>11</v>
      </c>
    </row>
    <row r="51" spans="1:10" x14ac:dyDescent="0.3">
      <c r="A51" s="3" t="s">
        <v>250</v>
      </c>
      <c r="B51" s="3" t="s">
        <v>145</v>
      </c>
      <c r="C51" s="4">
        <v>32</v>
      </c>
      <c r="D51" s="4">
        <v>634</v>
      </c>
      <c r="E51" s="4">
        <v>19.8</v>
      </c>
      <c r="F51" s="4">
        <v>79</v>
      </c>
      <c r="G51" s="4">
        <v>1</v>
      </c>
      <c r="H51" s="4">
        <v>1</v>
      </c>
      <c r="I51" s="4">
        <v>24</v>
      </c>
      <c r="J51" s="4">
        <v>7</v>
      </c>
    </row>
    <row r="52" spans="1:10" x14ac:dyDescent="0.3">
      <c r="A52" s="3" t="s">
        <v>301</v>
      </c>
      <c r="B52" s="3" t="s">
        <v>118</v>
      </c>
      <c r="C52" s="4">
        <v>43</v>
      </c>
      <c r="D52" s="4">
        <v>621</v>
      </c>
      <c r="E52" s="4">
        <v>14.4</v>
      </c>
      <c r="F52" s="4">
        <v>61</v>
      </c>
      <c r="G52" s="4">
        <v>2</v>
      </c>
      <c r="H52" s="4">
        <v>0</v>
      </c>
      <c r="I52" s="4">
        <v>34</v>
      </c>
      <c r="J52" s="4">
        <v>11</v>
      </c>
    </row>
    <row r="53" spans="1:10" x14ac:dyDescent="0.3">
      <c r="A53" s="3" t="s">
        <v>281</v>
      </c>
      <c r="B53" s="3" t="s">
        <v>134</v>
      </c>
      <c r="C53" s="4">
        <v>69</v>
      </c>
      <c r="D53" s="4">
        <v>618</v>
      </c>
      <c r="E53" s="4">
        <v>9</v>
      </c>
      <c r="F53" s="4">
        <v>35</v>
      </c>
      <c r="G53" s="4">
        <v>2</v>
      </c>
      <c r="H53" s="4">
        <v>0</v>
      </c>
      <c r="I53" s="4">
        <v>40</v>
      </c>
      <c r="J53" s="4">
        <v>15</v>
      </c>
    </row>
    <row r="54" spans="1:10" x14ac:dyDescent="0.3">
      <c r="A54" s="3" t="s">
        <v>274</v>
      </c>
      <c r="B54" s="3" t="s">
        <v>118</v>
      </c>
      <c r="C54" s="4">
        <v>53</v>
      </c>
      <c r="D54" s="4">
        <v>617</v>
      </c>
      <c r="E54" s="4">
        <v>11.6</v>
      </c>
      <c r="F54" s="4">
        <v>44</v>
      </c>
      <c r="G54" s="4">
        <v>4</v>
      </c>
      <c r="H54" s="4">
        <v>0</v>
      </c>
      <c r="I54" s="4">
        <v>42</v>
      </c>
      <c r="J54" s="4">
        <v>10</v>
      </c>
    </row>
    <row r="55" spans="1:10" x14ac:dyDescent="0.3">
      <c r="A55" s="3" t="s">
        <v>240</v>
      </c>
      <c r="B55" s="3" t="s">
        <v>379</v>
      </c>
      <c r="C55" s="4">
        <v>58</v>
      </c>
      <c r="D55" s="4">
        <v>615</v>
      </c>
      <c r="E55" s="4">
        <v>10.6</v>
      </c>
      <c r="F55" s="4">
        <v>51</v>
      </c>
      <c r="G55" s="4">
        <v>4</v>
      </c>
      <c r="H55" s="4">
        <v>1</v>
      </c>
      <c r="I55" s="4">
        <v>40</v>
      </c>
      <c r="J55" s="4">
        <v>16</v>
      </c>
    </row>
    <row r="56" spans="1:10" x14ac:dyDescent="0.3">
      <c r="A56" s="3" t="s">
        <v>245</v>
      </c>
      <c r="B56" s="3" t="s">
        <v>149</v>
      </c>
      <c r="C56" s="4">
        <v>60</v>
      </c>
      <c r="D56" s="4">
        <v>606</v>
      </c>
      <c r="E56" s="4">
        <v>10.1</v>
      </c>
      <c r="F56" s="4">
        <v>42</v>
      </c>
      <c r="G56" s="4">
        <v>7</v>
      </c>
      <c r="H56" s="4">
        <v>0</v>
      </c>
      <c r="I56" s="4">
        <v>42</v>
      </c>
      <c r="J56" s="4">
        <v>13</v>
      </c>
    </row>
    <row r="57" spans="1:10" x14ac:dyDescent="0.3">
      <c r="A57" s="3" t="s">
        <v>405</v>
      </c>
      <c r="B57" s="3" t="s">
        <v>115</v>
      </c>
      <c r="C57" s="4">
        <v>53</v>
      </c>
      <c r="D57" s="4">
        <v>598</v>
      </c>
      <c r="E57" s="4">
        <v>11.3</v>
      </c>
      <c r="F57" s="4">
        <v>49</v>
      </c>
      <c r="G57" s="4">
        <v>2</v>
      </c>
      <c r="H57" s="4">
        <v>0</v>
      </c>
      <c r="I57" s="4">
        <v>41</v>
      </c>
      <c r="J57" s="4">
        <v>9</v>
      </c>
    </row>
    <row r="58" spans="1:10" x14ac:dyDescent="0.3">
      <c r="A58" s="3" t="s">
        <v>406</v>
      </c>
      <c r="B58" s="3" t="s">
        <v>378</v>
      </c>
      <c r="C58" s="4">
        <v>57</v>
      </c>
      <c r="D58" s="4">
        <v>589</v>
      </c>
      <c r="E58" s="4">
        <v>10.3</v>
      </c>
      <c r="F58" s="4">
        <v>73</v>
      </c>
      <c r="G58" s="4">
        <v>4</v>
      </c>
      <c r="H58" s="4">
        <v>1</v>
      </c>
      <c r="I58" s="4">
        <v>26</v>
      </c>
      <c r="J58" s="4">
        <v>7</v>
      </c>
    </row>
    <row r="59" spans="1:10" x14ac:dyDescent="0.3">
      <c r="A59" s="3" t="s">
        <v>254</v>
      </c>
      <c r="B59" s="3" t="s">
        <v>115</v>
      </c>
      <c r="C59" s="4">
        <v>46</v>
      </c>
      <c r="D59" s="4">
        <v>574</v>
      </c>
      <c r="E59" s="4">
        <v>12.5</v>
      </c>
      <c r="F59" s="4">
        <v>55</v>
      </c>
      <c r="G59" s="4">
        <v>3</v>
      </c>
      <c r="H59" s="4">
        <v>0</v>
      </c>
      <c r="I59" s="4">
        <v>37</v>
      </c>
      <c r="J59" s="4">
        <v>9</v>
      </c>
    </row>
    <row r="60" spans="1:10" x14ac:dyDescent="0.3">
      <c r="A60" s="3" t="s">
        <v>294</v>
      </c>
      <c r="B60" s="3" t="s">
        <v>139</v>
      </c>
      <c r="C60" s="4">
        <v>72</v>
      </c>
      <c r="D60" s="4">
        <v>572</v>
      </c>
      <c r="E60" s="4">
        <v>7.9</v>
      </c>
      <c r="F60" s="4">
        <v>26</v>
      </c>
      <c r="G60" s="4">
        <v>3</v>
      </c>
      <c r="H60" s="4">
        <v>0</v>
      </c>
      <c r="I60" s="4">
        <v>39</v>
      </c>
      <c r="J60" s="4">
        <v>23</v>
      </c>
    </row>
    <row r="61" spans="1:10" x14ac:dyDescent="0.3">
      <c r="A61" s="3" t="s">
        <v>280</v>
      </c>
      <c r="B61" s="3" t="s">
        <v>121</v>
      </c>
      <c r="C61" s="4">
        <v>50</v>
      </c>
      <c r="D61" s="4">
        <v>563</v>
      </c>
      <c r="E61" s="4">
        <v>11.3</v>
      </c>
      <c r="F61" s="4">
        <v>56</v>
      </c>
      <c r="G61" s="4">
        <v>4</v>
      </c>
      <c r="H61" s="4">
        <v>2</v>
      </c>
      <c r="I61" s="4">
        <v>40</v>
      </c>
      <c r="J61" s="4">
        <v>24</v>
      </c>
    </row>
    <row r="62" spans="1:10" x14ac:dyDescent="0.3">
      <c r="A62" s="3" t="s">
        <v>286</v>
      </c>
      <c r="B62" s="3" t="s">
        <v>379</v>
      </c>
      <c r="C62" s="4">
        <v>37</v>
      </c>
      <c r="D62" s="4">
        <v>560</v>
      </c>
      <c r="E62" s="4">
        <v>15.1</v>
      </c>
      <c r="F62" s="4">
        <v>61</v>
      </c>
      <c r="G62" s="4">
        <v>3</v>
      </c>
      <c r="H62" s="4">
        <v>0</v>
      </c>
      <c r="I62" s="4">
        <v>25</v>
      </c>
      <c r="J62" s="4">
        <v>5</v>
      </c>
    </row>
    <row r="63" spans="1:10" x14ac:dyDescent="0.3">
      <c r="A63" s="3" t="s">
        <v>289</v>
      </c>
      <c r="B63" s="3" t="s">
        <v>126</v>
      </c>
      <c r="C63" s="4">
        <v>75</v>
      </c>
      <c r="D63" s="4">
        <v>558</v>
      </c>
      <c r="E63" s="4">
        <v>7.4</v>
      </c>
      <c r="F63" s="4">
        <v>20</v>
      </c>
      <c r="G63" s="4">
        <v>7</v>
      </c>
      <c r="H63" s="4">
        <v>0</v>
      </c>
      <c r="I63" s="4">
        <v>37</v>
      </c>
      <c r="J63" s="4">
        <v>15</v>
      </c>
    </row>
    <row r="64" spans="1:10" x14ac:dyDescent="0.3">
      <c r="A64" s="3" t="s">
        <v>313</v>
      </c>
      <c r="B64" s="3" t="s">
        <v>113</v>
      </c>
      <c r="C64" s="4">
        <v>53</v>
      </c>
      <c r="D64" s="4">
        <v>556</v>
      </c>
      <c r="E64" s="4">
        <v>10.5</v>
      </c>
      <c r="F64" s="4">
        <v>35</v>
      </c>
      <c r="G64" s="4">
        <v>3</v>
      </c>
      <c r="H64" s="4">
        <v>0</v>
      </c>
      <c r="I64" s="4">
        <v>39</v>
      </c>
      <c r="J64" s="4">
        <v>4</v>
      </c>
    </row>
    <row r="65" spans="1:10" x14ac:dyDescent="0.3">
      <c r="A65" s="3" t="s">
        <v>162</v>
      </c>
      <c r="B65" s="3" t="s">
        <v>115</v>
      </c>
      <c r="C65" s="4">
        <v>69</v>
      </c>
      <c r="D65" s="4">
        <v>553</v>
      </c>
      <c r="E65" s="4">
        <v>8</v>
      </c>
      <c r="F65" s="4">
        <v>35</v>
      </c>
      <c r="G65" s="4">
        <v>3</v>
      </c>
      <c r="H65" s="4">
        <v>1</v>
      </c>
      <c r="I65" s="4">
        <v>30</v>
      </c>
      <c r="J65" s="4">
        <v>10</v>
      </c>
    </row>
    <row r="66" spans="1:10" x14ac:dyDescent="0.3">
      <c r="A66" s="3" t="s">
        <v>248</v>
      </c>
      <c r="B66" s="3" t="s">
        <v>379</v>
      </c>
      <c r="C66" s="4">
        <v>55</v>
      </c>
      <c r="D66" s="4">
        <v>545</v>
      </c>
      <c r="E66" s="4">
        <v>9.9</v>
      </c>
      <c r="F66" s="4">
        <v>40</v>
      </c>
      <c r="G66" s="4">
        <v>4</v>
      </c>
      <c r="H66" s="4">
        <v>0</v>
      </c>
      <c r="I66" s="4">
        <v>36</v>
      </c>
      <c r="J66" s="4">
        <v>14</v>
      </c>
    </row>
    <row r="67" spans="1:10" x14ac:dyDescent="0.3">
      <c r="A67" s="3" t="s">
        <v>218</v>
      </c>
      <c r="B67" s="3" t="s">
        <v>139</v>
      </c>
      <c r="C67" s="4">
        <v>59</v>
      </c>
      <c r="D67" s="4">
        <v>533</v>
      </c>
      <c r="E67" s="4">
        <v>9</v>
      </c>
      <c r="F67" s="4">
        <v>34</v>
      </c>
      <c r="G67" s="4">
        <v>4</v>
      </c>
      <c r="H67" s="4">
        <v>1</v>
      </c>
      <c r="I67" s="4">
        <v>35</v>
      </c>
      <c r="J67" s="4">
        <v>20</v>
      </c>
    </row>
    <row r="68" spans="1:10" x14ac:dyDescent="0.3">
      <c r="A68" s="3" t="s">
        <v>321</v>
      </c>
      <c r="B68" s="3" t="s">
        <v>132</v>
      </c>
      <c r="C68" s="4">
        <v>17</v>
      </c>
      <c r="D68" s="4">
        <v>531</v>
      </c>
      <c r="E68" s="4">
        <v>31.2</v>
      </c>
      <c r="F68" s="6">
        <v>80</v>
      </c>
      <c r="G68" s="4">
        <v>2</v>
      </c>
      <c r="H68" s="4">
        <v>0</v>
      </c>
      <c r="I68" s="4">
        <v>15</v>
      </c>
      <c r="J68" s="4">
        <v>6</v>
      </c>
    </row>
    <row r="69" spans="1:10" x14ac:dyDescent="0.3">
      <c r="A69" s="3" t="s">
        <v>243</v>
      </c>
      <c r="B69" s="3" t="s">
        <v>123</v>
      </c>
      <c r="C69" s="4">
        <v>45</v>
      </c>
      <c r="D69" s="4">
        <v>527</v>
      </c>
      <c r="E69" s="4">
        <v>11.7</v>
      </c>
      <c r="F69" s="4">
        <v>52</v>
      </c>
      <c r="G69" s="4">
        <v>4</v>
      </c>
      <c r="H69" s="4">
        <v>0</v>
      </c>
      <c r="I69" s="4">
        <v>36</v>
      </c>
      <c r="J69" s="4">
        <v>8</v>
      </c>
    </row>
    <row r="70" spans="1:10" x14ac:dyDescent="0.3">
      <c r="A70" s="3" t="s">
        <v>273</v>
      </c>
      <c r="B70" s="3" t="s">
        <v>128</v>
      </c>
      <c r="C70" s="4">
        <v>60</v>
      </c>
      <c r="D70" s="4">
        <v>522</v>
      </c>
      <c r="E70" s="4">
        <v>8.6999999999999993</v>
      </c>
      <c r="F70" s="4">
        <v>35</v>
      </c>
      <c r="G70" s="4">
        <v>4</v>
      </c>
      <c r="H70" s="4">
        <v>1</v>
      </c>
      <c r="I70" s="4">
        <v>33</v>
      </c>
      <c r="J70" s="4">
        <v>7</v>
      </c>
    </row>
    <row r="71" spans="1:10" x14ac:dyDescent="0.3">
      <c r="A71" s="3" t="s">
        <v>155</v>
      </c>
      <c r="B71" s="3" t="s">
        <v>126</v>
      </c>
      <c r="C71" s="4">
        <v>71</v>
      </c>
      <c r="D71" s="4">
        <v>522</v>
      </c>
      <c r="E71" s="4">
        <v>7.4</v>
      </c>
      <c r="F71" s="4">
        <v>33</v>
      </c>
      <c r="G71" s="4">
        <v>3</v>
      </c>
      <c r="H71" s="4">
        <v>0</v>
      </c>
      <c r="I71" s="4">
        <v>28</v>
      </c>
      <c r="J71" s="4">
        <v>9</v>
      </c>
    </row>
    <row r="72" spans="1:10" x14ac:dyDescent="0.3">
      <c r="A72" s="3" t="s">
        <v>253</v>
      </c>
      <c r="B72" s="3" t="s">
        <v>121</v>
      </c>
      <c r="C72" s="4">
        <v>63</v>
      </c>
      <c r="D72" s="4">
        <v>519</v>
      </c>
      <c r="E72" s="4">
        <v>8.1999999999999993</v>
      </c>
      <c r="F72" s="4">
        <v>19</v>
      </c>
      <c r="G72" s="4">
        <v>10</v>
      </c>
      <c r="H72" s="4">
        <v>1</v>
      </c>
      <c r="I72" s="4">
        <v>45</v>
      </c>
      <c r="J72" s="4">
        <v>21</v>
      </c>
    </row>
    <row r="73" spans="1:10" x14ac:dyDescent="0.3">
      <c r="A73" s="3" t="s">
        <v>407</v>
      </c>
      <c r="B73" s="3" t="s">
        <v>144</v>
      </c>
      <c r="C73" s="4">
        <v>37</v>
      </c>
      <c r="D73" s="4">
        <v>516</v>
      </c>
      <c r="E73" s="4">
        <v>13.9</v>
      </c>
      <c r="F73" s="4">
        <v>64</v>
      </c>
      <c r="G73" s="4">
        <v>2</v>
      </c>
      <c r="H73" s="4">
        <v>0</v>
      </c>
      <c r="I73" s="4">
        <v>21</v>
      </c>
      <c r="J73" s="4">
        <v>21</v>
      </c>
    </row>
    <row r="74" spans="1:10" x14ac:dyDescent="0.3">
      <c r="A74" s="3" t="s">
        <v>344</v>
      </c>
      <c r="B74" s="3" t="s">
        <v>137</v>
      </c>
      <c r="C74" s="4">
        <v>45</v>
      </c>
      <c r="D74" s="4">
        <v>514</v>
      </c>
      <c r="E74" s="4">
        <v>11.4</v>
      </c>
      <c r="F74" s="4">
        <v>21</v>
      </c>
      <c r="G74" s="4">
        <v>5</v>
      </c>
      <c r="H74" s="4">
        <v>0</v>
      </c>
      <c r="I74" s="4">
        <v>36</v>
      </c>
      <c r="J74" s="4">
        <v>10</v>
      </c>
    </row>
    <row r="75" spans="1:10" x14ac:dyDescent="0.3">
      <c r="A75" s="3" t="s">
        <v>256</v>
      </c>
      <c r="B75" s="3" t="s">
        <v>145</v>
      </c>
      <c r="C75" s="4">
        <v>47</v>
      </c>
      <c r="D75" s="4">
        <v>512</v>
      </c>
      <c r="E75" s="4">
        <v>10.9</v>
      </c>
      <c r="F75" s="4">
        <v>40</v>
      </c>
      <c r="G75" s="4">
        <v>7</v>
      </c>
      <c r="H75" s="4">
        <v>0</v>
      </c>
      <c r="I75" s="4">
        <v>28</v>
      </c>
      <c r="J75" s="4">
        <v>7</v>
      </c>
    </row>
    <row r="76" spans="1:10" x14ac:dyDescent="0.3">
      <c r="A76" s="3" t="s">
        <v>160</v>
      </c>
      <c r="B76" s="3" t="s">
        <v>139</v>
      </c>
      <c r="C76" s="4">
        <v>66</v>
      </c>
      <c r="D76" s="4">
        <v>507</v>
      </c>
      <c r="E76" s="4">
        <v>7.7</v>
      </c>
      <c r="F76" s="4">
        <v>30</v>
      </c>
      <c r="G76" s="4">
        <v>0</v>
      </c>
      <c r="H76" s="4">
        <v>0</v>
      </c>
      <c r="I76" s="4">
        <v>31</v>
      </c>
      <c r="J76" s="4">
        <v>11</v>
      </c>
    </row>
    <row r="77" spans="1:10" x14ac:dyDescent="0.3">
      <c r="A77" s="3" t="s">
        <v>308</v>
      </c>
      <c r="B77" s="3" t="s">
        <v>144</v>
      </c>
      <c r="C77" s="4">
        <v>54</v>
      </c>
      <c r="D77" s="4">
        <v>507</v>
      </c>
      <c r="E77" s="4">
        <v>9.4</v>
      </c>
      <c r="F77" s="4">
        <v>44</v>
      </c>
      <c r="G77" s="4">
        <v>2</v>
      </c>
      <c r="H77" s="4">
        <v>1</v>
      </c>
      <c r="I77" s="4">
        <v>23</v>
      </c>
      <c r="J77" s="4">
        <v>10</v>
      </c>
    </row>
    <row r="78" spans="1:10" x14ac:dyDescent="0.3">
      <c r="A78" s="3" t="s">
        <v>275</v>
      </c>
      <c r="B78" s="3" t="s">
        <v>113</v>
      </c>
      <c r="C78" s="4">
        <v>41</v>
      </c>
      <c r="D78" s="4">
        <v>506</v>
      </c>
      <c r="E78" s="4">
        <v>12.3</v>
      </c>
      <c r="F78" s="4">
        <v>36</v>
      </c>
      <c r="G78" s="4">
        <v>3</v>
      </c>
      <c r="H78" s="4">
        <v>0</v>
      </c>
      <c r="I78" s="4">
        <v>36</v>
      </c>
      <c r="J78" s="4">
        <v>7</v>
      </c>
    </row>
    <row r="79" spans="1:10" x14ac:dyDescent="0.3">
      <c r="A79" s="3" t="s">
        <v>279</v>
      </c>
      <c r="B79" s="3" t="s">
        <v>145</v>
      </c>
      <c r="C79" s="4">
        <v>62</v>
      </c>
      <c r="D79" s="4">
        <v>505</v>
      </c>
      <c r="E79" s="4">
        <v>8.1</v>
      </c>
      <c r="F79" s="4">
        <v>20</v>
      </c>
      <c r="G79" s="4">
        <v>2</v>
      </c>
      <c r="H79" s="4">
        <v>0</v>
      </c>
      <c r="I79" s="4">
        <v>37</v>
      </c>
      <c r="J79" s="4">
        <v>18</v>
      </c>
    </row>
    <row r="80" spans="1:10" x14ac:dyDescent="0.3">
      <c r="A80" s="3" t="s">
        <v>408</v>
      </c>
      <c r="B80" s="3" t="s">
        <v>378</v>
      </c>
      <c r="C80" s="4">
        <v>59</v>
      </c>
      <c r="D80" s="4">
        <v>503</v>
      </c>
      <c r="E80" s="4">
        <v>8.5</v>
      </c>
      <c r="F80" s="4">
        <v>31</v>
      </c>
      <c r="G80" s="4">
        <v>1</v>
      </c>
      <c r="H80" s="4">
        <v>2</v>
      </c>
      <c r="I80" s="4">
        <v>26</v>
      </c>
      <c r="J80" s="4">
        <v>16</v>
      </c>
    </row>
    <row r="81" spans="1:10" x14ac:dyDescent="0.3">
      <c r="A81" s="3" t="s">
        <v>197</v>
      </c>
      <c r="B81" s="3" t="s">
        <v>134</v>
      </c>
      <c r="C81" s="4">
        <v>50</v>
      </c>
      <c r="D81" s="4">
        <v>494</v>
      </c>
      <c r="E81" s="4">
        <v>9.9</v>
      </c>
      <c r="F81" s="4">
        <v>36</v>
      </c>
      <c r="G81" s="4">
        <v>2</v>
      </c>
      <c r="H81" s="4">
        <v>0</v>
      </c>
      <c r="I81" s="4">
        <v>29</v>
      </c>
      <c r="J81" s="4">
        <v>6</v>
      </c>
    </row>
    <row r="82" spans="1:10" x14ac:dyDescent="0.3">
      <c r="A82" s="3" t="s">
        <v>242</v>
      </c>
      <c r="B82" s="3" t="s">
        <v>149</v>
      </c>
      <c r="C82" s="4">
        <v>29</v>
      </c>
      <c r="D82" s="4">
        <v>494</v>
      </c>
      <c r="E82" s="4">
        <v>17</v>
      </c>
      <c r="F82" s="4">
        <v>51</v>
      </c>
      <c r="G82" s="4">
        <v>5</v>
      </c>
      <c r="H82" s="4">
        <v>0</v>
      </c>
      <c r="I82" s="4">
        <v>25</v>
      </c>
      <c r="J82" s="4">
        <v>9</v>
      </c>
    </row>
    <row r="83" spans="1:10" x14ac:dyDescent="0.3">
      <c r="A83" s="3" t="s">
        <v>252</v>
      </c>
      <c r="B83" s="3" t="s">
        <v>380</v>
      </c>
      <c r="C83" s="4">
        <v>52</v>
      </c>
      <c r="D83" s="4">
        <v>494</v>
      </c>
      <c r="E83" s="4">
        <v>9.5</v>
      </c>
      <c r="F83" s="4">
        <v>53</v>
      </c>
      <c r="G83" s="4">
        <v>1</v>
      </c>
      <c r="H83" s="4">
        <v>0</v>
      </c>
      <c r="I83" s="4">
        <v>25</v>
      </c>
      <c r="J83" s="4">
        <v>17</v>
      </c>
    </row>
    <row r="84" spans="1:10" x14ac:dyDescent="0.3">
      <c r="A84" s="3" t="s">
        <v>217</v>
      </c>
      <c r="B84" s="3" t="s">
        <v>147</v>
      </c>
      <c r="C84" s="4">
        <v>36</v>
      </c>
      <c r="D84" s="4">
        <v>490</v>
      </c>
      <c r="E84" s="4">
        <v>13.6</v>
      </c>
      <c r="F84" s="4">
        <v>44</v>
      </c>
      <c r="G84" s="4">
        <v>3</v>
      </c>
      <c r="H84" s="4">
        <v>0</v>
      </c>
      <c r="I84" s="4">
        <v>26</v>
      </c>
      <c r="J84" s="4">
        <v>7</v>
      </c>
    </row>
    <row r="85" spans="1:10" x14ac:dyDescent="0.3">
      <c r="A85" s="3" t="s">
        <v>341</v>
      </c>
      <c r="B85" s="3" t="s">
        <v>141</v>
      </c>
      <c r="C85" s="4">
        <v>55</v>
      </c>
      <c r="D85" s="4">
        <v>489</v>
      </c>
      <c r="E85" s="4">
        <v>8.9</v>
      </c>
      <c r="F85" s="4">
        <v>26</v>
      </c>
      <c r="G85" s="4">
        <v>1</v>
      </c>
      <c r="H85" s="4">
        <v>1</v>
      </c>
      <c r="I85" s="4">
        <v>31</v>
      </c>
      <c r="J85" s="4">
        <v>22</v>
      </c>
    </row>
    <row r="86" spans="1:10" x14ac:dyDescent="0.3">
      <c r="A86" s="3" t="s">
        <v>296</v>
      </c>
      <c r="B86" s="3" t="s">
        <v>128</v>
      </c>
      <c r="C86" s="4">
        <v>34</v>
      </c>
      <c r="D86" s="4">
        <v>488</v>
      </c>
      <c r="E86" s="4">
        <v>14.4</v>
      </c>
      <c r="F86" s="4">
        <v>60</v>
      </c>
      <c r="G86" s="4">
        <v>2</v>
      </c>
      <c r="H86" s="4">
        <v>1</v>
      </c>
      <c r="I86" s="4">
        <v>27</v>
      </c>
      <c r="J86" s="4">
        <v>10</v>
      </c>
    </row>
    <row r="87" spans="1:10" x14ac:dyDescent="0.3">
      <c r="A87" s="3" t="s">
        <v>285</v>
      </c>
      <c r="B87" s="3" t="s">
        <v>130</v>
      </c>
      <c r="C87" s="4">
        <v>34</v>
      </c>
      <c r="D87" s="4">
        <v>481</v>
      </c>
      <c r="E87" s="4">
        <v>14.1</v>
      </c>
      <c r="F87" s="4">
        <v>51</v>
      </c>
      <c r="G87" s="4">
        <v>5</v>
      </c>
      <c r="H87" s="4">
        <v>0</v>
      </c>
      <c r="I87" s="4">
        <v>22</v>
      </c>
      <c r="J87" s="4">
        <v>5</v>
      </c>
    </row>
    <row r="88" spans="1:10" x14ac:dyDescent="0.3">
      <c r="A88" s="3" t="s">
        <v>409</v>
      </c>
      <c r="B88" s="3" t="s">
        <v>378</v>
      </c>
      <c r="C88" s="4">
        <v>56</v>
      </c>
      <c r="D88" s="4">
        <v>469</v>
      </c>
      <c r="E88" s="4">
        <v>8.4</v>
      </c>
      <c r="F88" s="4">
        <v>41</v>
      </c>
      <c r="G88" s="4">
        <v>4</v>
      </c>
      <c r="H88" s="4">
        <v>0</v>
      </c>
      <c r="I88" s="4">
        <v>24</v>
      </c>
      <c r="J88" s="4">
        <v>12</v>
      </c>
    </row>
    <row r="89" spans="1:10" x14ac:dyDescent="0.3">
      <c r="A89" s="3" t="s">
        <v>337</v>
      </c>
      <c r="B89" s="3" t="s">
        <v>145</v>
      </c>
      <c r="C89" s="4">
        <v>40</v>
      </c>
      <c r="D89" s="4">
        <v>454</v>
      </c>
      <c r="E89" s="4">
        <v>11.4</v>
      </c>
      <c r="F89" s="4">
        <v>62</v>
      </c>
      <c r="G89" s="4">
        <v>1</v>
      </c>
      <c r="H89" s="4">
        <v>0</v>
      </c>
      <c r="I89" s="4">
        <v>19</v>
      </c>
      <c r="J89" s="4">
        <v>18</v>
      </c>
    </row>
    <row r="90" spans="1:10" x14ac:dyDescent="0.3">
      <c r="A90" s="3" t="s">
        <v>293</v>
      </c>
      <c r="B90" s="3" t="s">
        <v>118</v>
      </c>
      <c r="C90" s="4">
        <v>43</v>
      </c>
      <c r="D90" s="4">
        <v>452</v>
      </c>
      <c r="E90" s="4">
        <v>10.5</v>
      </c>
      <c r="F90" s="4">
        <v>49</v>
      </c>
      <c r="G90" s="4">
        <v>4</v>
      </c>
      <c r="H90" s="4">
        <v>2</v>
      </c>
      <c r="I90" s="4">
        <v>32</v>
      </c>
      <c r="J90" s="4">
        <v>12</v>
      </c>
    </row>
    <row r="91" spans="1:10" x14ac:dyDescent="0.3">
      <c r="A91" s="3" t="s">
        <v>410</v>
      </c>
      <c r="B91" s="3" t="s">
        <v>137</v>
      </c>
      <c r="C91" s="4">
        <v>42</v>
      </c>
      <c r="D91" s="4">
        <v>450</v>
      </c>
      <c r="E91" s="4">
        <v>10.7</v>
      </c>
      <c r="F91" s="4">
        <v>29</v>
      </c>
      <c r="G91" s="4">
        <v>5</v>
      </c>
      <c r="H91" s="4">
        <v>1</v>
      </c>
      <c r="I91" s="4">
        <v>33</v>
      </c>
      <c r="J91" s="4">
        <v>13</v>
      </c>
    </row>
    <row r="92" spans="1:10" x14ac:dyDescent="0.3">
      <c r="A92" s="3" t="s">
        <v>309</v>
      </c>
      <c r="B92" s="3" t="s">
        <v>144</v>
      </c>
      <c r="C92" s="4">
        <v>37</v>
      </c>
      <c r="D92" s="4">
        <v>446</v>
      </c>
      <c r="E92" s="4">
        <v>12.1</v>
      </c>
      <c r="F92" s="4">
        <v>74</v>
      </c>
      <c r="G92" s="4">
        <v>5</v>
      </c>
      <c r="H92" s="4">
        <v>0</v>
      </c>
      <c r="I92" s="4">
        <v>21</v>
      </c>
      <c r="J92" s="4">
        <v>9</v>
      </c>
    </row>
    <row r="93" spans="1:10" x14ac:dyDescent="0.3">
      <c r="A93" s="3" t="s">
        <v>157</v>
      </c>
      <c r="B93" s="3" t="s">
        <v>118</v>
      </c>
      <c r="C93" s="4">
        <v>38</v>
      </c>
      <c r="D93" s="4">
        <v>437</v>
      </c>
      <c r="E93" s="4">
        <v>11.5</v>
      </c>
      <c r="F93" s="4">
        <v>42</v>
      </c>
      <c r="G93" s="4">
        <v>1</v>
      </c>
      <c r="H93" s="4">
        <v>2</v>
      </c>
      <c r="I93" s="4">
        <v>21</v>
      </c>
      <c r="J93" s="4">
        <v>9</v>
      </c>
    </row>
    <row r="94" spans="1:10" x14ac:dyDescent="0.3">
      <c r="A94" s="3" t="s">
        <v>389</v>
      </c>
      <c r="B94" s="3" t="s">
        <v>123</v>
      </c>
      <c r="C94" s="4">
        <v>54</v>
      </c>
      <c r="D94" s="4">
        <v>430</v>
      </c>
      <c r="E94" s="4">
        <v>8</v>
      </c>
      <c r="F94" s="4">
        <v>31</v>
      </c>
      <c r="G94" s="4">
        <v>1</v>
      </c>
      <c r="H94" s="4">
        <v>1</v>
      </c>
      <c r="I94" s="4">
        <v>18</v>
      </c>
      <c r="J94" s="4">
        <v>20</v>
      </c>
    </row>
    <row r="95" spans="1:10" x14ac:dyDescent="0.3">
      <c r="A95" s="3" t="s">
        <v>298</v>
      </c>
      <c r="B95" s="3" t="s">
        <v>130</v>
      </c>
      <c r="C95" s="4">
        <v>40</v>
      </c>
      <c r="D95" s="4">
        <v>421</v>
      </c>
      <c r="E95" s="4">
        <v>10.5</v>
      </c>
      <c r="F95" s="4">
        <v>35</v>
      </c>
      <c r="G95" s="4">
        <v>2</v>
      </c>
      <c r="H95" s="4">
        <v>0</v>
      </c>
      <c r="I95" s="4">
        <v>24</v>
      </c>
      <c r="J95" s="4">
        <v>12</v>
      </c>
    </row>
    <row r="96" spans="1:10" x14ac:dyDescent="0.3">
      <c r="A96" s="3" t="s">
        <v>268</v>
      </c>
      <c r="B96" s="3" t="s">
        <v>384</v>
      </c>
      <c r="C96" s="4">
        <v>28</v>
      </c>
      <c r="D96" s="4">
        <v>414</v>
      </c>
      <c r="E96" s="4">
        <v>14.8</v>
      </c>
      <c r="F96" s="4">
        <v>48</v>
      </c>
      <c r="G96" s="4">
        <v>0</v>
      </c>
      <c r="H96" s="4">
        <v>0</v>
      </c>
      <c r="I96" s="4">
        <v>21</v>
      </c>
      <c r="J96" s="4">
        <v>6</v>
      </c>
    </row>
    <row r="97" spans="1:10" x14ac:dyDescent="0.3">
      <c r="A97" s="3" t="s">
        <v>310</v>
      </c>
      <c r="B97" s="3" t="s">
        <v>123</v>
      </c>
      <c r="C97" s="4">
        <v>30</v>
      </c>
      <c r="D97" s="4">
        <v>410</v>
      </c>
      <c r="E97" s="4">
        <v>13.7</v>
      </c>
      <c r="F97" s="4">
        <v>36</v>
      </c>
      <c r="G97" s="4">
        <v>3</v>
      </c>
      <c r="H97" s="4">
        <v>0</v>
      </c>
      <c r="I97" s="4">
        <v>26</v>
      </c>
      <c r="J97" s="4">
        <v>7</v>
      </c>
    </row>
    <row r="98" spans="1:10" x14ac:dyDescent="0.3">
      <c r="A98" s="3" t="s">
        <v>191</v>
      </c>
      <c r="B98" s="3" t="s">
        <v>121</v>
      </c>
      <c r="C98" s="4">
        <v>68</v>
      </c>
      <c r="D98" s="4">
        <v>408</v>
      </c>
      <c r="E98" s="4">
        <v>6</v>
      </c>
      <c r="F98" s="4">
        <v>20</v>
      </c>
      <c r="G98" s="4">
        <v>1</v>
      </c>
      <c r="H98" s="4">
        <v>0</v>
      </c>
      <c r="I98" s="4">
        <v>24</v>
      </c>
      <c r="J98" s="4">
        <v>7</v>
      </c>
    </row>
    <row r="99" spans="1:10" x14ac:dyDescent="0.3">
      <c r="A99" s="3" t="s">
        <v>411</v>
      </c>
      <c r="B99" s="3" t="s">
        <v>137</v>
      </c>
      <c r="C99" s="4">
        <v>28</v>
      </c>
      <c r="D99" s="4">
        <v>401</v>
      </c>
      <c r="E99" s="4">
        <v>14.3</v>
      </c>
      <c r="F99" s="4">
        <v>51</v>
      </c>
      <c r="G99" s="4">
        <v>5</v>
      </c>
      <c r="H99" s="4">
        <v>0</v>
      </c>
      <c r="I99" s="4">
        <v>24</v>
      </c>
      <c r="J99" s="4">
        <v>8</v>
      </c>
    </row>
    <row r="100" spans="1:10" x14ac:dyDescent="0.3">
      <c r="A100" s="3" t="s">
        <v>154</v>
      </c>
      <c r="B100" s="3" t="s">
        <v>141</v>
      </c>
      <c r="C100" s="4">
        <v>55</v>
      </c>
      <c r="D100" s="4">
        <v>399</v>
      </c>
      <c r="E100" s="4">
        <v>7.3</v>
      </c>
      <c r="F100" s="4">
        <v>12</v>
      </c>
      <c r="G100" s="4">
        <v>0</v>
      </c>
      <c r="H100" s="4">
        <v>0</v>
      </c>
      <c r="I100" s="4">
        <v>31</v>
      </c>
      <c r="J100" s="4">
        <v>7</v>
      </c>
    </row>
    <row r="101" spans="1:10" x14ac:dyDescent="0.3">
      <c r="A101" s="3" t="s">
        <v>288</v>
      </c>
      <c r="B101" s="3" t="s">
        <v>132</v>
      </c>
      <c r="C101" s="4">
        <v>36</v>
      </c>
      <c r="D101" s="4">
        <v>395</v>
      </c>
      <c r="E101" s="4">
        <v>11</v>
      </c>
      <c r="F101" s="4">
        <v>34</v>
      </c>
      <c r="G101" s="4">
        <v>0</v>
      </c>
      <c r="H101" s="4">
        <v>0</v>
      </c>
      <c r="I101" s="4">
        <v>25</v>
      </c>
      <c r="J101" s="4">
        <v>10</v>
      </c>
    </row>
    <row r="102" spans="1:10" x14ac:dyDescent="0.3">
      <c r="A102" s="3" t="s">
        <v>211</v>
      </c>
      <c r="B102" s="3" t="s">
        <v>121</v>
      </c>
      <c r="C102" s="4">
        <v>46</v>
      </c>
      <c r="D102" s="4">
        <v>384</v>
      </c>
      <c r="E102" s="4">
        <v>8.3000000000000007</v>
      </c>
      <c r="F102" s="4">
        <v>29</v>
      </c>
      <c r="G102" s="4">
        <v>0</v>
      </c>
      <c r="H102" s="4">
        <v>0</v>
      </c>
      <c r="I102" s="4">
        <v>20</v>
      </c>
      <c r="J102" s="4">
        <v>2</v>
      </c>
    </row>
    <row r="103" spans="1:10" x14ac:dyDescent="0.3">
      <c r="A103" s="3" t="s">
        <v>249</v>
      </c>
      <c r="B103" s="3" t="s">
        <v>145</v>
      </c>
      <c r="C103" s="4">
        <v>28</v>
      </c>
      <c r="D103" s="4">
        <v>371</v>
      </c>
      <c r="E103" s="4">
        <v>13.3</v>
      </c>
      <c r="F103" s="4">
        <v>64</v>
      </c>
      <c r="G103" s="4">
        <v>1</v>
      </c>
      <c r="H103" s="4">
        <v>0</v>
      </c>
      <c r="I103" s="4">
        <v>17</v>
      </c>
      <c r="J103" s="4">
        <v>2</v>
      </c>
    </row>
    <row r="104" spans="1:10" x14ac:dyDescent="0.3">
      <c r="A104" s="3" t="s">
        <v>200</v>
      </c>
      <c r="B104" s="3" t="s">
        <v>132</v>
      </c>
      <c r="C104" s="4">
        <v>46</v>
      </c>
      <c r="D104" s="4">
        <v>364</v>
      </c>
      <c r="E104" s="4">
        <v>7.9</v>
      </c>
      <c r="F104" s="4">
        <v>20</v>
      </c>
      <c r="G104" s="4">
        <v>1</v>
      </c>
      <c r="H104" s="4">
        <v>1</v>
      </c>
      <c r="I104" s="4">
        <v>20</v>
      </c>
      <c r="J104" s="4">
        <v>11</v>
      </c>
    </row>
    <row r="105" spans="1:10" x14ac:dyDescent="0.3">
      <c r="A105" s="3" t="s">
        <v>183</v>
      </c>
      <c r="B105" s="3" t="s">
        <v>147</v>
      </c>
      <c r="C105" s="4">
        <v>27</v>
      </c>
      <c r="D105" s="4">
        <v>360</v>
      </c>
      <c r="E105" s="4">
        <v>13.3</v>
      </c>
      <c r="F105" s="4">
        <v>61</v>
      </c>
      <c r="G105" s="4">
        <v>6</v>
      </c>
      <c r="H105" s="4">
        <v>0</v>
      </c>
      <c r="I105" s="4">
        <v>18</v>
      </c>
      <c r="J105" s="4">
        <v>4</v>
      </c>
    </row>
    <row r="106" spans="1:10" x14ac:dyDescent="0.3">
      <c r="A106" s="3" t="s">
        <v>186</v>
      </c>
      <c r="B106" s="3" t="s">
        <v>141</v>
      </c>
      <c r="C106" s="4">
        <v>45</v>
      </c>
      <c r="D106" s="4">
        <v>354</v>
      </c>
      <c r="E106" s="4">
        <v>7.9</v>
      </c>
      <c r="F106" s="4">
        <v>19</v>
      </c>
      <c r="G106" s="4">
        <v>2</v>
      </c>
      <c r="H106" s="4">
        <v>0</v>
      </c>
      <c r="I106" s="4">
        <v>20</v>
      </c>
      <c r="J106" s="4">
        <v>11</v>
      </c>
    </row>
    <row r="107" spans="1:10" x14ac:dyDescent="0.3">
      <c r="A107" s="3" t="s">
        <v>287</v>
      </c>
      <c r="B107" s="3" t="s">
        <v>376</v>
      </c>
      <c r="C107" s="4">
        <v>17</v>
      </c>
      <c r="D107" s="4">
        <v>345</v>
      </c>
      <c r="E107" s="4">
        <v>20.3</v>
      </c>
      <c r="F107" s="4">
        <v>63</v>
      </c>
      <c r="G107" s="4">
        <v>2</v>
      </c>
      <c r="H107" s="4">
        <v>0</v>
      </c>
      <c r="I107" s="4">
        <v>12</v>
      </c>
      <c r="J107" s="4">
        <v>7</v>
      </c>
    </row>
    <row r="108" spans="1:10" x14ac:dyDescent="0.3">
      <c r="A108" s="3" t="s">
        <v>354</v>
      </c>
      <c r="B108" s="3" t="s">
        <v>151</v>
      </c>
      <c r="C108" s="4">
        <v>40</v>
      </c>
      <c r="D108" s="4">
        <v>337</v>
      </c>
      <c r="E108" s="4">
        <v>8.4</v>
      </c>
      <c r="F108" s="4">
        <v>20</v>
      </c>
      <c r="G108" s="4">
        <v>1</v>
      </c>
      <c r="H108" s="4">
        <v>0</v>
      </c>
      <c r="I108" s="4">
        <v>18</v>
      </c>
      <c r="J108" s="4">
        <v>6</v>
      </c>
    </row>
    <row r="109" spans="1:10" x14ac:dyDescent="0.3">
      <c r="A109" s="3" t="s">
        <v>322</v>
      </c>
      <c r="B109" s="3" t="s">
        <v>121</v>
      </c>
      <c r="C109" s="4">
        <v>26</v>
      </c>
      <c r="D109" s="4">
        <v>334</v>
      </c>
      <c r="E109" s="4">
        <v>12.8</v>
      </c>
      <c r="F109" s="4">
        <v>29</v>
      </c>
      <c r="G109" s="4">
        <v>2</v>
      </c>
      <c r="H109" s="4">
        <v>0</v>
      </c>
      <c r="I109" s="4">
        <v>20</v>
      </c>
      <c r="J109" s="4">
        <v>10</v>
      </c>
    </row>
    <row r="110" spans="1:10" x14ac:dyDescent="0.3">
      <c r="A110" s="3" t="s">
        <v>195</v>
      </c>
      <c r="B110" s="3" t="s">
        <v>128</v>
      </c>
      <c r="C110" s="4">
        <v>31</v>
      </c>
      <c r="D110" s="4">
        <v>313</v>
      </c>
      <c r="E110" s="4">
        <v>10.1</v>
      </c>
      <c r="F110" s="4">
        <v>25</v>
      </c>
      <c r="G110" s="4">
        <v>1</v>
      </c>
      <c r="H110" s="4">
        <v>0</v>
      </c>
      <c r="I110" s="4">
        <v>15</v>
      </c>
      <c r="J110" s="4">
        <v>2</v>
      </c>
    </row>
    <row r="111" spans="1:10" x14ac:dyDescent="0.3">
      <c r="A111" s="3" t="s">
        <v>314</v>
      </c>
      <c r="B111" s="3" t="s">
        <v>149</v>
      </c>
      <c r="C111" s="4">
        <v>28</v>
      </c>
      <c r="D111" s="4">
        <v>308</v>
      </c>
      <c r="E111" s="4">
        <v>11</v>
      </c>
      <c r="F111" s="4">
        <v>42</v>
      </c>
      <c r="G111" s="4">
        <v>1</v>
      </c>
      <c r="H111" s="4">
        <v>0</v>
      </c>
      <c r="I111" s="4">
        <v>16</v>
      </c>
      <c r="J111" s="4">
        <v>19</v>
      </c>
    </row>
    <row r="112" spans="1:10" x14ac:dyDescent="0.3">
      <c r="A112" s="3" t="s">
        <v>311</v>
      </c>
      <c r="B112" s="3" t="s">
        <v>118</v>
      </c>
      <c r="C112" s="4">
        <v>28</v>
      </c>
      <c r="D112" s="4">
        <v>304</v>
      </c>
      <c r="E112" s="4">
        <v>10.9</v>
      </c>
      <c r="F112" s="4">
        <v>28</v>
      </c>
      <c r="G112" s="4">
        <v>4</v>
      </c>
      <c r="H112" s="4">
        <v>1</v>
      </c>
      <c r="I112" s="4">
        <v>17</v>
      </c>
      <c r="J112" s="4">
        <v>3</v>
      </c>
    </row>
    <row r="113" spans="1:10" x14ac:dyDescent="0.3">
      <c r="A113" s="3" t="s">
        <v>346</v>
      </c>
      <c r="B113" s="3" t="s">
        <v>137</v>
      </c>
      <c r="C113" s="4">
        <v>21</v>
      </c>
      <c r="D113" s="4">
        <v>288</v>
      </c>
      <c r="E113" s="4">
        <v>13.7</v>
      </c>
      <c r="F113" s="4">
        <v>56</v>
      </c>
      <c r="G113" s="4">
        <v>1</v>
      </c>
      <c r="H113" s="4">
        <v>0</v>
      </c>
      <c r="I113" s="4">
        <v>17</v>
      </c>
      <c r="J113" s="4">
        <v>4</v>
      </c>
    </row>
    <row r="114" spans="1:10" x14ac:dyDescent="0.3">
      <c r="A114" s="3" t="s">
        <v>292</v>
      </c>
      <c r="B114" s="3" t="s">
        <v>147</v>
      </c>
      <c r="C114" s="4">
        <v>29</v>
      </c>
      <c r="D114" s="4">
        <v>278</v>
      </c>
      <c r="E114" s="4">
        <v>9.6</v>
      </c>
      <c r="F114" s="4">
        <v>17</v>
      </c>
      <c r="G114" s="4">
        <v>2</v>
      </c>
      <c r="H114" s="4">
        <v>1</v>
      </c>
      <c r="I114" s="4">
        <v>17</v>
      </c>
      <c r="J114" s="4">
        <v>13</v>
      </c>
    </row>
    <row r="115" spans="1:10" x14ac:dyDescent="0.3">
      <c r="A115" s="3" t="s">
        <v>196</v>
      </c>
      <c r="B115" s="3" t="s">
        <v>128</v>
      </c>
      <c r="C115" s="4">
        <v>22</v>
      </c>
      <c r="D115" s="4">
        <v>274</v>
      </c>
      <c r="E115" s="4">
        <v>12.5</v>
      </c>
      <c r="F115" s="4">
        <v>41</v>
      </c>
      <c r="G115" s="4">
        <v>1</v>
      </c>
      <c r="H115" s="4">
        <v>0</v>
      </c>
      <c r="I115" s="4">
        <v>16</v>
      </c>
      <c r="J115" s="4">
        <v>13</v>
      </c>
    </row>
    <row r="116" spans="1:10" x14ac:dyDescent="0.3">
      <c r="A116" s="3" t="s">
        <v>175</v>
      </c>
      <c r="B116" s="3" t="s">
        <v>152</v>
      </c>
      <c r="C116" s="4">
        <v>36</v>
      </c>
      <c r="D116" s="4">
        <v>267</v>
      </c>
      <c r="E116" s="4">
        <v>7.4</v>
      </c>
      <c r="F116" s="4">
        <v>30</v>
      </c>
      <c r="G116" s="4">
        <v>1</v>
      </c>
      <c r="H116" s="4">
        <v>0</v>
      </c>
      <c r="I116" s="4">
        <v>15</v>
      </c>
      <c r="J116" s="4">
        <v>17</v>
      </c>
    </row>
    <row r="117" spans="1:10" x14ac:dyDescent="0.3">
      <c r="A117" s="3" t="s">
        <v>165</v>
      </c>
      <c r="B117" s="3" t="s">
        <v>151</v>
      </c>
      <c r="C117" s="4">
        <v>43</v>
      </c>
      <c r="D117" s="4">
        <v>264</v>
      </c>
      <c r="E117" s="4">
        <v>6.1</v>
      </c>
      <c r="F117" s="4">
        <v>20</v>
      </c>
      <c r="G117" s="4">
        <v>1</v>
      </c>
      <c r="H117" s="4">
        <v>1</v>
      </c>
      <c r="I117" s="4">
        <v>10</v>
      </c>
      <c r="J117" s="4">
        <v>5</v>
      </c>
    </row>
    <row r="118" spans="1:10" x14ac:dyDescent="0.3">
      <c r="A118" s="3" t="s">
        <v>176</v>
      </c>
      <c r="B118" s="3" t="s">
        <v>123</v>
      </c>
      <c r="C118" s="4">
        <v>27</v>
      </c>
      <c r="D118" s="4">
        <v>254</v>
      </c>
      <c r="E118" s="4">
        <v>9.4</v>
      </c>
      <c r="F118" s="4">
        <v>32</v>
      </c>
      <c r="G118" s="4">
        <v>1</v>
      </c>
      <c r="H118" s="4">
        <v>0</v>
      </c>
      <c r="I118" s="4">
        <v>13</v>
      </c>
      <c r="J118" s="4">
        <v>0</v>
      </c>
    </row>
    <row r="119" spans="1:10" x14ac:dyDescent="0.3">
      <c r="A119" s="3" t="s">
        <v>315</v>
      </c>
      <c r="B119" s="3" t="s">
        <v>126</v>
      </c>
      <c r="C119" s="4">
        <v>25</v>
      </c>
      <c r="D119" s="4">
        <v>250</v>
      </c>
      <c r="E119" s="4">
        <v>10</v>
      </c>
      <c r="F119" s="4">
        <v>31</v>
      </c>
      <c r="G119" s="4">
        <v>4</v>
      </c>
      <c r="H119" s="4">
        <v>0</v>
      </c>
      <c r="I119" s="4">
        <v>19</v>
      </c>
      <c r="J119" s="4">
        <v>12</v>
      </c>
    </row>
    <row r="120" spans="1:10" x14ac:dyDescent="0.3">
      <c r="A120" s="3" t="s">
        <v>345</v>
      </c>
      <c r="B120" s="3" t="s">
        <v>151</v>
      </c>
      <c r="C120" s="4">
        <v>28</v>
      </c>
      <c r="D120" s="4">
        <v>248</v>
      </c>
      <c r="E120" s="4">
        <v>8.9</v>
      </c>
      <c r="F120" s="4">
        <v>16</v>
      </c>
      <c r="G120" s="4">
        <v>1</v>
      </c>
      <c r="H120" s="4">
        <v>0</v>
      </c>
      <c r="I120" s="4">
        <v>16</v>
      </c>
      <c r="J120" s="4">
        <v>6</v>
      </c>
    </row>
    <row r="121" spans="1:10" x14ac:dyDescent="0.3">
      <c r="A121" s="3" t="s">
        <v>299</v>
      </c>
      <c r="B121" s="3" t="s">
        <v>132</v>
      </c>
      <c r="C121" s="4">
        <v>23</v>
      </c>
      <c r="D121" s="4">
        <v>247</v>
      </c>
      <c r="E121" s="4">
        <v>10.7</v>
      </c>
      <c r="F121" s="4">
        <v>20</v>
      </c>
      <c r="G121" s="4">
        <v>1</v>
      </c>
      <c r="H121" s="4">
        <v>0</v>
      </c>
      <c r="I121" s="4">
        <v>17</v>
      </c>
      <c r="J121" s="4">
        <v>7</v>
      </c>
    </row>
    <row r="122" spans="1:10" x14ac:dyDescent="0.3">
      <c r="A122" s="3" t="s">
        <v>327</v>
      </c>
      <c r="B122" s="3" t="s">
        <v>113</v>
      </c>
      <c r="C122" s="4">
        <v>24</v>
      </c>
      <c r="D122" s="4">
        <v>241</v>
      </c>
      <c r="E122" s="4">
        <v>10</v>
      </c>
      <c r="F122" s="4">
        <v>18</v>
      </c>
      <c r="G122" s="4">
        <v>3</v>
      </c>
      <c r="H122" s="4">
        <v>0</v>
      </c>
      <c r="I122" s="4">
        <v>15</v>
      </c>
      <c r="J122" s="4">
        <v>16</v>
      </c>
    </row>
    <row r="123" spans="1:10" x14ac:dyDescent="0.3">
      <c r="A123" s="3" t="s">
        <v>189</v>
      </c>
      <c r="B123" s="3" t="s">
        <v>379</v>
      </c>
      <c r="C123" s="4">
        <v>23</v>
      </c>
      <c r="D123" s="4">
        <v>234</v>
      </c>
      <c r="E123" s="4">
        <v>10.199999999999999</v>
      </c>
      <c r="F123" s="4">
        <v>29</v>
      </c>
      <c r="G123" s="4">
        <v>1</v>
      </c>
      <c r="H123" s="4">
        <v>0</v>
      </c>
      <c r="I123" s="4">
        <v>17</v>
      </c>
      <c r="J123" s="4">
        <v>11</v>
      </c>
    </row>
    <row r="124" spans="1:10" x14ac:dyDescent="0.3">
      <c r="A124" s="3" t="s">
        <v>325</v>
      </c>
      <c r="B124" s="3" t="s">
        <v>118</v>
      </c>
      <c r="C124" s="4">
        <v>20</v>
      </c>
      <c r="D124" s="4">
        <v>231</v>
      </c>
      <c r="E124" s="4">
        <v>11.6</v>
      </c>
      <c r="F124" s="4">
        <v>45</v>
      </c>
      <c r="G124" s="4">
        <v>1</v>
      </c>
      <c r="H124" s="4">
        <v>1</v>
      </c>
      <c r="I124" s="4">
        <v>13</v>
      </c>
      <c r="J124" s="4">
        <v>10</v>
      </c>
    </row>
    <row r="125" spans="1:10" x14ac:dyDescent="0.3">
      <c r="A125" s="3" t="s">
        <v>184</v>
      </c>
      <c r="B125" s="3" t="s">
        <v>144</v>
      </c>
      <c r="C125" s="4">
        <v>21</v>
      </c>
      <c r="D125" s="4">
        <v>231</v>
      </c>
      <c r="E125" s="4">
        <v>11</v>
      </c>
      <c r="F125" s="4">
        <v>34</v>
      </c>
      <c r="G125" s="4">
        <v>0</v>
      </c>
      <c r="H125" s="4">
        <v>0</v>
      </c>
      <c r="I125" s="4">
        <v>11</v>
      </c>
      <c r="J125" s="4">
        <v>3</v>
      </c>
    </row>
    <row r="126" spans="1:10" x14ac:dyDescent="0.3">
      <c r="A126" s="3" t="s">
        <v>219</v>
      </c>
      <c r="B126" s="3" t="s">
        <v>123</v>
      </c>
      <c r="C126" s="4">
        <v>15</v>
      </c>
      <c r="D126" s="4">
        <v>230</v>
      </c>
      <c r="E126" s="4">
        <v>15.3</v>
      </c>
      <c r="F126" s="4">
        <v>42</v>
      </c>
      <c r="G126" s="4">
        <v>1</v>
      </c>
      <c r="H126" s="4">
        <v>0</v>
      </c>
      <c r="I126" s="4">
        <v>13</v>
      </c>
      <c r="J126" s="4">
        <v>3</v>
      </c>
    </row>
    <row r="127" spans="1:10" x14ac:dyDescent="0.3">
      <c r="A127" s="3" t="s">
        <v>349</v>
      </c>
      <c r="B127" s="3" t="s">
        <v>141</v>
      </c>
      <c r="C127" s="4">
        <v>28</v>
      </c>
      <c r="D127" s="4">
        <v>225</v>
      </c>
      <c r="E127" s="4">
        <v>8</v>
      </c>
      <c r="F127" s="4">
        <v>28</v>
      </c>
      <c r="G127" s="4">
        <v>1</v>
      </c>
      <c r="H127" s="4">
        <v>0</v>
      </c>
      <c r="I127" s="4">
        <v>11</v>
      </c>
      <c r="J127" s="4">
        <v>4</v>
      </c>
    </row>
    <row r="128" spans="1:10" x14ac:dyDescent="0.3">
      <c r="A128" s="3" t="s">
        <v>179</v>
      </c>
      <c r="B128" s="3" t="s">
        <v>121</v>
      </c>
      <c r="C128" s="4">
        <v>22</v>
      </c>
      <c r="D128" s="4">
        <v>223</v>
      </c>
      <c r="E128" s="4">
        <v>10.1</v>
      </c>
      <c r="F128" s="4">
        <v>20</v>
      </c>
      <c r="G128" s="4">
        <v>2</v>
      </c>
      <c r="H128" s="4">
        <v>0</v>
      </c>
      <c r="I128" s="4">
        <v>11</v>
      </c>
      <c r="J128" s="4">
        <v>4</v>
      </c>
    </row>
    <row r="129" spans="1:10" x14ac:dyDescent="0.3">
      <c r="A129" s="3" t="s">
        <v>331</v>
      </c>
      <c r="B129" s="3" t="s">
        <v>378</v>
      </c>
      <c r="C129" s="4">
        <v>30</v>
      </c>
      <c r="D129" s="4">
        <v>215</v>
      </c>
      <c r="E129" s="4">
        <v>7.2</v>
      </c>
      <c r="F129" s="4">
        <v>21</v>
      </c>
      <c r="G129" s="4">
        <v>1</v>
      </c>
      <c r="H129" s="4">
        <v>0</v>
      </c>
      <c r="I129" s="4">
        <v>15</v>
      </c>
      <c r="J129" s="4">
        <v>6</v>
      </c>
    </row>
    <row r="130" spans="1:10" x14ac:dyDescent="0.3">
      <c r="A130" s="3" t="s">
        <v>166</v>
      </c>
      <c r="B130" s="3" t="s">
        <v>132</v>
      </c>
      <c r="C130" s="4">
        <v>30</v>
      </c>
      <c r="D130" s="4">
        <v>210</v>
      </c>
      <c r="E130" s="4">
        <v>7</v>
      </c>
      <c r="F130" s="4">
        <v>19</v>
      </c>
      <c r="G130" s="4">
        <v>1</v>
      </c>
      <c r="H130" s="4">
        <v>1</v>
      </c>
      <c r="I130" s="4">
        <v>14</v>
      </c>
      <c r="J130" s="4">
        <v>13</v>
      </c>
    </row>
    <row r="131" spans="1:10" x14ac:dyDescent="0.3">
      <c r="A131" s="3" t="s">
        <v>174</v>
      </c>
      <c r="B131" s="3" t="s">
        <v>376</v>
      </c>
      <c r="C131" s="4">
        <v>24</v>
      </c>
      <c r="D131" s="4">
        <v>206</v>
      </c>
      <c r="E131" s="4">
        <v>8.6</v>
      </c>
      <c r="F131" s="4">
        <v>20</v>
      </c>
      <c r="G131" s="4">
        <v>1</v>
      </c>
      <c r="H131" s="4">
        <v>0</v>
      </c>
      <c r="I131" s="4">
        <v>13</v>
      </c>
      <c r="J131" s="4">
        <v>1</v>
      </c>
    </row>
    <row r="132" spans="1:10" x14ac:dyDescent="0.3">
      <c r="A132" s="3" t="s">
        <v>244</v>
      </c>
      <c r="B132" s="3" t="s">
        <v>152</v>
      </c>
      <c r="C132" s="4">
        <v>16</v>
      </c>
      <c r="D132" s="4">
        <v>201</v>
      </c>
      <c r="E132" s="4">
        <v>12.6</v>
      </c>
      <c r="F132" s="4">
        <v>20</v>
      </c>
      <c r="G132" s="4">
        <v>0</v>
      </c>
      <c r="H132" s="4">
        <v>0</v>
      </c>
      <c r="I132" s="4">
        <v>15</v>
      </c>
      <c r="J132" s="4">
        <v>7</v>
      </c>
    </row>
    <row r="133" spans="1:10" x14ac:dyDescent="0.3">
      <c r="A133" s="3" t="s">
        <v>401</v>
      </c>
      <c r="B133" s="3" t="s">
        <v>121</v>
      </c>
      <c r="C133" s="4">
        <v>26</v>
      </c>
      <c r="D133" s="4">
        <v>190</v>
      </c>
      <c r="E133" s="4">
        <v>7.3</v>
      </c>
      <c r="F133" s="4">
        <v>12</v>
      </c>
      <c r="G133" s="4">
        <v>0</v>
      </c>
      <c r="H133" s="4">
        <v>0</v>
      </c>
      <c r="I133" s="4">
        <v>14</v>
      </c>
      <c r="J133" s="4">
        <v>8</v>
      </c>
    </row>
    <row r="134" spans="1:10" x14ac:dyDescent="0.3">
      <c r="A134" s="3" t="s">
        <v>412</v>
      </c>
      <c r="B134" s="3" t="s">
        <v>380</v>
      </c>
      <c r="C134" s="4">
        <v>16</v>
      </c>
      <c r="D134" s="4">
        <v>187</v>
      </c>
      <c r="E134" s="4">
        <v>11.7</v>
      </c>
      <c r="F134" s="4">
        <v>34</v>
      </c>
      <c r="G134" s="4">
        <v>2</v>
      </c>
      <c r="H134" s="4">
        <v>0</v>
      </c>
      <c r="I134" s="4">
        <v>13</v>
      </c>
      <c r="J134" s="4">
        <v>3</v>
      </c>
    </row>
    <row r="135" spans="1:10" x14ac:dyDescent="0.3">
      <c r="A135" s="3" t="s">
        <v>158</v>
      </c>
      <c r="B135" s="3" t="s">
        <v>149</v>
      </c>
      <c r="C135" s="4">
        <v>16</v>
      </c>
      <c r="D135" s="4">
        <v>180</v>
      </c>
      <c r="E135" s="4">
        <v>11.3</v>
      </c>
      <c r="F135" s="4">
        <v>31</v>
      </c>
      <c r="G135" s="4">
        <v>1</v>
      </c>
      <c r="H135" s="4">
        <v>0</v>
      </c>
      <c r="I135" s="4">
        <v>10</v>
      </c>
      <c r="J135" s="4">
        <v>1</v>
      </c>
    </row>
    <row r="136" spans="1:10" x14ac:dyDescent="0.3">
      <c r="A136" s="3" t="s">
        <v>230</v>
      </c>
      <c r="B136" s="3" t="s">
        <v>147</v>
      </c>
      <c r="C136" s="4">
        <v>11</v>
      </c>
      <c r="D136" s="4">
        <v>177</v>
      </c>
      <c r="E136" s="4">
        <v>16.100000000000001</v>
      </c>
      <c r="F136" s="4">
        <v>69</v>
      </c>
      <c r="G136" s="4">
        <v>0</v>
      </c>
      <c r="H136" s="4">
        <v>0</v>
      </c>
      <c r="I136" s="4">
        <v>7</v>
      </c>
      <c r="J136" s="4">
        <v>4</v>
      </c>
    </row>
    <row r="137" spans="1:10" x14ac:dyDescent="0.3">
      <c r="A137" s="3" t="s">
        <v>413</v>
      </c>
      <c r="B137" s="3" t="s">
        <v>144</v>
      </c>
      <c r="C137" s="4">
        <v>20</v>
      </c>
      <c r="D137" s="4">
        <v>177</v>
      </c>
      <c r="E137" s="4">
        <v>8.9</v>
      </c>
      <c r="F137" s="4">
        <v>20</v>
      </c>
      <c r="G137" s="4">
        <v>1</v>
      </c>
      <c r="H137" s="4">
        <v>0</v>
      </c>
      <c r="I137" s="4">
        <v>8</v>
      </c>
      <c r="J137" s="4">
        <v>4</v>
      </c>
    </row>
    <row r="138" spans="1:10" x14ac:dyDescent="0.3">
      <c r="A138" s="3" t="s">
        <v>276</v>
      </c>
      <c r="B138" s="3" t="s">
        <v>380</v>
      </c>
      <c r="C138" s="4">
        <v>17</v>
      </c>
      <c r="D138" s="4">
        <v>175</v>
      </c>
      <c r="E138" s="4">
        <v>10.3</v>
      </c>
      <c r="F138" s="4">
        <v>20</v>
      </c>
      <c r="G138" s="4">
        <v>1</v>
      </c>
      <c r="H138" s="4">
        <v>0</v>
      </c>
      <c r="I138" s="4">
        <v>10</v>
      </c>
      <c r="J138" s="4">
        <v>9</v>
      </c>
    </row>
    <row r="139" spans="1:10" x14ac:dyDescent="0.3">
      <c r="A139" s="3" t="s">
        <v>214</v>
      </c>
      <c r="B139" s="3" t="s">
        <v>118</v>
      </c>
      <c r="C139" s="4">
        <v>24</v>
      </c>
      <c r="D139" s="4">
        <v>173</v>
      </c>
      <c r="E139" s="4">
        <v>7.2</v>
      </c>
      <c r="F139" s="4">
        <v>20</v>
      </c>
      <c r="G139" s="4">
        <v>1</v>
      </c>
      <c r="H139" s="4">
        <v>0</v>
      </c>
      <c r="I139" s="4">
        <v>10</v>
      </c>
      <c r="J139" s="4">
        <v>2</v>
      </c>
    </row>
    <row r="140" spans="1:10" x14ac:dyDescent="0.3">
      <c r="A140" s="3" t="s">
        <v>194</v>
      </c>
      <c r="B140" s="3" t="s">
        <v>147</v>
      </c>
      <c r="C140" s="4">
        <v>24</v>
      </c>
      <c r="D140" s="4">
        <v>170</v>
      </c>
      <c r="E140" s="4">
        <v>7.1</v>
      </c>
      <c r="F140" s="4">
        <v>16</v>
      </c>
      <c r="G140" s="4">
        <v>1</v>
      </c>
      <c r="H140" s="4">
        <v>0</v>
      </c>
      <c r="I140" s="4">
        <v>8</v>
      </c>
      <c r="J140" s="4">
        <v>1</v>
      </c>
    </row>
    <row r="141" spans="1:10" x14ac:dyDescent="0.3">
      <c r="A141" s="3" t="s">
        <v>305</v>
      </c>
      <c r="B141" s="3" t="s">
        <v>145</v>
      </c>
      <c r="C141" s="4">
        <v>27</v>
      </c>
      <c r="D141" s="4">
        <v>169</v>
      </c>
      <c r="E141" s="4">
        <v>6.3</v>
      </c>
      <c r="F141" s="4">
        <v>18</v>
      </c>
      <c r="G141" s="4">
        <v>5</v>
      </c>
      <c r="H141" s="4">
        <v>0</v>
      </c>
      <c r="I141" s="4">
        <v>15</v>
      </c>
      <c r="J141" s="4">
        <v>6</v>
      </c>
    </row>
    <row r="142" spans="1:10" x14ac:dyDescent="0.3">
      <c r="A142" s="3" t="s">
        <v>187</v>
      </c>
      <c r="B142" s="3" t="s">
        <v>151</v>
      </c>
      <c r="C142" s="4">
        <v>14</v>
      </c>
      <c r="D142" s="4">
        <v>168</v>
      </c>
      <c r="E142" s="4">
        <v>12</v>
      </c>
      <c r="F142" s="4">
        <v>37</v>
      </c>
      <c r="G142" s="4">
        <v>1</v>
      </c>
      <c r="H142" s="4">
        <v>0</v>
      </c>
      <c r="I142" s="4">
        <v>8</v>
      </c>
      <c r="J142" s="4">
        <v>6</v>
      </c>
    </row>
    <row r="143" spans="1:10" x14ac:dyDescent="0.3">
      <c r="A143" s="3" t="s">
        <v>414</v>
      </c>
      <c r="B143" s="3" t="s">
        <v>137</v>
      </c>
      <c r="C143" s="4">
        <v>9</v>
      </c>
      <c r="D143" s="4">
        <v>161</v>
      </c>
      <c r="E143" s="4">
        <v>17.899999999999999</v>
      </c>
      <c r="F143" s="4">
        <v>59</v>
      </c>
      <c r="G143" s="4">
        <v>1</v>
      </c>
      <c r="H143" s="4">
        <v>0</v>
      </c>
      <c r="I143" s="4">
        <v>6</v>
      </c>
      <c r="J143" s="4">
        <v>4</v>
      </c>
    </row>
    <row r="144" spans="1:10" x14ac:dyDescent="0.3">
      <c r="A144" s="3" t="s">
        <v>185</v>
      </c>
      <c r="B144" s="3" t="s">
        <v>137</v>
      </c>
      <c r="C144" s="4">
        <v>26</v>
      </c>
      <c r="D144" s="4">
        <v>152</v>
      </c>
      <c r="E144" s="4">
        <v>5.8</v>
      </c>
      <c r="F144" s="4">
        <v>19</v>
      </c>
      <c r="G144" s="4">
        <v>0</v>
      </c>
      <c r="H144" s="4">
        <v>1</v>
      </c>
      <c r="I144" s="4">
        <v>7</v>
      </c>
      <c r="J144" s="4">
        <v>2</v>
      </c>
    </row>
    <row r="145" spans="1:10" x14ac:dyDescent="0.3">
      <c r="A145" s="3" t="s">
        <v>258</v>
      </c>
      <c r="B145" s="3" t="s">
        <v>118</v>
      </c>
      <c r="C145" s="4">
        <v>13</v>
      </c>
      <c r="D145" s="4">
        <v>150</v>
      </c>
      <c r="E145" s="4">
        <v>11.5</v>
      </c>
      <c r="F145" s="4">
        <v>16</v>
      </c>
      <c r="G145" s="4">
        <v>1</v>
      </c>
      <c r="H145" s="4">
        <v>0</v>
      </c>
      <c r="I145" s="4">
        <v>11</v>
      </c>
      <c r="J145" s="4">
        <v>3</v>
      </c>
    </row>
    <row r="146" spans="1:10" x14ac:dyDescent="0.3">
      <c r="A146" s="3" t="s">
        <v>161</v>
      </c>
      <c r="B146" s="3" t="s">
        <v>130</v>
      </c>
      <c r="C146" s="4">
        <v>16</v>
      </c>
      <c r="D146" s="4">
        <v>148</v>
      </c>
      <c r="E146" s="4">
        <v>9.3000000000000007</v>
      </c>
      <c r="F146" s="4">
        <v>20</v>
      </c>
      <c r="G146" s="4">
        <v>0</v>
      </c>
      <c r="H146" s="4">
        <v>0</v>
      </c>
      <c r="I146" s="4">
        <v>9</v>
      </c>
      <c r="J146" s="4">
        <v>2</v>
      </c>
    </row>
    <row r="147" spans="1:10" x14ac:dyDescent="0.3">
      <c r="A147" s="3" t="s">
        <v>326</v>
      </c>
      <c r="B147" s="3" t="s">
        <v>128</v>
      </c>
      <c r="C147" s="4">
        <v>20</v>
      </c>
      <c r="D147" s="4">
        <v>141</v>
      </c>
      <c r="E147" s="4">
        <v>7.1</v>
      </c>
      <c r="F147" s="4">
        <v>15</v>
      </c>
      <c r="G147" s="4">
        <v>1</v>
      </c>
      <c r="H147" s="4">
        <v>0</v>
      </c>
      <c r="I147" s="4">
        <v>10</v>
      </c>
      <c r="J147" s="4">
        <v>6</v>
      </c>
    </row>
    <row r="148" spans="1:10" x14ac:dyDescent="0.3">
      <c r="A148" s="3" t="s">
        <v>415</v>
      </c>
      <c r="B148" s="3" t="s">
        <v>380</v>
      </c>
      <c r="C148" s="4">
        <v>20</v>
      </c>
      <c r="D148" s="4">
        <v>139</v>
      </c>
      <c r="E148" s="4">
        <v>6.9</v>
      </c>
      <c r="F148" s="4">
        <v>15</v>
      </c>
      <c r="G148" s="4">
        <v>4</v>
      </c>
      <c r="H148" s="4">
        <v>0</v>
      </c>
      <c r="I148" s="4">
        <v>13</v>
      </c>
      <c r="J148" s="4">
        <v>4</v>
      </c>
    </row>
    <row r="149" spans="1:10" x14ac:dyDescent="0.3">
      <c r="A149" s="3" t="s">
        <v>330</v>
      </c>
      <c r="B149" s="3" t="s">
        <v>384</v>
      </c>
      <c r="C149" s="4">
        <v>20</v>
      </c>
      <c r="D149" s="4">
        <v>133</v>
      </c>
      <c r="E149" s="4">
        <v>6.7</v>
      </c>
      <c r="F149" s="4">
        <v>17</v>
      </c>
      <c r="G149" s="4">
        <v>0</v>
      </c>
      <c r="H149" s="4">
        <v>1</v>
      </c>
      <c r="I149" s="4">
        <v>6</v>
      </c>
      <c r="J149" s="4">
        <v>15</v>
      </c>
    </row>
    <row r="150" spans="1:10" x14ac:dyDescent="0.3">
      <c r="A150" s="3" t="s">
        <v>317</v>
      </c>
      <c r="B150" s="3" t="s">
        <v>379</v>
      </c>
      <c r="C150" s="4">
        <v>11</v>
      </c>
      <c r="D150" s="4">
        <v>133</v>
      </c>
      <c r="E150" s="4">
        <v>12.1</v>
      </c>
      <c r="F150" s="4">
        <v>28</v>
      </c>
      <c r="G150" s="4">
        <v>0</v>
      </c>
      <c r="H150" s="4">
        <v>0</v>
      </c>
      <c r="I150" s="4">
        <v>7</v>
      </c>
      <c r="J150" s="4">
        <v>6</v>
      </c>
    </row>
    <row r="151" spans="1:10" x14ac:dyDescent="0.3">
      <c r="A151" s="3" t="s">
        <v>209</v>
      </c>
      <c r="B151" s="3" t="s">
        <v>384</v>
      </c>
      <c r="C151" s="4">
        <v>15</v>
      </c>
      <c r="D151" s="4">
        <v>128</v>
      </c>
      <c r="E151" s="4">
        <v>8.5</v>
      </c>
      <c r="F151" s="4">
        <v>15</v>
      </c>
      <c r="G151" s="4">
        <v>0</v>
      </c>
      <c r="H151" s="4">
        <v>0</v>
      </c>
      <c r="I151" s="4">
        <v>7</v>
      </c>
      <c r="J151" s="4">
        <v>2</v>
      </c>
    </row>
    <row r="152" spans="1:10" x14ac:dyDescent="0.3">
      <c r="A152" s="3" t="s">
        <v>352</v>
      </c>
      <c r="B152" s="3" t="s">
        <v>126</v>
      </c>
      <c r="C152" s="4">
        <v>12</v>
      </c>
      <c r="D152" s="4">
        <v>127</v>
      </c>
      <c r="E152" s="4">
        <v>10.6</v>
      </c>
      <c r="F152" s="4">
        <v>20</v>
      </c>
      <c r="G152" s="4">
        <v>1</v>
      </c>
      <c r="H152" s="4">
        <v>0</v>
      </c>
      <c r="I152" s="4">
        <v>8</v>
      </c>
      <c r="J152" s="4">
        <v>4</v>
      </c>
    </row>
    <row r="153" spans="1:10" x14ac:dyDescent="0.3">
      <c r="A153" s="3" t="s">
        <v>172</v>
      </c>
      <c r="B153" s="3" t="s">
        <v>151</v>
      </c>
      <c r="C153" s="4">
        <v>20</v>
      </c>
      <c r="D153" s="4">
        <v>126</v>
      </c>
      <c r="E153" s="4">
        <v>6.3</v>
      </c>
      <c r="F153" s="4">
        <v>13</v>
      </c>
      <c r="G153" s="4">
        <v>0</v>
      </c>
      <c r="H153" s="4">
        <v>0</v>
      </c>
      <c r="I153" s="4">
        <v>7</v>
      </c>
      <c r="J153" s="4">
        <v>0</v>
      </c>
    </row>
    <row r="154" spans="1:10" x14ac:dyDescent="0.3">
      <c r="A154" s="3" t="s">
        <v>416</v>
      </c>
      <c r="B154" s="3" t="s">
        <v>152</v>
      </c>
      <c r="C154" s="4">
        <v>16</v>
      </c>
      <c r="D154" s="4">
        <v>125</v>
      </c>
      <c r="E154" s="4">
        <v>7.8</v>
      </c>
      <c r="F154" s="4">
        <v>16</v>
      </c>
      <c r="G154" s="4">
        <v>0</v>
      </c>
      <c r="H154" s="4">
        <v>0</v>
      </c>
      <c r="I154" s="4">
        <v>6</v>
      </c>
      <c r="J154" s="4">
        <v>0</v>
      </c>
    </row>
    <row r="155" spans="1:10" x14ac:dyDescent="0.3">
      <c r="A155" s="3" t="s">
        <v>178</v>
      </c>
      <c r="B155" s="3" t="s">
        <v>147</v>
      </c>
      <c r="C155" s="4">
        <v>17</v>
      </c>
      <c r="D155" s="4">
        <v>122</v>
      </c>
      <c r="E155" s="4">
        <v>7.2</v>
      </c>
      <c r="F155" s="4">
        <v>15</v>
      </c>
      <c r="G155" s="4">
        <v>1</v>
      </c>
      <c r="H155" s="4">
        <v>0</v>
      </c>
      <c r="I155" s="4">
        <v>8</v>
      </c>
      <c r="J155" s="4">
        <v>3</v>
      </c>
    </row>
    <row r="156" spans="1:10" x14ac:dyDescent="0.3">
      <c r="A156" s="3" t="s">
        <v>167</v>
      </c>
      <c r="B156" s="3" t="s">
        <v>128</v>
      </c>
      <c r="C156" s="4">
        <v>16</v>
      </c>
      <c r="D156" s="4">
        <v>117</v>
      </c>
      <c r="E156" s="4">
        <v>7.3</v>
      </c>
      <c r="F156" s="4">
        <v>11</v>
      </c>
      <c r="G156" s="4">
        <v>0</v>
      </c>
      <c r="H156" s="4">
        <v>0</v>
      </c>
      <c r="I156" s="4">
        <v>9</v>
      </c>
      <c r="J156" s="4">
        <v>4</v>
      </c>
    </row>
    <row r="157" spans="1:10" x14ac:dyDescent="0.3">
      <c r="A157" s="3" t="s">
        <v>208</v>
      </c>
      <c r="B157" s="3" t="s">
        <v>380</v>
      </c>
      <c r="C157" s="4">
        <v>14</v>
      </c>
      <c r="D157" s="4">
        <v>114</v>
      </c>
      <c r="E157" s="4">
        <v>8.1</v>
      </c>
      <c r="F157" s="4">
        <v>12</v>
      </c>
      <c r="G157" s="4">
        <v>0</v>
      </c>
      <c r="H157" s="4">
        <v>0</v>
      </c>
      <c r="I157" s="4">
        <v>7</v>
      </c>
      <c r="J157" s="4">
        <v>6</v>
      </c>
    </row>
    <row r="158" spans="1:10" x14ac:dyDescent="0.3">
      <c r="A158" s="3" t="s">
        <v>417</v>
      </c>
      <c r="B158" s="3" t="s">
        <v>121</v>
      </c>
      <c r="C158" s="4">
        <v>5</v>
      </c>
      <c r="D158" s="4">
        <v>112</v>
      </c>
      <c r="E158" s="4">
        <v>22.4</v>
      </c>
      <c r="F158" s="4">
        <v>69</v>
      </c>
      <c r="G158" s="4">
        <v>1</v>
      </c>
      <c r="H158" s="4">
        <v>0</v>
      </c>
      <c r="I158" s="4">
        <v>5</v>
      </c>
      <c r="J158" s="4">
        <v>2</v>
      </c>
    </row>
    <row r="159" spans="1:10" x14ac:dyDescent="0.3">
      <c r="A159" s="3" t="s">
        <v>263</v>
      </c>
      <c r="B159" s="3" t="s">
        <v>141</v>
      </c>
      <c r="C159" s="4">
        <v>9</v>
      </c>
      <c r="D159" s="4">
        <v>111</v>
      </c>
      <c r="E159" s="4">
        <v>12.3</v>
      </c>
      <c r="F159" s="4">
        <v>51</v>
      </c>
      <c r="G159" s="4">
        <v>0</v>
      </c>
      <c r="H159" s="4">
        <v>0</v>
      </c>
      <c r="I159" s="4">
        <v>5</v>
      </c>
      <c r="J159" s="4">
        <v>5</v>
      </c>
    </row>
    <row r="160" spans="1:10" x14ac:dyDescent="0.3">
      <c r="A160" s="3" t="s">
        <v>193</v>
      </c>
      <c r="B160" s="3" t="s">
        <v>130</v>
      </c>
      <c r="C160" s="4">
        <v>14</v>
      </c>
      <c r="D160" s="4">
        <v>110</v>
      </c>
      <c r="E160" s="4">
        <v>7.9</v>
      </c>
      <c r="F160" s="4">
        <v>13</v>
      </c>
      <c r="G160" s="4">
        <v>1</v>
      </c>
      <c r="H160" s="4">
        <v>0</v>
      </c>
      <c r="I160" s="4">
        <v>9</v>
      </c>
      <c r="J160" s="4">
        <v>6</v>
      </c>
    </row>
    <row r="161" spans="1:10" x14ac:dyDescent="0.3">
      <c r="A161" s="3" t="s">
        <v>180</v>
      </c>
      <c r="B161" s="3" t="s">
        <v>130</v>
      </c>
      <c r="C161" s="4">
        <v>14</v>
      </c>
      <c r="D161" s="4">
        <v>108</v>
      </c>
      <c r="E161" s="4">
        <v>7.7</v>
      </c>
      <c r="F161" s="4">
        <v>17</v>
      </c>
      <c r="G161" s="4">
        <v>1</v>
      </c>
      <c r="H161" s="4">
        <v>0</v>
      </c>
      <c r="I161" s="4">
        <v>6</v>
      </c>
      <c r="J161" s="4">
        <v>2</v>
      </c>
    </row>
    <row r="162" spans="1:10" x14ac:dyDescent="0.3">
      <c r="A162" s="3" t="s">
        <v>204</v>
      </c>
      <c r="B162" s="3" t="s">
        <v>126</v>
      </c>
      <c r="C162" s="4">
        <v>9</v>
      </c>
      <c r="D162" s="4">
        <v>104</v>
      </c>
      <c r="E162" s="4">
        <v>11.6</v>
      </c>
      <c r="F162" s="4">
        <v>20</v>
      </c>
      <c r="G162" s="4">
        <v>1</v>
      </c>
      <c r="H162" s="4">
        <v>0</v>
      </c>
      <c r="I162" s="4">
        <v>6</v>
      </c>
      <c r="J162" s="4">
        <v>7</v>
      </c>
    </row>
    <row r="163" spans="1:10" x14ac:dyDescent="0.3">
      <c r="A163" s="3" t="s">
        <v>350</v>
      </c>
      <c r="B163" s="3" t="s">
        <v>134</v>
      </c>
      <c r="C163" s="4">
        <v>10</v>
      </c>
      <c r="D163" s="4">
        <v>102</v>
      </c>
      <c r="E163" s="4">
        <v>10.199999999999999</v>
      </c>
      <c r="F163" s="4">
        <v>30</v>
      </c>
      <c r="G163" s="4">
        <v>0</v>
      </c>
      <c r="H163" s="4">
        <v>0</v>
      </c>
      <c r="I163" s="4">
        <v>7</v>
      </c>
      <c r="J163" s="4">
        <v>6</v>
      </c>
    </row>
    <row r="164" spans="1:10" x14ac:dyDescent="0.3">
      <c r="A164" s="3" t="s">
        <v>351</v>
      </c>
      <c r="B164" s="3" t="s">
        <v>145</v>
      </c>
      <c r="C164" s="4">
        <v>13</v>
      </c>
      <c r="D164" s="4">
        <v>97</v>
      </c>
      <c r="E164" s="4">
        <v>7.5</v>
      </c>
      <c r="F164" s="4">
        <v>10</v>
      </c>
      <c r="G164" s="4">
        <v>1</v>
      </c>
      <c r="H164" s="4">
        <v>0</v>
      </c>
      <c r="I164" s="4">
        <v>8</v>
      </c>
      <c r="J164" s="4">
        <v>2</v>
      </c>
    </row>
    <row r="165" spans="1:10" x14ac:dyDescent="0.3">
      <c r="A165" s="3" t="s">
        <v>418</v>
      </c>
      <c r="B165" s="3" t="s">
        <v>141</v>
      </c>
      <c r="C165" s="4">
        <v>12</v>
      </c>
      <c r="D165" s="4">
        <v>95</v>
      </c>
      <c r="E165" s="4">
        <v>7.9</v>
      </c>
      <c r="F165" s="4">
        <v>16</v>
      </c>
      <c r="G165" s="4">
        <v>2</v>
      </c>
      <c r="H165" s="4">
        <v>1</v>
      </c>
      <c r="I165" s="4">
        <v>6</v>
      </c>
      <c r="J165" s="4">
        <v>2</v>
      </c>
    </row>
    <row r="166" spans="1:10" x14ac:dyDescent="0.3">
      <c r="A166" s="3" t="s">
        <v>356</v>
      </c>
      <c r="B166" s="3" t="s">
        <v>139</v>
      </c>
      <c r="C166" s="4">
        <v>9</v>
      </c>
      <c r="D166" s="4">
        <v>95</v>
      </c>
      <c r="E166" s="4">
        <v>10.6</v>
      </c>
      <c r="F166" s="4">
        <v>16</v>
      </c>
      <c r="G166" s="4">
        <v>1</v>
      </c>
      <c r="H166" s="4">
        <v>0</v>
      </c>
      <c r="I166" s="4">
        <v>7</v>
      </c>
      <c r="J166" s="4">
        <v>8</v>
      </c>
    </row>
    <row r="167" spans="1:10" x14ac:dyDescent="0.3">
      <c r="A167" s="3" t="s">
        <v>340</v>
      </c>
      <c r="B167" s="3" t="s">
        <v>384</v>
      </c>
      <c r="C167" s="4">
        <v>8</v>
      </c>
      <c r="D167" s="4">
        <v>93</v>
      </c>
      <c r="E167" s="4">
        <v>11.6</v>
      </c>
      <c r="F167" s="4">
        <v>19</v>
      </c>
      <c r="G167" s="4">
        <v>0</v>
      </c>
      <c r="H167" s="4">
        <v>0</v>
      </c>
      <c r="I167" s="4">
        <v>6</v>
      </c>
      <c r="J167" s="4">
        <v>3</v>
      </c>
    </row>
    <row r="168" spans="1:10" x14ac:dyDescent="0.3">
      <c r="A168" s="3" t="s">
        <v>257</v>
      </c>
      <c r="B168" s="3" t="s">
        <v>115</v>
      </c>
      <c r="C168" s="4">
        <v>7</v>
      </c>
      <c r="D168" s="4">
        <v>93</v>
      </c>
      <c r="E168" s="4">
        <v>13.3</v>
      </c>
      <c r="F168" s="4">
        <v>25</v>
      </c>
      <c r="G168" s="4">
        <v>1</v>
      </c>
      <c r="H168" s="4">
        <v>0</v>
      </c>
      <c r="I168" s="4">
        <v>6</v>
      </c>
      <c r="J168" s="4">
        <v>4</v>
      </c>
    </row>
    <row r="169" spans="1:10" x14ac:dyDescent="0.3">
      <c r="A169" s="3" t="s">
        <v>251</v>
      </c>
      <c r="B169" s="3" t="s">
        <v>128</v>
      </c>
      <c r="C169" s="4">
        <v>10</v>
      </c>
      <c r="D169" s="4">
        <v>91</v>
      </c>
      <c r="E169" s="4">
        <v>9.1</v>
      </c>
      <c r="F169" s="4">
        <v>17</v>
      </c>
      <c r="G169" s="4">
        <v>1</v>
      </c>
      <c r="H169" s="4">
        <v>0</v>
      </c>
      <c r="I169" s="4">
        <v>6</v>
      </c>
      <c r="J169" s="4">
        <v>1</v>
      </c>
    </row>
    <row r="170" spans="1:10" x14ac:dyDescent="0.3">
      <c r="A170" s="3" t="s">
        <v>419</v>
      </c>
      <c r="B170" s="3" t="s">
        <v>123</v>
      </c>
      <c r="C170" s="4">
        <v>15</v>
      </c>
      <c r="D170" s="4">
        <v>90</v>
      </c>
      <c r="E170" s="4">
        <v>6</v>
      </c>
      <c r="F170" s="4">
        <v>14</v>
      </c>
      <c r="G170" s="4">
        <v>0</v>
      </c>
      <c r="H170" s="4">
        <v>0</v>
      </c>
      <c r="I170" s="4">
        <v>3</v>
      </c>
      <c r="J170" s="4">
        <v>0</v>
      </c>
    </row>
    <row r="171" spans="1:10" x14ac:dyDescent="0.3">
      <c r="A171" s="3" t="s">
        <v>181</v>
      </c>
      <c r="B171" s="3" t="s">
        <v>126</v>
      </c>
      <c r="C171" s="4">
        <v>11</v>
      </c>
      <c r="D171" s="4">
        <v>90</v>
      </c>
      <c r="E171" s="4">
        <v>8.1999999999999993</v>
      </c>
      <c r="F171" s="4">
        <v>12</v>
      </c>
      <c r="G171" s="4">
        <v>1</v>
      </c>
      <c r="H171" s="4">
        <v>0</v>
      </c>
      <c r="I171" s="4">
        <v>8</v>
      </c>
      <c r="J171" s="4">
        <v>8</v>
      </c>
    </row>
    <row r="172" spans="1:10" x14ac:dyDescent="0.3">
      <c r="A172" s="3" t="s">
        <v>398</v>
      </c>
      <c r="B172" s="3" t="s">
        <v>145</v>
      </c>
      <c r="C172" s="4">
        <v>9</v>
      </c>
      <c r="D172" s="4">
        <v>85</v>
      </c>
      <c r="E172" s="4">
        <v>9.4</v>
      </c>
      <c r="F172" s="4">
        <v>16</v>
      </c>
      <c r="G172" s="4">
        <v>0</v>
      </c>
      <c r="H172" s="4">
        <v>0</v>
      </c>
      <c r="I172" s="4">
        <v>6</v>
      </c>
      <c r="J172" s="4">
        <v>1</v>
      </c>
    </row>
    <row r="173" spans="1:10" x14ac:dyDescent="0.3">
      <c r="A173" s="3" t="s">
        <v>269</v>
      </c>
      <c r="B173" s="3" t="s">
        <v>149</v>
      </c>
      <c r="C173" s="4">
        <v>3</v>
      </c>
      <c r="D173" s="4">
        <v>82</v>
      </c>
      <c r="E173" s="4">
        <v>27.3</v>
      </c>
      <c r="F173" s="4">
        <v>63</v>
      </c>
      <c r="G173" s="4">
        <v>1</v>
      </c>
      <c r="H173" s="4">
        <v>0</v>
      </c>
      <c r="I173" s="4">
        <v>3</v>
      </c>
      <c r="J173" s="4">
        <v>2</v>
      </c>
    </row>
    <row r="174" spans="1:10" x14ac:dyDescent="0.3">
      <c r="A174" s="3" t="s">
        <v>335</v>
      </c>
      <c r="B174" s="3" t="s">
        <v>134</v>
      </c>
      <c r="C174" s="4">
        <v>11</v>
      </c>
      <c r="D174" s="4">
        <v>81</v>
      </c>
      <c r="E174" s="4">
        <v>7.4</v>
      </c>
      <c r="F174" s="4">
        <v>12</v>
      </c>
      <c r="G174" s="4">
        <v>3</v>
      </c>
      <c r="H174" s="4">
        <v>0</v>
      </c>
      <c r="I174" s="4">
        <v>9</v>
      </c>
      <c r="J174" s="4">
        <v>4</v>
      </c>
    </row>
    <row r="175" spans="1:10" x14ac:dyDescent="0.3">
      <c r="A175" s="3" t="s">
        <v>336</v>
      </c>
      <c r="B175" s="3" t="s">
        <v>123</v>
      </c>
      <c r="C175" s="4">
        <v>7</v>
      </c>
      <c r="D175" s="4">
        <v>77</v>
      </c>
      <c r="E175" s="4">
        <v>11</v>
      </c>
      <c r="F175" s="4">
        <v>20</v>
      </c>
      <c r="G175" s="4">
        <v>0</v>
      </c>
      <c r="H175" s="4">
        <v>0</v>
      </c>
      <c r="I175" s="4">
        <v>6</v>
      </c>
      <c r="J175" s="4">
        <v>0</v>
      </c>
    </row>
    <row r="176" spans="1:10" x14ac:dyDescent="0.3">
      <c r="A176" s="3" t="s">
        <v>388</v>
      </c>
      <c r="B176" s="3" t="s">
        <v>378</v>
      </c>
      <c r="C176" s="4">
        <v>11</v>
      </c>
      <c r="D176" s="4">
        <v>76</v>
      </c>
      <c r="E176" s="4">
        <v>6.9</v>
      </c>
      <c r="F176" s="4">
        <v>11</v>
      </c>
      <c r="G176" s="4">
        <v>0</v>
      </c>
      <c r="H176" s="4">
        <v>0</v>
      </c>
      <c r="I176" s="4">
        <v>3</v>
      </c>
      <c r="J176" s="4">
        <v>2</v>
      </c>
    </row>
    <row r="177" spans="1:10" x14ac:dyDescent="0.3">
      <c r="A177" s="3" t="s">
        <v>420</v>
      </c>
      <c r="B177" s="3" t="s">
        <v>145</v>
      </c>
      <c r="C177" s="4">
        <v>2</v>
      </c>
      <c r="D177" s="4">
        <v>74</v>
      </c>
      <c r="E177" s="4">
        <v>37</v>
      </c>
      <c r="F177" s="4">
        <v>64</v>
      </c>
      <c r="G177" s="4">
        <v>0</v>
      </c>
      <c r="H177" s="4">
        <v>0</v>
      </c>
      <c r="I177" s="4">
        <v>2</v>
      </c>
      <c r="J177" s="4">
        <v>0</v>
      </c>
    </row>
    <row r="178" spans="1:10" x14ac:dyDescent="0.3">
      <c r="A178" s="3" t="s">
        <v>391</v>
      </c>
      <c r="B178" s="3" t="s">
        <v>384</v>
      </c>
      <c r="C178" s="4">
        <v>9</v>
      </c>
      <c r="D178" s="4">
        <v>73</v>
      </c>
      <c r="E178" s="4">
        <v>8.1</v>
      </c>
      <c r="F178" s="4">
        <v>12</v>
      </c>
      <c r="G178" s="4">
        <v>0</v>
      </c>
      <c r="H178" s="4">
        <v>0</v>
      </c>
      <c r="I178" s="4">
        <v>4</v>
      </c>
      <c r="J178" s="4">
        <v>2</v>
      </c>
    </row>
    <row r="179" spans="1:10" x14ac:dyDescent="0.3">
      <c r="A179" s="3" t="s">
        <v>338</v>
      </c>
      <c r="B179" s="3" t="s">
        <v>132</v>
      </c>
      <c r="C179" s="4">
        <v>1</v>
      </c>
      <c r="D179" s="4">
        <v>72</v>
      </c>
      <c r="E179" s="4">
        <v>72</v>
      </c>
      <c r="F179" s="4">
        <v>72</v>
      </c>
      <c r="G179" s="4">
        <v>0</v>
      </c>
      <c r="H179" s="4">
        <v>0</v>
      </c>
      <c r="I179" s="4">
        <v>1</v>
      </c>
      <c r="J179" s="4">
        <v>0</v>
      </c>
    </row>
    <row r="180" spans="1:10" x14ac:dyDescent="0.3">
      <c r="A180" s="3" t="s">
        <v>206</v>
      </c>
      <c r="B180" s="3" t="s">
        <v>380</v>
      </c>
      <c r="C180" s="4">
        <v>11</v>
      </c>
      <c r="D180" s="4">
        <v>71</v>
      </c>
      <c r="E180" s="4">
        <v>6.5</v>
      </c>
      <c r="F180" s="4">
        <v>17</v>
      </c>
      <c r="G180" s="4">
        <v>2</v>
      </c>
      <c r="H180" s="4">
        <v>0</v>
      </c>
      <c r="I180" s="4">
        <v>5</v>
      </c>
      <c r="J180" s="4">
        <v>1</v>
      </c>
    </row>
    <row r="181" spans="1:10" x14ac:dyDescent="0.3">
      <c r="A181" s="3" t="s">
        <v>421</v>
      </c>
      <c r="B181" s="3" t="s">
        <v>144</v>
      </c>
      <c r="C181" s="4">
        <v>9</v>
      </c>
      <c r="D181" s="4">
        <v>68</v>
      </c>
      <c r="E181" s="4">
        <v>7.6</v>
      </c>
      <c r="F181" s="4">
        <v>10</v>
      </c>
      <c r="G181" s="4">
        <v>0</v>
      </c>
      <c r="H181" s="4">
        <v>0</v>
      </c>
      <c r="I181" s="4">
        <v>6</v>
      </c>
      <c r="J181" s="4">
        <v>2</v>
      </c>
    </row>
    <row r="182" spans="1:10" x14ac:dyDescent="0.3">
      <c r="A182" s="3" t="s">
        <v>215</v>
      </c>
      <c r="B182" s="3" t="s">
        <v>380</v>
      </c>
      <c r="C182" s="4">
        <v>7</v>
      </c>
      <c r="D182" s="4">
        <v>67</v>
      </c>
      <c r="E182" s="4">
        <v>9.6</v>
      </c>
      <c r="F182" s="4">
        <v>20</v>
      </c>
      <c r="G182" s="4">
        <v>1</v>
      </c>
      <c r="H182" s="4">
        <v>0</v>
      </c>
      <c r="I182" s="4">
        <v>4</v>
      </c>
      <c r="J182" s="4">
        <v>4</v>
      </c>
    </row>
    <row r="183" spans="1:10" x14ac:dyDescent="0.3">
      <c r="A183" s="3" t="s">
        <v>395</v>
      </c>
      <c r="B183" s="3" t="s">
        <v>134</v>
      </c>
      <c r="C183" s="4">
        <v>9</v>
      </c>
      <c r="D183" s="4">
        <v>64</v>
      </c>
      <c r="E183" s="4">
        <v>7.1</v>
      </c>
      <c r="F183" s="4">
        <v>16</v>
      </c>
      <c r="G183" s="4">
        <v>0</v>
      </c>
      <c r="H183" s="4">
        <v>0</v>
      </c>
      <c r="I183" s="4">
        <v>4</v>
      </c>
      <c r="J183" s="4">
        <v>1</v>
      </c>
    </row>
    <row r="184" spans="1:10" x14ac:dyDescent="0.3">
      <c r="A184" s="3" t="s">
        <v>422</v>
      </c>
      <c r="B184" s="3" t="s">
        <v>149</v>
      </c>
      <c r="C184" s="4">
        <v>7</v>
      </c>
      <c r="D184" s="4">
        <v>61</v>
      </c>
      <c r="E184" s="4">
        <v>8.6999999999999993</v>
      </c>
      <c r="F184" s="4">
        <v>16</v>
      </c>
      <c r="G184" s="4">
        <v>0</v>
      </c>
      <c r="H184" s="4">
        <v>0</v>
      </c>
      <c r="I184" s="4">
        <v>6</v>
      </c>
      <c r="J184" s="4">
        <v>3</v>
      </c>
    </row>
    <row r="185" spans="1:10" x14ac:dyDescent="0.3">
      <c r="A185" s="3" t="s">
        <v>188</v>
      </c>
      <c r="B185" s="3" t="s">
        <v>380</v>
      </c>
      <c r="C185" s="4">
        <v>11</v>
      </c>
      <c r="D185" s="4">
        <v>60</v>
      </c>
      <c r="E185" s="4">
        <v>5.5</v>
      </c>
      <c r="F185" s="4">
        <v>9</v>
      </c>
      <c r="G185" s="4">
        <v>0</v>
      </c>
      <c r="H185" s="4">
        <v>0</v>
      </c>
      <c r="I185" s="4">
        <v>0</v>
      </c>
      <c r="J185" s="4">
        <v>0</v>
      </c>
    </row>
    <row r="186" spans="1:10" x14ac:dyDescent="0.3">
      <c r="A186" s="3" t="s">
        <v>423</v>
      </c>
      <c r="B186" s="3" t="s">
        <v>151</v>
      </c>
      <c r="C186" s="4">
        <v>2</v>
      </c>
      <c r="D186" s="4">
        <v>60</v>
      </c>
      <c r="E186" s="4">
        <v>30</v>
      </c>
      <c r="F186" s="4">
        <v>50</v>
      </c>
      <c r="G186" s="4">
        <v>0</v>
      </c>
      <c r="H186" s="4">
        <v>0</v>
      </c>
      <c r="I186" s="4">
        <v>2</v>
      </c>
      <c r="J186" s="4">
        <v>1</v>
      </c>
    </row>
    <row r="187" spans="1:10" x14ac:dyDescent="0.3">
      <c r="A187" s="3" t="s">
        <v>198</v>
      </c>
      <c r="B187" s="3" t="s">
        <v>123</v>
      </c>
      <c r="C187" s="4">
        <v>8</v>
      </c>
      <c r="D187" s="4">
        <v>52</v>
      </c>
      <c r="E187" s="4">
        <v>6.5</v>
      </c>
      <c r="F187" s="4">
        <v>15</v>
      </c>
      <c r="G187" s="4">
        <v>0</v>
      </c>
      <c r="H187" s="4">
        <v>0</v>
      </c>
      <c r="I187" s="4">
        <v>2</v>
      </c>
      <c r="J187" s="4">
        <v>1</v>
      </c>
    </row>
    <row r="188" spans="1:10" x14ac:dyDescent="0.3">
      <c r="A188" s="3" t="s">
        <v>182</v>
      </c>
      <c r="B188" s="3" t="s">
        <v>145</v>
      </c>
      <c r="C188" s="4">
        <v>6</v>
      </c>
      <c r="D188" s="4">
        <v>50</v>
      </c>
      <c r="E188" s="4">
        <v>8.3000000000000007</v>
      </c>
      <c r="F188" s="4">
        <v>15</v>
      </c>
      <c r="G188" s="4">
        <v>0</v>
      </c>
      <c r="H188" s="4">
        <v>0</v>
      </c>
      <c r="I188" s="4">
        <v>2</v>
      </c>
      <c r="J188" s="4">
        <v>0</v>
      </c>
    </row>
    <row r="189" spans="1:10" x14ac:dyDescent="0.3">
      <c r="A189" s="3" t="s">
        <v>392</v>
      </c>
      <c r="B189" s="3" t="s">
        <v>123</v>
      </c>
      <c r="C189" s="4">
        <v>8</v>
      </c>
      <c r="D189" s="4">
        <v>49</v>
      </c>
      <c r="E189" s="4">
        <v>6.1</v>
      </c>
      <c r="F189" s="4">
        <v>20</v>
      </c>
      <c r="G189" s="4">
        <v>0</v>
      </c>
      <c r="H189" s="4">
        <v>0</v>
      </c>
      <c r="I189" s="4">
        <v>3</v>
      </c>
      <c r="J189" s="4">
        <v>5</v>
      </c>
    </row>
    <row r="190" spans="1:10" x14ac:dyDescent="0.3">
      <c r="A190" s="3" t="s">
        <v>265</v>
      </c>
      <c r="B190" s="3" t="s">
        <v>121</v>
      </c>
      <c r="C190" s="4">
        <v>3</v>
      </c>
      <c r="D190" s="4">
        <v>49</v>
      </c>
      <c r="E190" s="4">
        <v>16.3</v>
      </c>
      <c r="F190" s="4">
        <v>27</v>
      </c>
      <c r="G190" s="4">
        <v>0</v>
      </c>
      <c r="H190" s="4">
        <v>0</v>
      </c>
      <c r="I190" s="4">
        <v>2</v>
      </c>
      <c r="J190" s="4">
        <v>0</v>
      </c>
    </row>
    <row r="191" spans="1:10" x14ac:dyDescent="0.3">
      <c r="A191" s="3" t="s">
        <v>332</v>
      </c>
      <c r="B191" s="3" t="s">
        <v>139</v>
      </c>
      <c r="C191" s="4">
        <v>6</v>
      </c>
      <c r="D191" s="4">
        <v>48</v>
      </c>
      <c r="E191" s="4">
        <v>8</v>
      </c>
      <c r="F191" s="4">
        <v>14</v>
      </c>
      <c r="G191" s="4">
        <v>0</v>
      </c>
      <c r="H191" s="4">
        <v>0</v>
      </c>
      <c r="I191" s="4">
        <v>2</v>
      </c>
      <c r="J191" s="4">
        <v>1</v>
      </c>
    </row>
    <row r="192" spans="1:10" x14ac:dyDescent="0.3">
      <c r="A192" s="3" t="s">
        <v>424</v>
      </c>
      <c r="B192" s="3" t="s">
        <v>115</v>
      </c>
      <c r="C192" s="4">
        <v>5</v>
      </c>
      <c r="D192" s="4">
        <v>47</v>
      </c>
      <c r="E192" s="4">
        <v>9.4</v>
      </c>
      <c r="F192" s="4">
        <v>20</v>
      </c>
      <c r="G192" s="4">
        <v>0</v>
      </c>
      <c r="H192" s="4">
        <v>0</v>
      </c>
      <c r="I192" s="4">
        <v>2</v>
      </c>
      <c r="J192" s="4">
        <v>0</v>
      </c>
    </row>
    <row r="193" spans="1:10" x14ac:dyDescent="0.3">
      <c r="A193" s="3" t="s">
        <v>334</v>
      </c>
      <c r="B193" s="3" t="s">
        <v>376</v>
      </c>
      <c r="C193" s="4">
        <v>11</v>
      </c>
      <c r="D193" s="4">
        <v>44</v>
      </c>
      <c r="E193" s="4">
        <v>4</v>
      </c>
      <c r="F193" s="4">
        <v>6</v>
      </c>
      <c r="G193" s="4">
        <v>0</v>
      </c>
      <c r="H193" s="4">
        <v>0</v>
      </c>
      <c r="I193" s="4">
        <v>4</v>
      </c>
      <c r="J193" s="4">
        <v>3</v>
      </c>
    </row>
    <row r="194" spans="1:10" x14ac:dyDescent="0.3">
      <c r="A194" s="3" t="s">
        <v>323</v>
      </c>
      <c r="B194" s="3" t="s">
        <v>113</v>
      </c>
      <c r="C194" s="4">
        <v>3</v>
      </c>
      <c r="D194" s="4">
        <v>42</v>
      </c>
      <c r="E194" s="4">
        <v>14</v>
      </c>
      <c r="F194" s="4">
        <v>18</v>
      </c>
      <c r="G194" s="4">
        <v>0</v>
      </c>
      <c r="H194" s="4">
        <v>0</v>
      </c>
      <c r="I194" s="4">
        <v>3</v>
      </c>
      <c r="J194" s="4">
        <v>2</v>
      </c>
    </row>
    <row r="195" spans="1:10" x14ac:dyDescent="0.3">
      <c r="A195" s="3" t="s">
        <v>164</v>
      </c>
      <c r="B195" s="3" t="s">
        <v>149</v>
      </c>
      <c r="C195" s="4">
        <v>7</v>
      </c>
      <c r="D195" s="4">
        <v>42</v>
      </c>
      <c r="E195" s="4">
        <v>6</v>
      </c>
      <c r="F195" s="4">
        <v>10</v>
      </c>
      <c r="G195" s="4">
        <v>0</v>
      </c>
      <c r="H195" s="4">
        <v>0</v>
      </c>
      <c r="I195" s="4">
        <v>5</v>
      </c>
      <c r="J195" s="4">
        <v>5</v>
      </c>
    </row>
    <row r="196" spans="1:10" x14ac:dyDescent="0.3">
      <c r="A196" s="3" t="s">
        <v>425</v>
      </c>
      <c r="B196" s="3" t="s">
        <v>132</v>
      </c>
      <c r="C196" s="4">
        <v>2</v>
      </c>
      <c r="D196" s="4">
        <v>40</v>
      </c>
      <c r="E196" s="4">
        <v>20</v>
      </c>
      <c r="F196" s="4">
        <v>30</v>
      </c>
      <c r="G196" s="4">
        <v>0</v>
      </c>
      <c r="H196" s="4">
        <v>0</v>
      </c>
      <c r="I196" s="4">
        <v>2</v>
      </c>
      <c r="J196" s="4">
        <v>0</v>
      </c>
    </row>
    <row r="197" spans="1:10" x14ac:dyDescent="0.3">
      <c r="A197" s="3" t="s">
        <v>203</v>
      </c>
      <c r="B197" s="3" t="s">
        <v>113</v>
      </c>
      <c r="C197" s="4">
        <v>5</v>
      </c>
      <c r="D197" s="4">
        <v>38</v>
      </c>
      <c r="E197" s="4">
        <v>7.6</v>
      </c>
      <c r="F197" s="4">
        <v>11</v>
      </c>
      <c r="G197" s="4">
        <v>0</v>
      </c>
      <c r="H197" s="4">
        <v>0</v>
      </c>
      <c r="I197" s="4">
        <v>2</v>
      </c>
      <c r="J197" s="4">
        <v>0</v>
      </c>
    </row>
    <row r="198" spans="1:10" x14ac:dyDescent="0.3">
      <c r="A198" s="3" t="s">
        <v>210</v>
      </c>
      <c r="B198" s="3" t="s">
        <v>379</v>
      </c>
      <c r="C198" s="4">
        <v>5</v>
      </c>
      <c r="D198" s="4">
        <v>34</v>
      </c>
      <c r="E198" s="4">
        <v>6.8</v>
      </c>
      <c r="F198" s="4">
        <v>11</v>
      </c>
      <c r="G198" s="4">
        <v>0</v>
      </c>
      <c r="H198" s="4">
        <v>0</v>
      </c>
      <c r="I198" s="4">
        <v>1</v>
      </c>
      <c r="J198" s="4">
        <v>0</v>
      </c>
    </row>
    <row r="199" spans="1:10" x14ac:dyDescent="0.3">
      <c r="A199" s="3" t="s">
        <v>426</v>
      </c>
      <c r="B199" s="3" t="s">
        <v>378</v>
      </c>
      <c r="C199" s="4">
        <v>8</v>
      </c>
      <c r="D199" s="4">
        <v>32</v>
      </c>
      <c r="E199" s="4">
        <v>4</v>
      </c>
      <c r="F199" s="4">
        <v>7</v>
      </c>
      <c r="G199" s="4">
        <v>0</v>
      </c>
      <c r="H199" s="4">
        <v>0</v>
      </c>
      <c r="I199" s="4">
        <v>1</v>
      </c>
      <c r="J199" s="4">
        <v>2</v>
      </c>
    </row>
    <row r="200" spans="1:10" x14ac:dyDescent="0.3">
      <c r="A200" s="3" t="s">
        <v>168</v>
      </c>
      <c r="B200" s="3" t="s">
        <v>115</v>
      </c>
      <c r="C200" s="4">
        <v>5</v>
      </c>
      <c r="D200" s="4">
        <v>31</v>
      </c>
      <c r="E200" s="4">
        <v>6.2</v>
      </c>
      <c r="F200" s="4">
        <v>10</v>
      </c>
      <c r="G200" s="4">
        <v>0</v>
      </c>
      <c r="H200" s="4">
        <v>0</v>
      </c>
      <c r="I200" s="4">
        <v>2</v>
      </c>
      <c r="J200" s="4">
        <v>0</v>
      </c>
    </row>
    <row r="201" spans="1:10" x14ac:dyDescent="0.3">
      <c r="A201" s="3" t="s">
        <v>216</v>
      </c>
      <c r="B201" s="3" t="s">
        <v>134</v>
      </c>
      <c r="C201" s="4">
        <v>2</v>
      </c>
      <c r="D201" s="4">
        <v>29</v>
      </c>
      <c r="E201" s="4">
        <v>14.5</v>
      </c>
      <c r="F201" s="4">
        <v>23</v>
      </c>
      <c r="G201" s="4">
        <v>1</v>
      </c>
      <c r="H201" s="4">
        <v>0</v>
      </c>
      <c r="I201" s="4">
        <v>2</v>
      </c>
      <c r="J201" s="4">
        <v>0</v>
      </c>
    </row>
    <row r="202" spans="1:10" x14ac:dyDescent="0.3">
      <c r="A202" s="3" t="s">
        <v>171</v>
      </c>
      <c r="B202" s="3" t="s">
        <v>139</v>
      </c>
      <c r="C202" s="4">
        <v>5</v>
      </c>
      <c r="D202" s="4">
        <v>29</v>
      </c>
      <c r="E202" s="4">
        <v>5.8</v>
      </c>
      <c r="F202" s="4">
        <v>13</v>
      </c>
      <c r="G202" s="4">
        <v>0</v>
      </c>
      <c r="H202" s="4">
        <v>0</v>
      </c>
      <c r="I202" s="4">
        <v>3</v>
      </c>
      <c r="J202" s="4">
        <v>0</v>
      </c>
    </row>
    <row r="203" spans="1:10" x14ac:dyDescent="0.3">
      <c r="A203" s="3" t="s">
        <v>427</v>
      </c>
      <c r="B203" s="3" t="s">
        <v>130</v>
      </c>
      <c r="C203" s="4">
        <v>3</v>
      </c>
      <c r="D203" s="4">
        <v>29</v>
      </c>
      <c r="E203" s="4">
        <v>9.6999999999999993</v>
      </c>
      <c r="F203" s="4">
        <v>11</v>
      </c>
      <c r="G203" s="4">
        <v>0</v>
      </c>
      <c r="H203" s="4">
        <v>0</v>
      </c>
      <c r="I203" s="4">
        <v>1</v>
      </c>
      <c r="J203" s="4">
        <v>2</v>
      </c>
    </row>
    <row r="204" spans="1:10" x14ac:dyDescent="0.3">
      <c r="A204" s="3" t="s">
        <v>390</v>
      </c>
      <c r="B204" s="3" t="s">
        <v>144</v>
      </c>
      <c r="C204" s="4">
        <v>2</v>
      </c>
      <c r="D204" s="4">
        <v>28</v>
      </c>
      <c r="E204" s="4">
        <v>14</v>
      </c>
      <c r="F204" s="4">
        <v>14</v>
      </c>
      <c r="G204" s="4">
        <v>0</v>
      </c>
      <c r="H204" s="4">
        <v>0</v>
      </c>
      <c r="I204" s="4">
        <v>1</v>
      </c>
      <c r="J204" s="4">
        <v>0</v>
      </c>
    </row>
    <row r="205" spans="1:10" x14ac:dyDescent="0.3">
      <c r="A205" s="3" t="s">
        <v>306</v>
      </c>
      <c r="B205" s="3" t="s">
        <v>384</v>
      </c>
      <c r="C205" s="4">
        <v>5</v>
      </c>
      <c r="D205" s="4">
        <v>28</v>
      </c>
      <c r="E205" s="4">
        <v>5.6</v>
      </c>
      <c r="F205" s="4">
        <v>15</v>
      </c>
      <c r="G205" s="4">
        <v>1</v>
      </c>
      <c r="H205" s="4">
        <v>0</v>
      </c>
      <c r="I205" s="4">
        <v>2</v>
      </c>
      <c r="J205" s="4">
        <v>0</v>
      </c>
    </row>
    <row r="206" spans="1:10" x14ac:dyDescent="0.3">
      <c r="A206" s="3" t="s">
        <v>428</v>
      </c>
      <c r="B206" s="3" t="s">
        <v>379</v>
      </c>
      <c r="C206" s="4">
        <v>3</v>
      </c>
      <c r="D206" s="4">
        <v>28</v>
      </c>
      <c r="E206" s="4">
        <v>9.3000000000000007</v>
      </c>
      <c r="F206" s="4">
        <v>16</v>
      </c>
      <c r="G206" s="4">
        <v>1</v>
      </c>
      <c r="H206" s="4">
        <v>0</v>
      </c>
      <c r="I206" s="4">
        <v>3</v>
      </c>
      <c r="J206" s="4">
        <v>2</v>
      </c>
    </row>
    <row r="207" spans="1:10" x14ac:dyDescent="0.3">
      <c r="A207" s="3" t="s">
        <v>429</v>
      </c>
      <c r="B207" s="3" t="s">
        <v>137</v>
      </c>
      <c r="C207" s="4">
        <v>1</v>
      </c>
      <c r="D207" s="4">
        <v>28</v>
      </c>
      <c r="E207" s="4">
        <v>28</v>
      </c>
      <c r="F207" s="4">
        <v>28</v>
      </c>
      <c r="G207" s="4">
        <v>0</v>
      </c>
      <c r="H207" s="4">
        <v>0</v>
      </c>
      <c r="I207" s="4">
        <v>1</v>
      </c>
      <c r="J207" s="4">
        <v>0</v>
      </c>
    </row>
    <row r="208" spans="1:10" x14ac:dyDescent="0.3">
      <c r="A208" s="3" t="s">
        <v>430</v>
      </c>
      <c r="B208" s="3" t="s">
        <v>384</v>
      </c>
      <c r="C208" s="4">
        <v>2</v>
      </c>
      <c r="D208" s="4">
        <v>27</v>
      </c>
      <c r="E208" s="4">
        <v>13.5</v>
      </c>
      <c r="F208" s="4">
        <v>17</v>
      </c>
      <c r="G208" s="4">
        <v>0</v>
      </c>
      <c r="H208" s="4">
        <v>0</v>
      </c>
      <c r="I208" s="4">
        <v>2</v>
      </c>
      <c r="J208" s="4">
        <v>0</v>
      </c>
    </row>
    <row r="209" spans="1:10" x14ac:dyDescent="0.3">
      <c r="A209" s="3" t="s">
        <v>348</v>
      </c>
      <c r="B209" s="3" t="s">
        <v>147</v>
      </c>
      <c r="C209" s="4">
        <v>2</v>
      </c>
      <c r="D209" s="4">
        <v>26</v>
      </c>
      <c r="E209" s="4">
        <v>13</v>
      </c>
      <c r="F209" s="4">
        <v>13</v>
      </c>
      <c r="G209" s="4">
        <v>2</v>
      </c>
      <c r="H209" s="4">
        <v>0</v>
      </c>
      <c r="I209" s="4">
        <v>2</v>
      </c>
      <c r="J209" s="4">
        <v>1</v>
      </c>
    </row>
    <row r="210" spans="1:10" x14ac:dyDescent="0.3">
      <c r="A210" s="3" t="s">
        <v>431</v>
      </c>
      <c r="B210" s="3" t="s">
        <v>126</v>
      </c>
      <c r="C210" s="4">
        <v>2</v>
      </c>
      <c r="D210" s="4">
        <v>25</v>
      </c>
      <c r="E210" s="4">
        <v>12.5</v>
      </c>
      <c r="F210" s="4">
        <v>13</v>
      </c>
      <c r="G210" s="4">
        <v>0</v>
      </c>
      <c r="H210" s="4">
        <v>0</v>
      </c>
      <c r="I210" s="4">
        <v>2</v>
      </c>
      <c r="J210" s="4">
        <v>1</v>
      </c>
    </row>
    <row r="211" spans="1:10" x14ac:dyDescent="0.3">
      <c r="A211" s="3" t="s">
        <v>343</v>
      </c>
      <c r="B211" s="3" t="s">
        <v>121</v>
      </c>
      <c r="C211" s="4">
        <v>3</v>
      </c>
      <c r="D211" s="4">
        <v>25</v>
      </c>
      <c r="E211" s="4">
        <v>8.3000000000000007</v>
      </c>
      <c r="F211" s="4">
        <v>12</v>
      </c>
      <c r="G211" s="4">
        <v>0</v>
      </c>
      <c r="H211" s="4">
        <v>0</v>
      </c>
      <c r="I211" s="4">
        <v>2</v>
      </c>
      <c r="J211" s="4">
        <v>0</v>
      </c>
    </row>
    <row r="212" spans="1:10" x14ac:dyDescent="0.3">
      <c r="A212" s="3" t="s">
        <v>192</v>
      </c>
      <c r="B212" s="3" t="s">
        <v>115</v>
      </c>
      <c r="C212" s="4">
        <v>5</v>
      </c>
      <c r="D212" s="4">
        <v>23</v>
      </c>
      <c r="E212" s="4">
        <v>4.5999999999999996</v>
      </c>
      <c r="F212" s="4">
        <v>16</v>
      </c>
      <c r="G212" s="4">
        <v>0</v>
      </c>
      <c r="H212" s="4">
        <v>0</v>
      </c>
      <c r="I212" s="4">
        <v>1</v>
      </c>
      <c r="J212" s="4">
        <v>1</v>
      </c>
    </row>
    <row r="213" spans="1:10" x14ac:dyDescent="0.3">
      <c r="A213" s="3" t="s">
        <v>342</v>
      </c>
      <c r="B213" s="3" t="s">
        <v>113</v>
      </c>
      <c r="C213" s="4">
        <v>2</v>
      </c>
      <c r="D213" s="4">
        <v>23</v>
      </c>
      <c r="E213" s="4">
        <v>11.5</v>
      </c>
      <c r="F213" s="4">
        <v>20</v>
      </c>
      <c r="G213" s="4">
        <v>0</v>
      </c>
      <c r="H213" s="4">
        <v>0</v>
      </c>
      <c r="I213" s="4">
        <v>1</v>
      </c>
      <c r="J213" s="4">
        <v>0</v>
      </c>
    </row>
    <row r="214" spans="1:10" x14ac:dyDescent="0.3">
      <c r="A214" s="3" t="s">
        <v>432</v>
      </c>
      <c r="B214" s="3" t="s">
        <v>376</v>
      </c>
      <c r="C214" s="4">
        <v>3</v>
      </c>
      <c r="D214" s="4">
        <v>23</v>
      </c>
      <c r="E214" s="4">
        <v>7.7</v>
      </c>
      <c r="F214" s="4">
        <v>16</v>
      </c>
      <c r="G214" s="4">
        <v>1</v>
      </c>
      <c r="H214" s="4">
        <v>0</v>
      </c>
      <c r="I214" s="4">
        <v>2</v>
      </c>
      <c r="J214" s="4">
        <v>0</v>
      </c>
    </row>
    <row r="215" spans="1:10" x14ac:dyDescent="0.3">
      <c r="A215" s="3" t="s">
        <v>433</v>
      </c>
      <c r="B215" s="3" t="s">
        <v>137</v>
      </c>
      <c r="C215" s="4">
        <v>3</v>
      </c>
      <c r="D215" s="4">
        <v>23</v>
      </c>
      <c r="E215" s="4">
        <v>7.7</v>
      </c>
      <c r="F215" s="4">
        <v>12</v>
      </c>
      <c r="G215" s="4">
        <v>1</v>
      </c>
      <c r="H215" s="4">
        <v>0</v>
      </c>
      <c r="I215" s="4">
        <v>2</v>
      </c>
      <c r="J215" s="4">
        <v>0</v>
      </c>
    </row>
    <row r="216" spans="1:10" x14ac:dyDescent="0.3">
      <c r="A216" s="3" t="s">
        <v>434</v>
      </c>
      <c r="B216" s="3" t="s">
        <v>152</v>
      </c>
      <c r="C216" s="4">
        <v>2</v>
      </c>
      <c r="D216" s="4">
        <v>22</v>
      </c>
      <c r="E216" s="4">
        <v>11</v>
      </c>
      <c r="F216" s="4">
        <v>20</v>
      </c>
      <c r="G216" s="4">
        <v>0</v>
      </c>
      <c r="H216" s="4">
        <v>0</v>
      </c>
      <c r="I216" s="4">
        <v>1</v>
      </c>
      <c r="J216" s="4">
        <v>1</v>
      </c>
    </row>
    <row r="217" spans="1:10" x14ac:dyDescent="0.3">
      <c r="A217" s="3" t="s">
        <v>435</v>
      </c>
      <c r="B217" s="3" t="s">
        <v>128</v>
      </c>
      <c r="C217" s="4">
        <v>4</v>
      </c>
      <c r="D217" s="4">
        <v>22</v>
      </c>
      <c r="E217" s="4">
        <v>5.5</v>
      </c>
      <c r="F217" s="4">
        <v>6</v>
      </c>
      <c r="G217" s="4">
        <v>0</v>
      </c>
      <c r="H217" s="4">
        <v>0</v>
      </c>
      <c r="I217" s="4">
        <v>2</v>
      </c>
      <c r="J217" s="4">
        <v>3</v>
      </c>
    </row>
    <row r="218" spans="1:10" x14ac:dyDescent="0.3">
      <c r="A218" s="3" t="s">
        <v>202</v>
      </c>
      <c r="B218" s="3" t="s">
        <v>134</v>
      </c>
      <c r="C218" s="4">
        <v>3</v>
      </c>
      <c r="D218" s="4">
        <v>22</v>
      </c>
      <c r="E218" s="4">
        <v>7.3</v>
      </c>
      <c r="F218" s="4">
        <v>14</v>
      </c>
      <c r="G218" s="4">
        <v>0</v>
      </c>
      <c r="H218" s="4">
        <v>0</v>
      </c>
      <c r="I218" s="4">
        <v>1</v>
      </c>
      <c r="J218" s="4">
        <v>2</v>
      </c>
    </row>
    <row r="219" spans="1:10" x14ac:dyDescent="0.3">
      <c r="A219" s="3" t="s">
        <v>436</v>
      </c>
      <c r="B219" s="3" t="s">
        <v>379</v>
      </c>
      <c r="C219" s="4">
        <v>3</v>
      </c>
      <c r="D219" s="4">
        <v>20</v>
      </c>
      <c r="E219" s="4">
        <v>6.7</v>
      </c>
      <c r="F219" s="4">
        <v>7</v>
      </c>
      <c r="G219" s="4">
        <v>1</v>
      </c>
      <c r="H219" s="4">
        <v>0</v>
      </c>
      <c r="I219" s="4">
        <v>1</v>
      </c>
      <c r="J219" s="4">
        <v>2</v>
      </c>
    </row>
    <row r="220" spans="1:10" x14ac:dyDescent="0.3">
      <c r="A220" s="3" t="s">
        <v>159</v>
      </c>
      <c r="B220" s="3" t="s">
        <v>151</v>
      </c>
      <c r="C220" s="4">
        <v>2</v>
      </c>
      <c r="D220" s="4">
        <v>19</v>
      </c>
      <c r="E220" s="4">
        <v>9.5</v>
      </c>
      <c r="F220" s="4">
        <v>14</v>
      </c>
      <c r="G220" s="4">
        <v>0</v>
      </c>
      <c r="H220" s="4">
        <v>0</v>
      </c>
      <c r="I220" s="4">
        <v>1</v>
      </c>
      <c r="J220" s="4">
        <v>0</v>
      </c>
    </row>
    <row r="221" spans="1:10" x14ac:dyDescent="0.3">
      <c r="A221" s="3" t="s">
        <v>437</v>
      </c>
      <c r="B221" s="3" t="s">
        <v>378</v>
      </c>
      <c r="C221" s="4">
        <v>1</v>
      </c>
      <c r="D221" s="4">
        <v>19</v>
      </c>
      <c r="E221" s="4">
        <v>19</v>
      </c>
      <c r="F221" s="4">
        <v>19</v>
      </c>
      <c r="G221" s="4">
        <v>0</v>
      </c>
      <c r="H221" s="4">
        <v>0</v>
      </c>
      <c r="I221" s="4">
        <v>1</v>
      </c>
      <c r="J221" s="4">
        <v>1</v>
      </c>
    </row>
    <row r="222" spans="1:10" x14ac:dyDescent="0.3">
      <c r="A222" s="3" t="s">
        <v>190</v>
      </c>
      <c r="B222" s="3" t="s">
        <v>152</v>
      </c>
      <c r="C222" s="4">
        <v>3</v>
      </c>
      <c r="D222" s="4">
        <v>17</v>
      </c>
      <c r="E222" s="4">
        <v>5.7</v>
      </c>
      <c r="F222" s="4">
        <v>8</v>
      </c>
      <c r="G222" s="4">
        <v>0</v>
      </c>
      <c r="H222" s="4">
        <v>0</v>
      </c>
      <c r="I222" s="4">
        <v>0</v>
      </c>
      <c r="J222" s="4">
        <v>0</v>
      </c>
    </row>
    <row r="223" spans="1:10" x14ac:dyDescent="0.3">
      <c r="A223" s="3" t="s">
        <v>201</v>
      </c>
      <c r="B223" s="3" t="s">
        <v>141</v>
      </c>
      <c r="C223" s="4">
        <v>3</v>
      </c>
      <c r="D223" s="4">
        <v>16</v>
      </c>
      <c r="E223" s="4">
        <v>5.3</v>
      </c>
      <c r="F223" s="4">
        <v>10</v>
      </c>
      <c r="G223" s="4">
        <v>0</v>
      </c>
      <c r="H223" s="4">
        <v>0</v>
      </c>
      <c r="I223" s="4">
        <v>1</v>
      </c>
      <c r="J223" s="4">
        <v>0</v>
      </c>
    </row>
    <row r="224" spans="1:10" x14ac:dyDescent="0.3">
      <c r="A224" s="3" t="s">
        <v>328</v>
      </c>
      <c r="B224" s="3" t="s">
        <v>384</v>
      </c>
      <c r="C224" s="4">
        <v>1</v>
      </c>
      <c r="D224" s="4">
        <v>16</v>
      </c>
      <c r="E224" s="4">
        <v>16</v>
      </c>
      <c r="F224" s="4">
        <v>16</v>
      </c>
      <c r="G224" s="4">
        <v>0</v>
      </c>
      <c r="H224" s="4">
        <v>0</v>
      </c>
      <c r="I224" s="4">
        <v>0</v>
      </c>
      <c r="J224" s="4">
        <v>1</v>
      </c>
    </row>
    <row r="225" spans="1:10" x14ac:dyDescent="0.3">
      <c r="A225" s="3" t="s">
        <v>438</v>
      </c>
      <c r="B225" s="3" t="s">
        <v>126</v>
      </c>
      <c r="C225" s="4">
        <v>1</v>
      </c>
      <c r="D225" s="4">
        <v>13</v>
      </c>
      <c r="E225" s="4">
        <v>13</v>
      </c>
      <c r="F225" s="4">
        <v>13</v>
      </c>
      <c r="G225" s="4">
        <v>0</v>
      </c>
      <c r="H225" s="4">
        <v>0</v>
      </c>
      <c r="I225" s="4">
        <v>1</v>
      </c>
      <c r="J225" s="4">
        <v>0</v>
      </c>
    </row>
    <row r="226" spans="1:10" x14ac:dyDescent="0.3">
      <c r="A226" s="3" t="s">
        <v>307</v>
      </c>
      <c r="B226" s="3" t="s">
        <v>376</v>
      </c>
      <c r="C226" s="4">
        <v>2</v>
      </c>
      <c r="D226" s="4">
        <v>12</v>
      </c>
      <c r="E226" s="4">
        <v>6</v>
      </c>
      <c r="F226" s="4">
        <v>6</v>
      </c>
      <c r="G226" s="4">
        <v>0</v>
      </c>
      <c r="H226" s="4">
        <v>0</v>
      </c>
      <c r="I226" s="4">
        <v>1</v>
      </c>
      <c r="J226" s="4">
        <v>0</v>
      </c>
    </row>
    <row r="227" spans="1:10" x14ac:dyDescent="0.3">
      <c r="A227" s="3" t="s">
        <v>439</v>
      </c>
      <c r="B227" s="3" t="s">
        <v>378</v>
      </c>
      <c r="C227" s="4">
        <v>2</v>
      </c>
      <c r="D227" s="4">
        <v>12</v>
      </c>
      <c r="E227" s="4">
        <v>6</v>
      </c>
      <c r="F227" s="4">
        <v>9</v>
      </c>
      <c r="G227" s="4">
        <v>0</v>
      </c>
      <c r="H227" s="4">
        <v>0</v>
      </c>
      <c r="I227" s="4">
        <v>0</v>
      </c>
      <c r="J227" s="4">
        <v>0</v>
      </c>
    </row>
    <row r="228" spans="1:10" x14ac:dyDescent="0.3">
      <c r="A228" s="3" t="s">
        <v>329</v>
      </c>
      <c r="B228" s="3" t="s">
        <v>118</v>
      </c>
      <c r="C228" s="4">
        <v>1</v>
      </c>
      <c r="D228" s="4">
        <v>11</v>
      </c>
      <c r="E228" s="4">
        <v>11</v>
      </c>
      <c r="F228" s="4">
        <v>11</v>
      </c>
      <c r="G228" s="4">
        <v>0</v>
      </c>
      <c r="H228" s="4">
        <v>0</v>
      </c>
      <c r="I228" s="4">
        <v>1</v>
      </c>
      <c r="J228" s="4">
        <v>0</v>
      </c>
    </row>
    <row r="229" spans="1:10" x14ac:dyDescent="0.3">
      <c r="A229" s="3" t="s">
        <v>440</v>
      </c>
      <c r="B229" s="3" t="s">
        <v>130</v>
      </c>
      <c r="C229" s="4">
        <v>1</v>
      </c>
      <c r="D229" s="4">
        <v>9</v>
      </c>
      <c r="E229" s="4">
        <v>9</v>
      </c>
      <c r="F229" s="4">
        <v>9</v>
      </c>
      <c r="G229" s="4">
        <v>0</v>
      </c>
      <c r="H229" s="4">
        <v>0</v>
      </c>
      <c r="I229" s="4">
        <v>1</v>
      </c>
      <c r="J229" s="4">
        <v>1</v>
      </c>
    </row>
    <row r="230" spans="1:10" x14ac:dyDescent="0.3">
      <c r="A230" s="3" t="s">
        <v>441</v>
      </c>
      <c r="B230" s="3" t="s">
        <v>141</v>
      </c>
      <c r="C230" s="4">
        <v>1</v>
      </c>
      <c r="D230" s="4">
        <v>9</v>
      </c>
      <c r="E230" s="4">
        <v>9</v>
      </c>
      <c r="F230" s="4">
        <v>9</v>
      </c>
      <c r="G230" s="4">
        <v>0</v>
      </c>
      <c r="H230" s="4">
        <v>0</v>
      </c>
      <c r="I230" s="4">
        <v>0</v>
      </c>
      <c r="J230" s="4">
        <v>0</v>
      </c>
    </row>
    <row r="231" spans="1:10" x14ac:dyDescent="0.3">
      <c r="A231" s="3" t="s">
        <v>169</v>
      </c>
      <c r="B231" s="3" t="s">
        <v>152</v>
      </c>
      <c r="C231" s="4">
        <v>1</v>
      </c>
      <c r="D231" s="4">
        <v>9</v>
      </c>
      <c r="E231" s="4">
        <v>9</v>
      </c>
      <c r="F231" s="4">
        <v>9</v>
      </c>
      <c r="G231" s="4">
        <v>0</v>
      </c>
      <c r="H231" s="4">
        <v>0</v>
      </c>
      <c r="I231" s="4">
        <v>0</v>
      </c>
      <c r="J231" s="4">
        <v>0</v>
      </c>
    </row>
    <row r="232" spans="1:10" x14ac:dyDescent="0.3">
      <c r="A232" s="3" t="s">
        <v>284</v>
      </c>
      <c r="B232" s="3" t="s">
        <v>139</v>
      </c>
      <c r="C232" s="4">
        <v>2</v>
      </c>
      <c r="D232" s="4">
        <v>8</v>
      </c>
      <c r="E232" s="4">
        <v>4</v>
      </c>
      <c r="F232" s="4">
        <v>6</v>
      </c>
      <c r="G232" s="4">
        <v>1</v>
      </c>
      <c r="H232" s="4">
        <v>0</v>
      </c>
      <c r="I232" s="4">
        <v>1</v>
      </c>
      <c r="J232" s="4">
        <v>1</v>
      </c>
    </row>
    <row r="233" spans="1:10" x14ac:dyDescent="0.3">
      <c r="A233" s="3" t="s">
        <v>442</v>
      </c>
      <c r="B233" s="3" t="s">
        <v>113</v>
      </c>
      <c r="C233" s="4">
        <v>1</v>
      </c>
      <c r="D233" s="4">
        <v>7</v>
      </c>
      <c r="E233" s="4">
        <v>7</v>
      </c>
      <c r="F233" s="4">
        <v>7</v>
      </c>
      <c r="G233" s="4">
        <v>0</v>
      </c>
      <c r="H233" s="4">
        <v>0</v>
      </c>
      <c r="I233" s="4">
        <v>0</v>
      </c>
      <c r="J233" s="4">
        <v>0</v>
      </c>
    </row>
    <row r="234" spans="1:10" x14ac:dyDescent="0.3">
      <c r="A234" s="3" t="s">
        <v>443</v>
      </c>
      <c r="B234" s="3" t="s">
        <v>376</v>
      </c>
      <c r="C234" s="4">
        <v>1</v>
      </c>
      <c r="D234" s="4">
        <v>7</v>
      </c>
      <c r="E234" s="4">
        <v>7</v>
      </c>
      <c r="F234" s="4">
        <v>7</v>
      </c>
      <c r="G234" s="4">
        <v>1</v>
      </c>
      <c r="H234" s="4">
        <v>0</v>
      </c>
      <c r="I234" s="4">
        <v>1</v>
      </c>
      <c r="J234" s="4">
        <v>1</v>
      </c>
    </row>
    <row r="235" spans="1:10" x14ac:dyDescent="0.3">
      <c r="A235" s="3" t="s">
        <v>444</v>
      </c>
      <c r="B235" s="3" t="s">
        <v>130</v>
      </c>
      <c r="C235" s="4">
        <v>1</v>
      </c>
      <c r="D235" s="4">
        <v>7</v>
      </c>
      <c r="E235" s="4">
        <v>7</v>
      </c>
      <c r="F235" s="4">
        <v>7</v>
      </c>
      <c r="G235" s="4">
        <v>0</v>
      </c>
      <c r="H235" s="4">
        <v>0</v>
      </c>
      <c r="I235" s="4">
        <v>0</v>
      </c>
      <c r="J235" s="4">
        <v>0</v>
      </c>
    </row>
    <row r="236" spans="1:10" x14ac:dyDescent="0.3">
      <c r="A236" s="3" t="s">
        <v>358</v>
      </c>
      <c r="B236" s="3" t="s">
        <v>113</v>
      </c>
      <c r="C236" s="4">
        <v>1</v>
      </c>
      <c r="D236" s="4">
        <v>7</v>
      </c>
      <c r="E236" s="4">
        <v>7</v>
      </c>
      <c r="F236" s="4">
        <v>7</v>
      </c>
      <c r="G236" s="4">
        <v>1</v>
      </c>
      <c r="H236" s="4">
        <v>0</v>
      </c>
      <c r="I236" s="4">
        <v>1</v>
      </c>
      <c r="J236" s="4">
        <v>0</v>
      </c>
    </row>
    <row r="237" spans="1:10" x14ac:dyDescent="0.3">
      <c r="A237" s="3" t="s">
        <v>359</v>
      </c>
      <c r="B237" s="3" t="s">
        <v>139</v>
      </c>
      <c r="C237" s="4">
        <v>1</v>
      </c>
      <c r="D237" s="4">
        <v>6</v>
      </c>
      <c r="E237" s="4">
        <v>6</v>
      </c>
      <c r="F237" s="4">
        <v>6</v>
      </c>
      <c r="G237" s="4">
        <v>0</v>
      </c>
      <c r="H237" s="4">
        <v>0</v>
      </c>
      <c r="I237" s="4">
        <v>0</v>
      </c>
      <c r="J237" s="4">
        <v>0</v>
      </c>
    </row>
    <row r="238" spans="1:10" x14ac:dyDescent="0.3">
      <c r="A238" s="3" t="s">
        <v>333</v>
      </c>
      <c r="B238" s="3" t="s">
        <v>130</v>
      </c>
      <c r="C238" s="4">
        <v>1</v>
      </c>
      <c r="D238" s="4">
        <v>6</v>
      </c>
      <c r="E238" s="4">
        <v>6</v>
      </c>
      <c r="F238" s="4">
        <v>6</v>
      </c>
      <c r="G238" s="4">
        <v>0</v>
      </c>
      <c r="H238" s="4">
        <v>0</v>
      </c>
      <c r="I238" s="4">
        <v>1</v>
      </c>
      <c r="J238" s="4">
        <v>1</v>
      </c>
    </row>
    <row r="239" spans="1:10" x14ac:dyDescent="0.3">
      <c r="A239" s="3" t="s">
        <v>312</v>
      </c>
      <c r="B239" s="3" t="s">
        <v>123</v>
      </c>
      <c r="C239" s="4">
        <v>1</v>
      </c>
      <c r="D239" s="4">
        <v>4</v>
      </c>
      <c r="E239" s="4">
        <v>4</v>
      </c>
      <c r="F239" s="4">
        <v>4</v>
      </c>
      <c r="G239" s="4">
        <v>0</v>
      </c>
      <c r="H239" s="4">
        <v>0</v>
      </c>
      <c r="I239" s="4">
        <v>0</v>
      </c>
      <c r="J239" s="4">
        <v>1</v>
      </c>
    </row>
    <row r="240" spans="1:10" x14ac:dyDescent="0.3">
      <c r="A240" s="3" t="s">
        <v>445</v>
      </c>
      <c r="B240" s="3" t="s">
        <v>151</v>
      </c>
      <c r="C240" s="4">
        <v>1</v>
      </c>
      <c r="D240" s="4">
        <v>3</v>
      </c>
      <c r="E240" s="4">
        <v>3</v>
      </c>
      <c r="F240" s="4">
        <v>3</v>
      </c>
      <c r="G240" s="4">
        <v>0</v>
      </c>
      <c r="H240" s="4">
        <v>0</v>
      </c>
      <c r="I240" s="4">
        <v>0</v>
      </c>
      <c r="J240" s="4">
        <v>0</v>
      </c>
    </row>
    <row r="241" spans="1:10" x14ac:dyDescent="0.3">
      <c r="A241" s="3" t="s">
        <v>446</v>
      </c>
      <c r="B241" s="3" t="s">
        <v>141</v>
      </c>
      <c r="C241" s="4">
        <v>1</v>
      </c>
      <c r="D241" s="4">
        <v>1</v>
      </c>
      <c r="E241" s="4">
        <v>1</v>
      </c>
      <c r="F241" s="4">
        <v>1</v>
      </c>
      <c r="G241" s="4">
        <v>0</v>
      </c>
      <c r="H241" s="4">
        <v>0</v>
      </c>
      <c r="I241" s="4">
        <v>0</v>
      </c>
      <c r="J241" s="4">
        <v>1</v>
      </c>
    </row>
    <row r="242" spans="1:10" x14ac:dyDescent="0.3">
      <c r="A242" s="5" t="s">
        <v>32</v>
      </c>
      <c r="B242" s="5" t="s">
        <v>105</v>
      </c>
      <c r="C242" s="6">
        <v>7582</v>
      </c>
      <c r="D242" s="6">
        <v>82830</v>
      </c>
      <c r="E242" s="6">
        <v>10.9</v>
      </c>
      <c r="F242" s="6">
        <v>7643</v>
      </c>
      <c r="G242" s="6">
        <v>501</v>
      </c>
      <c r="H242" s="6">
        <v>49</v>
      </c>
      <c r="I242" s="6">
        <v>4647</v>
      </c>
      <c r="J242" s="6">
        <v>1788</v>
      </c>
    </row>
    <row r="243" spans="1:10" x14ac:dyDescent="0.3">
      <c r="A243" s="5" t="s">
        <v>33</v>
      </c>
      <c r="B243" s="5" t="s">
        <v>105</v>
      </c>
      <c r="C243" s="6">
        <v>32</v>
      </c>
      <c r="D243" s="6">
        <v>345</v>
      </c>
      <c r="E243" s="6">
        <v>10.9</v>
      </c>
      <c r="F243" s="6">
        <v>32</v>
      </c>
      <c r="G243" s="6">
        <v>2</v>
      </c>
      <c r="H243" s="6">
        <v>0</v>
      </c>
      <c r="I243" s="6">
        <v>19</v>
      </c>
      <c r="J243" s="6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3" zoomScaleNormal="100" workbookViewId="0">
      <selection activeCell="V4" sqref="V4"/>
    </sheetView>
  </sheetViews>
  <sheetFormatPr defaultRowHeight="14.4" x14ac:dyDescent="0.3"/>
  <cols>
    <col min="1" max="1" width="19.88671875" style="20" customWidth="1"/>
    <col min="2" max="2" width="9.77734375" style="10" bestFit="1" customWidth="1"/>
    <col min="3" max="3" width="9.44140625" style="10" bestFit="1" customWidth="1"/>
    <col min="4" max="4" width="9.109375" style="10" bestFit="1" customWidth="1"/>
    <col min="5" max="5" width="7.21875" style="10" customWidth="1"/>
    <col min="6" max="6" width="7.6640625" style="10" customWidth="1"/>
    <col min="7" max="7" width="7.5546875" style="10" customWidth="1"/>
    <col min="8" max="8" width="5.33203125" style="10" customWidth="1"/>
    <col min="9" max="9" width="5.109375" style="10" customWidth="1"/>
    <col min="10" max="11" width="6.21875" style="10" hidden="1" customWidth="1"/>
    <col min="12" max="13" width="6.33203125" style="10" hidden="1" customWidth="1"/>
    <col min="14" max="14" width="5.33203125" style="10" customWidth="1"/>
    <col min="15" max="15" width="5.21875" style="10" customWidth="1"/>
    <col min="16" max="16" width="6.88671875" style="21" customWidth="1"/>
    <col min="17" max="17" width="5.44140625" style="10" hidden="1" customWidth="1"/>
    <col min="18" max="18" width="8.88671875" style="10" customWidth="1"/>
    <col min="19" max="19" width="5.44140625" style="10" customWidth="1"/>
    <col min="20" max="20" width="8.88671875" style="21"/>
    <col min="21" max="16384" width="8.88671875" style="10"/>
  </cols>
  <sheetData>
    <row r="1" spans="1:23" ht="22.8" x14ac:dyDescent="0.3">
      <c r="A1" s="2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80"/>
      <c r="Q1" s="53"/>
      <c r="R1" s="53"/>
      <c r="S1" s="53"/>
    </row>
    <row r="2" spans="1:23" x14ac:dyDescent="0.3">
      <c r="A2" s="2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80"/>
      <c r="Q2" s="53"/>
      <c r="R2" s="53"/>
      <c r="S2" s="53"/>
      <c r="U2" s="49"/>
      <c r="V2" s="50" t="s">
        <v>365</v>
      </c>
      <c r="W2" s="48">
        <f>'Games by Tm'!E1</f>
        <v>12</v>
      </c>
    </row>
    <row r="3" spans="1:23" x14ac:dyDescent="0.3">
      <c r="A3" s="1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1" t="s">
        <v>6</v>
      </c>
      <c r="G3" s="81" t="s">
        <v>7</v>
      </c>
      <c r="H3" s="81" t="s">
        <v>8</v>
      </c>
      <c r="I3" s="81" t="s">
        <v>9</v>
      </c>
      <c r="J3" s="81" t="s">
        <v>10</v>
      </c>
      <c r="K3" s="81" t="s">
        <v>11</v>
      </c>
      <c r="L3" s="81" t="s">
        <v>12</v>
      </c>
      <c r="M3" s="81" t="s">
        <v>13</v>
      </c>
      <c r="N3" s="81" t="s">
        <v>14</v>
      </c>
      <c r="O3" s="81" t="s">
        <v>15</v>
      </c>
      <c r="P3" s="82" t="s">
        <v>16</v>
      </c>
      <c r="Q3" s="81" t="s">
        <v>17</v>
      </c>
      <c r="R3" s="81" t="s">
        <v>18</v>
      </c>
      <c r="S3" s="81" t="s">
        <v>19</v>
      </c>
      <c r="T3" s="14" t="s">
        <v>83</v>
      </c>
      <c r="U3" s="7" t="s">
        <v>57</v>
      </c>
    </row>
    <row r="4" spans="1:23" x14ac:dyDescent="0.25">
      <c r="A4" s="86" t="s">
        <v>103</v>
      </c>
      <c r="B4" s="87">
        <v>18</v>
      </c>
      <c r="C4" s="87">
        <v>22</v>
      </c>
      <c r="D4" s="87">
        <v>0</v>
      </c>
      <c r="E4" s="87">
        <v>0</v>
      </c>
      <c r="F4" s="87">
        <v>0</v>
      </c>
      <c r="G4" s="87">
        <v>1</v>
      </c>
      <c r="H4" s="87">
        <v>37</v>
      </c>
      <c r="I4" s="87">
        <v>38</v>
      </c>
      <c r="J4" s="87">
        <v>0</v>
      </c>
      <c r="K4" s="87">
        <v>2</v>
      </c>
      <c r="L4" s="87">
        <v>1</v>
      </c>
      <c r="M4" s="87">
        <v>1</v>
      </c>
      <c r="N4" s="87">
        <v>20</v>
      </c>
      <c r="O4" s="87">
        <v>25</v>
      </c>
      <c r="P4" s="87">
        <v>80</v>
      </c>
      <c r="Q4" s="87">
        <v>54</v>
      </c>
      <c r="R4" s="87">
        <v>0</v>
      </c>
      <c r="S4" s="87">
        <v>345</v>
      </c>
      <c r="T4" s="24">
        <f t="shared" ref="T4:T27" si="0">(S4/$W$2)</f>
        <v>28.75</v>
      </c>
      <c r="U4" s="11">
        <v>1</v>
      </c>
    </row>
    <row r="5" spans="1:23" x14ac:dyDescent="0.25">
      <c r="A5" s="86" t="s">
        <v>28</v>
      </c>
      <c r="B5" s="87">
        <v>25</v>
      </c>
      <c r="C5" s="87">
        <v>18</v>
      </c>
      <c r="D5" s="87">
        <v>0</v>
      </c>
      <c r="E5" s="87">
        <v>0</v>
      </c>
      <c r="F5" s="87">
        <v>0</v>
      </c>
      <c r="G5" s="87">
        <v>1</v>
      </c>
      <c r="H5" s="87">
        <v>30</v>
      </c>
      <c r="I5" s="87">
        <v>32</v>
      </c>
      <c r="J5" s="87">
        <v>1</v>
      </c>
      <c r="K5" s="87">
        <v>4</v>
      </c>
      <c r="L5" s="87">
        <v>4</v>
      </c>
      <c r="M5" s="87">
        <v>7</v>
      </c>
      <c r="N5" s="87">
        <v>12</v>
      </c>
      <c r="O5" s="87">
        <v>17</v>
      </c>
      <c r="P5" s="87">
        <v>70.599999999999994</v>
      </c>
      <c r="Q5" s="87">
        <v>51</v>
      </c>
      <c r="R5" s="87">
        <v>0</v>
      </c>
      <c r="S5" s="87">
        <v>340</v>
      </c>
      <c r="T5" s="24">
        <f t="shared" si="0"/>
        <v>28.333333333333332</v>
      </c>
      <c r="U5" s="11">
        <f t="shared" ref="U5:U27" si="1">U4+1</f>
        <v>2</v>
      </c>
    </row>
    <row r="6" spans="1:23" x14ac:dyDescent="0.25">
      <c r="A6" s="86" t="s">
        <v>364</v>
      </c>
      <c r="B6" s="87">
        <v>13</v>
      </c>
      <c r="C6" s="87">
        <v>25</v>
      </c>
      <c r="D6" s="87">
        <v>0</v>
      </c>
      <c r="E6" s="87">
        <v>0</v>
      </c>
      <c r="F6" s="87">
        <v>0</v>
      </c>
      <c r="G6" s="87">
        <v>2</v>
      </c>
      <c r="H6" s="87">
        <v>36</v>
      </c>
      <c r="I6" s="87">
        <v>37</v>
      </c>
      <c r="J6" s="87">
        <v>2</v>
      </c>
      <c r="K6" s="87">
        <v>3</v>
      </c>
      <c r="L6" s="87">
        <v>0</v>
      </c>
      <c r="M6" s="87">
        <v>0</v>
      </c>
      <c r="N6" s="87">
        <v>10</v>
      </c>
      <c r="O6" s="87">
        <v>13</v>
      </c>
      <c r="P6" s="87">
        <v>76.900000000000006</v>
      </c>
      <c r="Q6" s="87">
        <v>47</v>
      </c>
      <c r="R6" s="87">
        <v>0</v>
      </c>
      <c r="S6" s="87">
        <v>310</v>
      </c>
      <c r="T6" s="24">
        <f t="shared" si="0"/>
        <v>25.833333333333332</v>
      </c>
      <c r="U6" s="11">
        <f t="shared" si="1"/>
        <v>3</v>
      </c>
    </row>
    <row r="7" spans="1:23" x14ac:dyDescent="0.25">
      <c r="A7" s="86" t="s">
        <v>361</v>
      </c>
      <c r="B7" s="87">
        <v>16</v>
      </c>
      <c r="C7" s="87">
        <v>17</v>
      </c>
      <c r="D7" s="87">
        <v>0</v>
      </c>
      <c r="E7" s="87">
        <v>1</v>
      </c>
      <c r="F7" s="87">
        <v>0</v>
      </c>
      <c r="G7" s="87">
        <v>0</v>
      </c>
      <c r="H7" s="87">
        <v>33</v>
      </c>
      <c r="I7" s="87">
        <v>34</v>
      </c>
      <c r="J7" s="87">
        <v>0</v>
      </c>
      <c r="K7" s="87">
        <v>0</v>
      </c>
      <c r="L7" s="87">
        <v>0</v>
      </c>
      <c r="M7" s="87">
        <v>0</v>
      </c>
      <c r="N7" s="87">
        <v>18</v>
      </c>
      <c r="O7" s="87">
        <v>20</v>
      </c>
      <c r="P7" s="87">
        <v>90</v>
      </c>
      <c r="Q7" s="87">
        <v>55</v>
      </c>
      <c r="R7" s="87">
        <v>2</v>
      </c>
      <c r="S7" s="87">
        <v>293</v>
      </c>
      <c r="T7" s="24">
        <f t="shared" si="0"/>
        <v>24.416666666666668</v>
      </c>
      <c r="U7" s="11">
        <f t="shared" si="1"/>
        <v>4</v>
      </c>
    </row>
    <row r="8" spans="1:23" x14ac:dyDescent="0.25">
      <c r="A8" s="86" t="s">
        <v>363</v>
      </c>
      <c r="B8" s="87">
        <v>15</v>
      </c>
      <c r="C8" s="87">
        <v>19</v>
      </c>
      <c r="D8" s="87">
        <v>0</v>
      </c>
      <c r="E8" s="87">
        <v>0</v>
      </c>
      <c r="F8" s="87">
        <v>0</v>
      </c>
      <c r="G8" s="87">
        <v>0</v>
      </c>
      <c r="H8" s="87">
        <v>29</v>
      </c>
      <c r="I8" s="87">
        <v>30</v>
      </c>
      <c r="J8" s="87">
        <v>1</v>
      </c>
      <c r="K8" s="87">
        <v>1</v>
      </c>
      <c r="L8" s="87">
        <v>1</v>
      </c>
      <c r="M8" s="87">
        <v>1</v>
      </c>
      <c r="N8" s="87">
        <v>17</v>
      </c>
      <c r="O8" s="87">
        <v>20</v>
      </c>
      <c r="P8" s="87">
        <v>85</v>
      </c>
      <c r="Q8" s="87">
        <v>50</v>
      </c>
      <c r="R8" s="87">
        <v>1</v>
      </c>
      <c r="S8" s="87">
        <v>290</v>
      </c>
      <c r="T8" s="24">
        <f t="shared" si="0"/>
        <v>24.166666666666668</v>
      </c>
      <c r="U8" s="11">
        <f t="shared" si="1"/>
        <v>5</v>
      </c>
    </row>
    <row r="9" spans="1:23" x14ac:dyDescent="0.25">
      <c r="A9" s="86" t="s">
        <v>24</v>
      </c>
      <c r="B9" s="87">
        <v>18</v>
      </c>
      <c r="C9" s="87">
        <v>19</v>
      </c>
      <c r="D9" s="87">
        <v>0</v>
      </c>
      <c r="E9" s="87">
        <v>0</v>
      </c>
      <c r="F9" s="87">
        <v>0</v>
      </c>
      <c r="G9" s="87">
        <v>0</v>
      </c>
      <c r="H9" s="87">
        <v>13</v>
      </c>
      <c r="I9" s="87">
        <v>14</v>
      </c>
      <c r="J9" s="87">
        <v>8</v>
      </c>
      <c r="K9" s="87">
        <v>12</v>
      </c>
      <c r="L9" s="87">
        <v>9</v>
      </c>
      <c r="M9" s="87">
        <v>11</v>
      </c>
      <c r="N9" s="87">
        <v>7</v>
      </c>
      <c r="O9" s="87">
        <v>9</v>
      </c>
      <c r="P9" s="87">
        <v>77.8</v>
      </c>
      <c r="Q9" s="87">
        <v>47</v>
      </c>
      <c r="R9" s="87">
        <v>0</v>
      </c>
      <c r="S9" s="87">
        <v>290</v>
      </c>
      <c r="T9" s="24">
        <f t="shared" si="0"/>
        <v>24.166666666666668</v>
      </c>
      <c r="U9" s="11">
        <f t="shared" si="1"/>
        <v>6</v>
      </c>
    </row>
    <row r="10" spans="1:23" x14ac:dyDescent="0.25">
      <c r="A10" s="86" t="s">
        <v>20</v>
      </c>
      <c r="B10" s="87">
        <v>13</v>
      </c>
      <c r="C10" s="87">
        <v>15</v>
      </c>
      <c r="D10" s="87">
        <v>0</v>
      </c>
      <c r="E10" s="87">
        <v>1</v>
      </c>
      <c r="F10" s="87">
        <v>0</v>
      </c>
      <c r="G10" s="87">
        <v>0</v>
      </c>
      <c r="H10" s="87">
        <v>26</v>
      </c>
      <c r="I10" s="87">
        <v>28</v>
      </c>
      <c r="J10" s="87">
        <v>0</v>
      </c>
      <c r="K10" s="87">
        <v>0</v>
      </c>
      <c r="L10" s="87">
        <v>1</v>
      </c>
      <c r="M10" s="87">
        <v>1</v>
      </c>
      <c r="N10" s="87">
        <v>27</v>
      </c>
      <c r="O10" s="87">
        <v>28</v>
      </c>
      <c r="P10" s="87">
        <v>96.4</v>
      </c>
      <c r="Q10" s="87">
        <v>52</v>
      </c>
      <c r="R10" s="87">
        <v>1</v>
      </c>
      <c r="S10" s="87">
        <v>285</v>
      </c>
      <c r="T10" s="24">
        <f t="shared" si="0"/>
        <v>23.75</v>
      </c>
      <c r="U10" s="11">
        <f t="shared" si="1"/>
        <v>7</v>
      </c>
    </row>
    <row r="11" spans="1:23" x14ac:dyDescent="0.25">
      <c r="A11" s="86" t="s">
        <v>23</v>
      </c>
      <c r="B11" s="87">
        <v>11</v>
      </c>
      <c r="C11" s="87">
        <v>20</v>
      </c>
      <c r="D11" s="87">
        <v>0</v>
      </c>
      <c r="E11" s="87">
        <v>0</v>
      </c>
      <c r="F11" s="87">
        <v>0</v>
      </c>
      <c r="G11" s="87">
        <v>0</v>
      </c>
      <c r="H11" s="87">
        <v>26</v>
      </c>
      <c r="I11" s="87">
        <v>27</v>
      </c>
      <c r="J11" s="87">
        <v>0</v>
      </c>
      <c r="K11" s="87">
        <v>2</v>
      </c>
      <c r="L11" s="87">
        <v>1</v>
      </c>
      <c r="M11" s="87">
        <v>2</v>
      </c>
      <c r="N11" s="87">
        <v>19</v>
      </c>
      <c r="O11" s="87">
        <v>20</v>
      </c>
      <c r="P11" s="87">
        <v>95</v>
      </c>
      <c r="Q11" s="87">
        <v>48</v>
      </c>
      <c r="R11" s="87">
        <v>1</v>
      </c>
      <c r="S11" s="87">
        <v>273</v>
      </c>
      <c r="T11" s="24">
        <f t="shared" si="0"/>
        <v>22.75</v>
      </c>
      <c r="U11" s="11">
        <f t="shared" si="1"/>
        <v>8</v>
      </c>
    </row>
    <row r="12" spans="1:23" x14ac:dyDescent="0.25">
      <c r="A12" s="86" t="s">
        <v>29</v>
      </c>
      <c r="B12" s="87">
        <v>16</v>
      </c>
      <c r="C12" s="87">
        <v>12</v>
      </c>
      <c r="D12" s="87">
        <v>0</v>
      </c>
      <c r="E12" s="87">
        <v>0</v>
      </c>
      <c r="F12" s="87">
        <v>2</v>
      </c>
      <c r="G12" s="87">
        <v>0</v>
      </c>
      <c r="H12" s="87">
        <v>29</v>
      </c>
      <c r="I12" s="87">
        <v>30</v>
      </c>
      <c r="J12" s="87">
        <v>0</v>
      </c>
      <c r="K12" s="87">
        <v>0</v>
      </c>
      <c r="L12" s="87">
        <v>0</v>
      </c>
      <c r="M12" s="87">
        <v>0</v>
      </c>
      <c r="N12" s="87">
        <v>20</v>
      </c>
      <c r="O12" s="87">
        <v>22</v>
      </c>
      <c r="P12" s="87">
        <v>90.9</v>
      </c>
      <c r="Q12" s="87">
        <v>46</v>
      </c>
      <c r="R12" s="87">
        <v>1</v>
      </c>
      <c r="S12" s="87">
        <v>271</v>
      </c>
      <c r="T12" s="24">
        <f t="shared" si="0"/>
        <v>22.583333333333332</v>
      </c>
      <c r="U12" s="11">
        <f t="shared" si="1"/>
        <v>9</v>
      </c>
    </row>
    <row r="13" spans="1:23" x14ac:dyDescent="0.25">
      <c r="A13" s="86" t="s">
        <v>21</v>
      </c>
      <c r="B13" s="87">
        <v>11</v>
      </c>
      <c r="C13" s="87">
        <v>17</v>
      </c>
      <c r="D13" s="87">
        <v>0</v>
      </c>
      <c r="E13" s="87">
        <v>0</v>
      </c>
      <c r="F13" s="87">
        <v>0</v>
      </c>
      <c r="G13" s="87">
        <v>0</v>
      </c>
      <c r="H13" s="87">
        <v>26</v>
      </c>
      <c r="I13" s="87">
        <v>27</v>
      </c>
      <c r="J13" s="87">
        <v>1</v>
      </c>
      <c r="K13" s="87">
        <v>1</v>
      </c>
      <c r="L13" s="87">
        <v>0</v>
      </c>
      <c r="M13" s="87">
        <v>0</v>
      </c>
      <c r="N13" s="87">
        <v>24</v>
      </c>
      <c r="O13" s="87">
        <v>26</v>
      </c>
      <c r="P13" s="87">
        <v>92.3</v>
      </c>
      <c r="Q13" s="87">
        <v>49</v>
      </c>
      <c r="R13" s="87">
        <v>0</v>
      </c>
      <c r="S13" s="87">
        <v>268</v>
      </c>
      <c r="T13" s="24">
        <f t="shared" si="0"/>
        <v>22.333333333333332</v>
      </c>
      <c r="U13" s="11">
        <f t="shared" si="1"/>
        <v>10</v>
      </c>
    </row>
    <row r="14" spans="1:23" x14ac:dyDescent="0.25">
      <c r="A14" s="86" t="s">
        <v>104</v>
      </c>
      <c r="B14" s="87">
        <v>21</v>
      </c>
      <c r="C14" s="87">
        <v>11</v>
      </c>
      <c r="D14" s="87">
        <v>0</v>
      </c>
      <c r="E14" s="87">
        <v>0</v>
      </c>
      <c r="F14" s="87">
        <v>0</v>
      </c>
      <c r="G14" s="87">
        <v>0</v>
      </c>
      <c r="H14" s="87">
        <v>28</v>
      </c>
      <c r="I14" s="87">
        <v>29</v>
      </c>
      <c r="J14" s="87">
        <v>0</v>
      </c>
      <c r="K14" s="87">
        <v>0</v>
      </c>
      <c r="L14" s="87">
        <v>2</v>
      </c>
      <c r="M14" s="87">
        <v>3</v>
      </c>
      <c r="N14" s="87">
        <v>14</v>
      </c>
      <c r="O14" s="87">
        <v>15</v>
      </c>
      <c r="P14" s="87">
        <v>93.3</v>
      </c>
      <c r="Q14" s="87">
        <v>48</v>
      </c>
      <c r="R14" s="87">
        <v>1</v>
      </c>
      <c r="S14" s="87">
        <v>268</v>
      </c>
      <c r="T14" s="24">
        <f t="shared" si="0"/>
        <v>22.333333333333332</v>
      </c>
      <c r="U14" s="11">
        <f t="shared" si="1"/>
        <v>11</v>
      </c>
    </row>
    <row r="15" spans="1:23" x14ac:dyDescent="0.25">
      <c r="A15" s="86" t="s">
        <v>91</v>
      </c>
      <c r="B15" s="87">
        <v>11</v>
      </c>
      <c r="C15" s="87">
        <v>19</v>
      </c>
      <c r="D15" s="87">
        <v>0</v>
      </c>
      <c r="E15" s="87">
        <v>1</v>
      </c>
      <c r="F15" s="87">
        <v>0</v>
      </c>
      <c r="G15" s="87">
        <v>0</v>
      </c>
      <c r="H15" s="87">
        <v>25</v>
      </c>
      <c r="I15" s="87">
        <v>27</v>
      </c>
      <c r="J15" s="87">
        <v>2</v>
      </c>
      <c r="K15" s="87">
        <v>3</v>
      </c>
      <c r="L15" s="87">
        <v>1</v>
      </c>
      <c r="M15" s="87">
        <v>1</v>
      </c>
      <c r="N15" s="87">
        <v>17</v>
      </c>
      <c r="O15" s="87">
        <v>18</v>
      </c>
      <c r="P15" s="87">
        <v>94.4</v>
      </c>
      <c r="Q15" s="87">
        <v>48</v>
      </c>
      <c r="R15" s="87">
        <v>0</v>
      </c>
      <c r="S15" s="87">
        <v>268</v>
      </c>
      <c r="T15" s="24">
        <f t="shared" si="0"/>
        <v>22.333333333333332</v>
      </c>
      <c r="U15" s="11">
        <f t="shared" si="1"/>
        <v>12</v>
      </c>
    </row>
    <row r="16" spans="1:23" x14ac:dyDescent="0.25">
      <c r="A16" s="86" t="s">
        <v>89</v>
      </c>
      <c r="B16" s="87">
        <v>14</v>
      </c>
      <c r="C16" s="87">
        <v>15</v>
      </c>
      <c r="D16" s="87">
        <v>0</v>
      </c>
      <c r="E16" s="87">
        <v>1</v>
      </c>
      <c r="F16" s="87">
        <v>0</v>
      </c>
      <c r="G16" s="87">
        <v>0</v>
      </c>
      <c r="H16" s="87">
        <v>28</v>
      </c>
      <c r="I16" s="87">
        <v>28</v>
      </c>
      <c r="J16" s="87">
        <v>0</v>
      </c>
      <c r="K16" s="87">
        <v>0</v>
      </c>
      <c r="L16" s="87">
        <v>0</v>
      </c>
      <c r="M16" s="87">
        <v>2</v>
      </c>
      <c r="N16" s="87">
        <v>19</v>
      </c>
      <c r="O16" s="87">
        <v>23</v>
      </c>
      <c r="P16" s="87">
        <v>82.6</v>
      </c>
      <c r="Q16" s="87">
        <v>53</v>
      </c>
      <c r="R16" s="87">
        <v>1</v>
      </c>
      <c r="S16" s="87">
        <v>267</v>
      </c>
      <c r="T16" s="24">
        <f t="shared" si="0"/>
        <v>22.25</v>
      </c>
      <c r="U16" s="11">
        <f t="shared" si="1"/>
        <v>13</v>
      </c>
    </row>
    <row r="17" spans="1:21" x14ac:dyDescent="0.25">
      <c r="A17" s="86" t="s">
        <v>22</v>
      </c>
      <c r="B17" s="87">
        <v>12</v>
      </c>
      <c r="C17" s="87">
        <v>20</v>
      </c>
      <c r="D17" s="87">
        <v>0</v>
      </c>
      <c r="E17" s="87">
        <v>0</v>
      </c>
      <c r="F17" s="87">
        <v>0</v>
      </c>
      <c r="G17" s="87">
        <v>0</v>
      </c>
      <c r="H17" s="87">
        <v>30</v>
      </c>
      <c r="I17" s="87">
        <v>30</v>
      </c>
      <c r="J17" s="87">
        <v>1</v>
      </c>
      <c r="K17" s="87">
        <v>1</v>
      </c>
      <c r="L17" s="87">
        <v>1</v>
      </c>
      <c r="M17" s="87">
        <v>1</v>
      </c>
      <c r="N17" s="87">
        <v>13</v>
      </c>
      <c r="O17" s="87">
        <v>18</v>
      </c>
      <c r="P17" s="87">
        <v>72.2</v>
      </c>
      <c r="Q17" s="87">
        <v>41</v>
      </c>
      <c r="R17" s="87">
        <v>0</v>
      </c>
      <c r="S17" s="87">
        <v>265</v>
      </c>
      <c r="T17" s="24">
        <f t="shared" si="0"/>
        <v>22.083333333333332</v>
      </c>
      <c r="U17" s="11">
        <f t="shared" si="1"/>
        <v>14</v>
      </c>
    </row>
    <row r="18" spans="1:21" x14ac:dyDescent="0.25">
      <c r="A18" s="86" t="s">
        <v>25</v>
      </c>
      <c r="B18" s="87">
        <v>5</v>
      </c>
      <c r="C18" s="87">
        <v>25</v>
      </c>
      <c r="D18" s="87">
        <v>1</v>
      </c>
      <c r="E18" s="87">
        <v>1</v>
      </c>
      <c r="F18" s="87">
        <v>0</v>
      </c>
      <c r="G18" s="87">
        <v>0</v>
      </c>
      <c r="H18" s="87">
        <v>29</v>
      </c>
      <c r="I18" s="87">
        <v>30</v>
      </c>
      <c r="J18" s="87">
        <v>2</v>
      </c>
      <c r="K18" s="87">
        <v>2</v>
      </c>
      <c r="L18" s="87">
        <v>0</v>
      </c>
      <c r="M18" s="87">
        <v>0</v>
      </c>
      <c r="N18" s="87">
        <v>12</v>
      </c>
      <c r="O18" s="87">
        <v>14</v>
      </c>
      <c r="P18" s="87">
        <v>85.7</v>
      </c>
      <c r="Q18" s="87">
        <v>52</v>
      </c>
      <c r="R18" s="87">
        <v>0</v>
      </c>
      <c r="S18" s="87">
        <v>261</v>
      </c>
      <c r="T18" s="24">
        <f t="shared" si="0"/>
        <v>21.75</v>
      </c>
      <c r="U18" s="11">
        <f t="shared" si="1"/>
        <v>15</v>
      </c>
    </row>
    <row r="19" spans="1:21" x14ac:dyDescent="0.25">
      <c r="A19" s="86" t="s">
        <v>93</v>
      </c>
      <c r="B19" s="87">
        <v>15</v>
      </c>
      <c r="C19" s="87">
        <v>17</v>
      </c>
      <c r="D19" s="87">
        <v>0</v>
      </c>
      <c r="E19" s="87">
        <v>0</v>
      </c>
      <c r="F19" s="87">
        <v>0</v>
      </c>
      <c r="G19" s="87">
        <v>0</v>
      </c>
      <c r="H19" s="87">
        <v>24</v>
      </c>
      <c r="I19" s="87">
        <v>24</v>
      </c>
      <c r="J19" s="87">
        <v>1</v>
      </c>
      <c r="K19" s="87">
        <v>3</v>
      </c>
      <c r="L19" s="87">
        <v>2</v>
      </c>
      <c r="M19" s="87">
        <v>4</v>
      </c>
      <c r="N19" s="87">
        <v>12</v>
      </c>
      <c r="O19" s="87">
        <v>16</v>
      </c>
      <c r="P19" s="87">
        <v>75</v>
      </c>
      <c r="Q19" s="87">
        <v>41</v>
      </c>
      <c r="R19" s="87">
        <v>1</v>
      </c>
      <c r="S19" s="87">
        <v>260</v>
      </c>
      <c r="T19" s="24">
        <f t="shared" si="0"/>
        <v>21.666666666666668</v>
      </c>
      <c r="U19" s="11">
        <f t="shared" si="1"/>
        <v>16</v>
      </c>
    </row>
    <row r="20" spans="1:21" x14ac:dyDescent="0.25">
      <c r="A20" s="86" t="s">
        <v>26</v>
      </c>
      <c r="B20" s="87">
        <v>10</v>
      </c>
      <c r="C20" s="87">
        <v>16</v>
      </c>
      <c r="D20" s="87">
        <v>0</v>
      </c>
      <c r="E20" s="87">
        <v>1</v>
      </c>
      <c r="F20" s="87">
        <v>0</v>
      </c>
      <c r="G20" s="87">
        <v>0</v>
      </c>
      <c r="H20" s="87">
        <v>25</v>
      </c>
      <c r="I20" s="87">
        <v>26</v>
      </c>
      <c r="J20" s="87">
        <v>0</v>
      </c>
      <c r="K20" s="87">
        <v>0</v>
      </c>
      <c r="L20" s="87">
        <v>0</v>
      </c>
      <c r="M20" s="87">
        <v>0</v>
      </c>
      <c r="N20" s="87">
        <v>24</v>
      </c>
      <c r="O20" s="87">
        <v>26</v>
      </c>
      <c r="P20" s="87">
        <v>92.3</v>
      </c>
      <c r="Q20" s="87">
        <v>54</v>
      </c>
      <c r="R20" s="87">
        <v>0</v>
      </c>
      <c r="S20" s="87">
        <v>259</v>
      </c>
      <c r="T20" s="24">
        <f t="shared" si="0"/>
        <v>21.583333333333332</v>
      </c>
      <c r="U20" s="11">
        <f t="shared" si="1"/>
        <v>17</v>
      </c>
    </row>
    <row r="21" spans="1:21" x14ac:dyDescent="0.25">
      <c r="A21" s="86" t="s">
        <v>30</v>
      </c>
      <c r="B21" s="87">
        <v>12</v>
      </c>
      <c r="C21" s="87">
        <v>13</v>
      </c>
      <c r="D21" s="87">
        <v>0</v>
      </c>
      <c r="E21" s="87">
        <v>1</v>
      </c>
      <c r="F21" s="87">
        <v>0</v>
      </c>
      <c r="G21" s="87">
        <v>0</v>
      </c>
      <c r="H21" s="87">
        <v>22</v>
      </c>
      <c r="I21" s="87">
        <v>22</v>
      </c>
      <c r="J21" s="87">
        <v>2</v>
      </c>
      <c r="K21" s="87">
        <v>3</v>
      </c>
      <c r="L21" s="87">
        <v>0</v>
      </c>
      <c r="M21" s="87">
        <v>1</v>
      </c>
      <c r="N21" s="87">
        <v>21</v>
      </c>
      <c r="O21" s="87">
        <v>25</v>
      </c>
      <c r="P21" s="87">
        <v>84</v>
      </c>
      <c r="Q21" s="87">
        <v>58</v>
      </c>
      <c r="R21" s="87">
        <v>1</v>
      </c>
      <c r="S21" s="87">
        <v>247</v>
      </c>
      <c r="T21" s="24">
        <f t="shared" si="0"/>
        <v>20.583333333333332</v>
      </c>
      <c r="U21" s="11">
        <f t="shared" si="1"/>
        <v>18</v>
      </c>
    </row>
    <row r="22" spans="1:21" x14ac:dyDescent="0.25">
      <c r="A22" s="86" t="s">
        <v>447</v>
      </c>
      <c r="B22" s="87">
        <v>8</v>
      </c>
      <c r="C22" s="87">
        <v>15</v>
      </c>
      <c r="D22" s="87">
        <v>0</v>
      </c>
      <c r="E22" s="87">
        <v>2</v>
      </c>
      <c r="F22" s="87">
        <v>0</v>
      </c>
      <c r="G22" s="87">
        <v>0</v>
      </c>
      <c r="H22" s="87">
        <v>17</v>
      </c>
      <c r="I22" s="87">
        <v>19</v>
      </c>
      <c r="J22" s="87">
        <v>4</v>
      </c>
      <c r="K22" s="87">
        <v>5</v>
      </c>
      <c r="L22" s="87">
        <v>0</v>
      </c>
      <c r="M22" s="87">
        <v>1</v>
      </c>
      <c r="N22" s="87">
        <v>21</v>
      </c>
      <c r="O22" s="87">
        <v>24</v>
      </c>
      <c r="P22" s="87">
        <v>87.5</v>
      </c>
      <c r="Q22" s="87">
        <v>50</v>
      </c>
      <c r="R22" s="87">
        <v>1</v>
      </c>
      <c r="S22" s="87">
        <v>240</v>
      </c>
      <c r="T22" s="24">
        <f t="shared" si="0"/>
        <v>20</v>
      </c>
      <c r="U22" s="11">
        <f t="shared" si="1"/>
        <v>19</v>
      </c>
    </row>
    <row r="23" spans="1:21" x14ac:dyDescent="0.25">
      <c r="A23" s="86" t="s">
        <v>362</v>
      </c>
      <c r="B23" s="87">
        <v>9</v>
      </c>
      <c r="C23" s="87">
        <v>14</v>
      </c>
      <c r="D23" s="87">
        <v>0</v>
      </c>
      <c r="E23" s="87">
        <v>2</v>
      </c>
      <c r="F23" s="87">
        <v>0</v>
      </c>
      <c r="G23" s="87">
        <v>0</v>
      </c>
      <c r="H23" s="87">
        <v>23</v>
      </c>
      <c r="I23" s="87">
        <v>23</v>
      </c>
      <c r="J23" s="87">
        <v>0</v>
      </c>
      <c r="K23" s="87">
        <v>0</v>
      </c>
      <c r="L23" s="87">
        <v>1</v>
      </c>
      <c r="M23" s="87">
        <v>2</v>
      </c>
      <c r="N23" s="87">
        <v>20</v>
      </c>
      <c r="O23" s="87">
        <v>22</v>
      </c>
      <c r="P23" s="87">
        <v>90.9</v>
      </c>
      <c r="Q23" s="87">
        <v>52</v>
      </c>
      <c r="R23" s="87">
        <v>0</v>
      </c>
      <c r="S23" s="87">
        <v>235</v>
      </c>
      <c r="T23" s="24">
        <f t="shared" si="0"/>
        <v>19.583333333333332</v>
      </c>
      <c r="U23" s="11">
        <f t="shared" si="1"/>
        <v>20</v>
      </c>
    </row>
    <row r="24" spans="1:21" x14ac:dyDescent="0.25">
      <c r="A24" s="86" t="s">
        <v>92</v>
      </c>
      <c r="B24" s="87">
        <v>10</v>
      </c>
      <c r="C24" s="87">
        <v>16</v>
      </c>
      <c r="D24" s="87">
        <v>0</v>
      </c>
      <c r="E24" s="87">
        <v>0</v>
      </c>
      <c r="F24" s="87">
        <v>0</v>
      </c>
      <c r="G24" s="87">
        <v>0</v>
      </c>
      <c r="H24" s="87">
        <v>24</v>
      </c>
      <c r="I24" s="87">
        <v>25</v>
      </c>
      <c r="J24" s="87">
        <v>0</v>
      </c>
      <c r="K24" s="87">
        <v>1</v>
      </c>
      <c r="L24" s="87">
        <v>0</v>
      </c>
      <c r="M24" s="87">
        <v>0</v>
      </c>
      <c r="N24" s="87">
        <v>16</v>
      </c>
      <c r="O24" s="87">
        <v>17</v>
      </c>
      <c r="P24" s="87">
        <v>94.1</v>
      </c>
      <c r="Q24" s="87">
        <v>49</v>
      </c>
      <c r="R24" s="87">
        <v>0</v>
      </c>
      <c r="S24" s="87">
        <v>228</v>
      </c>
      <c r="T24" s="24">
        <f t="shared" si="0"/>
        <v>19</v>
      </c>
      <c r="U24" s="11">
        <f t="shared" si="1"/>
        <v>21</v>
      </c>
    </row>
    <row r="25" spans="1:21" x14ac:dyDescent="0.25">
      <c r="A25" s="86" t="s">
        <v>360</v>
      </c>
      <c r="B25" s="87">
        <v>12</v>
      </c>
      <c r="C25" s="87">
        <v>9</v>
      </c>
      <c r="D25" s="87">
        <v>1</v>
      </c>
      <c r="E25" s="87">
        <v>3</v>
      </c>
      <c r="F25" s="87">
        <v>0</v>
      </c>
      <c r="G25" s="87">
        <v>0</v>
      </c>
      <c r="H25" s="87">
        <v>22</v>
      </c>
      <c r="I25" s="87">
        <v>23</v>
      </c>
      <c r="J25" s="87">
        <v>0</v>
      </c>
      <c r="K25" s="87">
        <v>0</v>
      </c>
      <c r="L25" s="87">
        <v>1</v>
      </c>
      <c r="M25" s="87">
        <v>2</v>
      </c>
      <c r="N25" s="87">
        <v>10</v>
      </c>
      <c r="O25" s="87">
        <v>13</v>
      </c>
      <c r="P25" s="87">
        <v>76.900000000000006</v>
      </c>
      <c r="Q25" s="87">
        <v>43</v>
      </c>
      <c r="R25" s="87">
        <v>0</v>
      </c>
      <c r="S25" s="87">
        <v>204</v>
      </c>
      <c r="T25" s="24">
        <f t="shared" si="0"/>
        <v>17</v>
      </c>
      <c r="U25" s="11">
        <f t="shared" si="1"/>
        <v>22</v>
      </c>
    </row>
    <row r="26" spans="1:21" x14ac:dyDescent="0.25">
      <c r="A26" s="86" t="s">
        <v>451</v>
      </c>
      <c r="B26" s="87">
        <v>4</v>
      </c>
      <c r="C26" s="87">
        <v>12</v>
      </c>
      <c r="D26" s="87">
        <v>0</v>
      </c>
      <c r="E26" s="87">
        <v>3</v>
      </c>
      <c r="F26" s="87">
        <v>0</v>
      </c>
      <c r="G26" s="87">
        <v>0</v>
      </c>
      <c r="H26" s="87">
        <v>19</v>
      </c>
      <c r="I26" s="87">
        <v>19</v>
      </c>
      <c r="J26" s="87">
        <v>0</v>
      </c>
      <c r="K26" s="87">
        <v>0</v>
      </c>
      <c r="L26" s="87">
        <v>0</v>
      </c>
      <c r="M26" s="87">
        <v>0</v>
      </c>
      <c r="N26" s="87">
        <v>21</v>
      </c>
      <c r="O26" s="87">
        <v>24</v>
      </c>
      <c r="P26" s="87">
        <v>87.5</v>
      </c>
      <c r="Q26" s="87">
        <v>50</v>
      </c>
      <c r="R26" s="87">
        <v>0</v>
      </c>
      <c r="S26" s="87">
        <v>196</v>
      </c>
      <c r="T26" s="24">
        <f t="shared" si="0"/>
        <v>16.333333333333332</v>
      </c>
      <c r="U26" s="11">
        <f t="shared" si="1"/>
        <v>23</v>
      </c>
    </row>
    <row r="27" spans="1:21" x14ac:dyDescent="0.25">
      <c r="A27" s="86" t="s">
        <v>31</v>
      </c>
      <c r="B27" s="87">
        <v>9</v>
      </c>
      <c r="C27" s="87">
        <v>9</v>
      </c>
      <c r="D27" s="87">
        <v>0</v>
      </c>
      <c r="E27" s="87">
        <v>1</v>
      </c>
      <c r="F27" s="87">
        <v>0</v>
      </c>
      <c r="G27" s="87">
        <v>0</v>
      </c>
      <c r="H27" s="87">
        <v>16</v>
      </c>
      <c r="I27" s="87">
        <v>18</v>
      </c>
      <c r="J27" s="87">
        <v>1</v>
      </c>
      <c r="K27" s="87">
        <v>1</v>
      </c>
      <c r="L27" s="87">
        <v>0</v>
      </c>
      <c r="M27" s="87">
        <v>0</v>
      </c>
      <c r="N27" s="87">
        <v>12</v>
      </c>
      <c r="O27" s="87">
        <v>15</v>
      </c>
      <c r="P27" s="87">
        <v>80</v>
      </c>
      <c r="Q27" s="87">
        <v>49</v>
      </c>
      <c r="R27" s="87">
        <v>1</v>
      </c>
      <c r="S27" s="87">
        <v>170</v>
      </c>
      <c r="T27" s="24">
        <f t="shared" si="0"/>
        <v>14.166666666666666</v>
      </c>
      <c r="U27" s="11">
        <f t="shared" si="1"/>
        <v>24</v>
      </c>
    </row>
    <row r="28" spans="1:21" x14ac:dyDescent="0.25">
      <c r="A28" s="88" t="s">
        <v>32</v>
      </c>
      <c r="B28" s="89">
        <v>308</v>
      </c>
      <c r="C28" s="89">
        <v>395</v>
      </c>
      <c r="D28" s="89">
        <v>2</v>
      </c>
      <c r="E28" s="89">
        <v>18</v>
      </c>
      <c r="F28" s="89">
        <v>2</v>
      </c>
      <c r="G28" s="89">
        <v>4</v>
      </c>
      <c r="H28" s="89">
        <v>617</v>
      </c>
      <c r="I28" s="89">
        <v>640</v>
      </c>
      <c r="J28" s="89">
        <v>26</v>
      </c>
      <c r="K28" s="89">
        <v>44</v>
      </c>
      <c r="L28" s="89">
        <v>25</v>
      </c>
      <c r="M28" s="89">
        <v>40</v>
      </c>
      <c r="N28" s="89">
        <v>406</v>
      </c>
      <c r="O28" s="89">
        <v>470</v>
      </c>
      <c r="P28" s="89">
        <v>86.4</v>
      </c>
      <c r="Q28" s="89">
        <v>1187</v>
      </c>
      <c r="R28" s="89">
        <v>12</v>
      </c>
      <c r="S28" s="89">
        <v>6333</v>
      </c>
      <c r="T28" s="21">
        <f>AVERAGE(T4:T27)</f>
        <v>21.989583333333329</v>
      </c>
    </row>
    <row r="29" spans="1:21" x14ac:dyDescent="0.25">
      <c r="A29" s="88" t="s">
        <v>33</v>
      </c>
      <c r="B29" s="89">
        <v>13</v>
      </c>
      <c r="C29" s="89">
        <v>16</v>
      </c>
      <c r="D29" s="89">
        <v>0</v>
      </c>
      <c r="E29" s="89">
        <v>1</v>
      </c>
      <c r="F29" s="89">
        <v>0</v>
      </c>
      <c r="G29" s="89">
        <v>0</v>
      </c>
      <c r="H29" s="89">
        <v>26</v>
      </c>
      <c r="I29" s="89">
        <v>27</v>
      </c>
      <c r="J29" s="89">
        <v>1</v>
      </c>
      <c r="K29" s="89">
        <v>2</v>
      </c>
      <c r="L29" s="89">
        <v>1</v>
      </c>
      <c r="M29" s="89">
        <v>2</v>
      </c>
      <c r="N29" s="89">
        <v>17</v>
      </c>
      <c r="O29" s="89">
        <v>20</v>
      </c>
      <c r="P29" s="89">
        <v>86.4</v>
      </c>
      <c r="Q29" s="89">
        <v>49</v>
      </c>
      <c r="R29" s="89">
        <v>1</v>
      </c>
      <c r="S29" s="89">
        <v>264</v>
      </c>
      <c r="T29" s="24">
        <f>(S29/$W$2)</f>
        <v>22</v>
      </c>
    </row>
  </sheetData>
  <sortState ref="A4:T27">
    <sortCondition descending="1" ref="T4:T2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3" zoomScale="90" zoomScaleNormal="90" workbookViewId="0">
      <selection activeCell="A24" sqref="A24:XFD24"/>
    </sheetView>
  </sheetViews>
  <sheetFormatPr defaultRowHeight="14.4" x14ac:dyDescent="0.3"/>
  <cols>
    <col min="1" max="1" width="19.109375" style="78" customWidth="1"/>
    <col min="2" max="2" width="5.88671875" style="25" customWidth="1"/>
    <col min="3" max="3" width="5.77734375" style="25" customWidth="1"/>
    <col min="4" max="4" width="5" style="25" customWidth="1"/>
    <col min="5" max="5" width="6.109375" style="25" customWidth="1"/>
    <col min="6" max="6" width="5.6640625" style="25" customWidth="1"/>
    <col min="7" max="8" width="5.44140625" style="25" customWidth="1"/>
    <col min="9" max="9" width="5.109375" style="25" customWidth="1"/>
    <col min="10" max="10" width="10.5546875" style="25" customWidth="1"/>
    <col min="11" max="12" width="10.33203125" style="25" customWidth="1"/>
    <col min="13" max="13" width="10.44140625" style="25" customWidth="1"/>
    <col min="14" max="15" width="9.77734375" style="25" customWidth="1"/>
    <col min="16" max="16" width="9.77734375" style="60" customWidth="1"/>
    <col min="17" max="18" width="9.77734375" style="25" customWidth="1"/>
    <col min="19" max="19" width="7.44140625" style="25" customWidth="1"/>
    <col min="20" max="20" width="8.88671875" style="60"/>
    <col min="21" max="16384" width="8.88671875" style="25"/>
  </cols>
  <sheetData>
    <row r="1" spans="1:22" ht="68.400000000000006" x14ac:dyDescent="0.3">
      <c r="A1" s="9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85"/>
      <c r="Q1" s="72"/>
      <c r="R1" s="72"/>
      <c r="S1" s="71"/>
    </row>
    <row r="2" spans="1:22" ht="28.8" x14ac:dyDescent="0.3">
      <c r="A2" s="9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85"/>
      <c r="Q2" s="72"/>
      <c r="R2" s="72"/>
      <c r="T2" s="74"/>
      <c r="U2" s="75" t="s">
        <v>365</v>
      </c>
      <c r="V2" s="76">
        <f>PF!W2</f>
        <v>12</v>
      </c>
    </row>
    <row r="3" spans="1:22" ht="55.2" x14ac:dyDescent="0.3">
      <c r="A3" s="45" t="s">
        <v>1</v>
      </c>
      <c r="B3" s="79" t="s">
        <v>35</v>
      </c>
      <c r="C3" s="79" t="s">
        <v>36</v>
      </c>
      <c r="D3" s="79" t="s">
        <v>37</v>
      </c>
      <c r="E3" s="79" t="s">
        <v>448</v>
      </c>
      <c r="F3" s="79" t="s">
        <v>449</v>
      </c>
      <c r="G3" s="79" t="s">
        <v>450</v>
      </c>
      <c r="H3" s="79" t="s">
        <v>370</v>
      </c>
      <c r="I3" s="79" t="s">
        <v>371</v>
      </c>
      <c r="J3" s="79" t="s">
        <v>372</v>
      </c>
      <c r="K3" s="79" t="s">
        <v>373</v>
      </c>
      <c r="L3" s="79" t="s">
        <v>38</v>
      </c>
      <c r="M3" s="79" t="s">
        <v>39</v>
      </c>
      <c r="N3" s="79" t="s">
        <v>40</v>
      </c>
      <c r="O3" s="79" t="s">
        <v>41</v>
      </c>
      <c r="P3" s="14" t="s">
        <v>374</v>
      </c>
      <c r="Q3" s="79" t="s">
        <v>42</v>
      </c>
      <c r="R3" s="79" t="s">
        <v>375</v>
      </c>
      <c r="S3" s="79" t="s">
        <v>43</v>
      </c>
      <c r="T3" s="14" t="s">
        <v>83</v>
      </c>
      <c r="U3" s="51" t="s">
        <v>57</v>
      </c>
    </row>
    <row r="4" spans="1:22" x14ac:dyDescent="0.25">
      <c r="A4" s="86" t="s">
        <v>20</v>
      </c>
      <c r="B4" s="90">
        <v>7</v>
      </c>
      <c r="C4" s="90">
        <v>11</v>
      </c>
      <c r="D4" s="90">
        <v>0</v>
      </c>
      <c r="E4" s="90">
        <v>0</v>
      </c>
      <c r="F4" s="90">
        <v>0</v>
      </c>
      <c r="G4" s="90">
        <v>0</v>
      </c>
      <c r="H4" s="90">
        <v>12</v>
      </c>
      <c r="I4" s="90">
        <v>12</v>
      </c>
      <c r="J4" s="90">
        <v>2</v>
      </c>
      <c r="K4" s="90">
        <v>4</v>
      </c>
      <c r="L4" s="90">
        <v>0</v>
      </c>
      <c r="M4" s="90">
        <v>2</v>
      </c>
      <c r="N4" s="90">
        <v>11</v>
      </c>
      <c r="O4" s="90">
        <v>12</v>
      </c>
      <c r="P4" s="90">
        <v>91.7</v>
      </c>
      <c r="Q4" s="90">
        <v>49</v>
      </c>
      <c r="R4" s="90">
        <v>0</v>
      </c>
      <c r="S4" s="90">
        <v>157</v>
      </c>
      <c r="T4" s="60">
        <f t="shared" ref="T4:T27" si="0">(S4/$V$2)</f>
        <v>13.083333333333334</v>
      </c>
      <c r="U4" s="77">
        <v>1</v>
      </c>
    </row>
    <row r="5" spans="1:22" x14ac:dyDescent="0.25">
      <c r="A5" s="86" t="s">
        <v>29</v>
      </c>
      <c r="B5" s="90">
        <v>11</v>
      </c>
      <c r="C5" s="90">
        <v>10</v>
      </c>
      <c r="D5" s="90">
        <v>0</v>
      </c>
      <c r="E5" s="90">
        <v>2</v>
      </c>
      <c r="F5" s="90">
        <v>0</v>
      </c>
      <c r="G5" s="90">
        <v>0</v>
      </c>
      <c r="H5" s="90">
        <v>17</v>
      </c>
      <c r="I5" s="90">
        <v>18</v>
      </c>
      <c r="J5" s="90">
        <v>0</v>
      </c>
      <c r="K5" s="90">
        <v>1</v>
      </c>
      <c r="L5" s="90">
        <v>2</v>
      </c>
      <c r="M5" s="90">
        <v>3</v>
      </c>
      <c r="N5" s="90">
        <v>17</v>
      </c>
      <c r="O5" s="90">
        <v>18</v>
      </c>
      <c r="P5" s="90">
        <v>94.4</v>
      </c>
      <c r="Q5" s="90">
        <v>52</v>
      </c>
      <c r="R5" s="90">
        <v>0</v>
      </c>
      <c r="S5" s="90">
        <v>210</v>
      </c>
      <c r="T5" s="60">
        <f t="shared" si="0"/>
        <v>17.5</v>
      </c>
      <c r="U5" s="77">
        <f t="shared" ref="U5:U27" si="1">U4+1</f>
        <v>2</v>
      </c>
    </row>
    <row r="6" spans="1:22" x14ac:dyDescent="0.25">
      <c r="A6" s="86" t="s">
        <v>24</v>
      </c>
      <c r="B6" s="90">
        <v>9</v>
      </c>
      <c r="C6" s="90">
        <v>13</v>
      </c>
      <c r="D6" s="90">
        <v>0</v>
      </c>
      <c r="E6" s="90">
        <v>0</v>
      </c>
      <c r="F6" s="90">
        <v>0</v>
      </c>
      <c r="G6" s="90">
        <v>1</v>
      </c>
      <c r="H6" s="90">
        <v>20</v>
      </c>
      <c r="I6" s="90">
        <v>21</v>
      </c>
      <c r="J6" s="90">
        <v>0</v>
      </c>
      <c r="K6" s="90">
        <v>2</v>
      </c>
      <c r="L6" s="90">
        <v>0</v>
      </c>
      <c r="M6" s="90">
        <v>0</v>
      </c>
      <c r="N6" s="90">
        <v>19</v>
      </c>
      <c r="O6" s="90">
        <v>23</v>
      </c>
      <c r="P6" s="90">
        <v>82.6</v>
      </c>
      <c r="Q6" s="90">
        <v>48</v>
      </c>
      <c r="R6" s="90">
        <v>1</v>
      </c>
      <c r="S6" s="90">
        <v>217</v>
      </c>
      <c r="T6" s="60">
        <f t="shared" si="0"/>
        <v>18.083333333333332</v>
      </c>
      <c r="U6" s="77">
        <f t="shared" si="1"/>
        <v>3</v>
      </c>
    </row>
    <row r="7" spans="1:22" x14ac:dyDescent="0.25">
      <c r="A7" s="86" t="s">
        <v>26</v>
      </c>
      <c r="B7" s="90">
        <v>13</v>
      </c>
      <c r="C7" s="90">
        <v>11</v>
      </c>
      <c r="D7" s="90">
        <v>0</v>
      </c>
      <c r="E7" s="90">
        <v>1</v>
      </c>
      <c r="F7" s="90">
        <v>0</v>
      </c>
      <c r="G7" s="90">
        <v>0</v>
      </c>
      <c r="H7" s="90">
        <v>24</v>
      </c>
      <c r="I7" s="90">
        <v>24</v>
      </c>
      <c r="J7" s="90">
        <v>0</v>
      </c>
      <c r="K7" s="90">
        <v>0</v>
      </c>
      <c r="L7" s="90">
        <v>1</v>
      </c>
      <c r="M7" s="90">
        <v>1</v>
      </c>
      <c r="N7" s="90">
        <v>15</v>
      </c>
      <c r="O7" s="90">
        <v>16</v>
      </c>
      <c r="P7" s="90">
        <v>93.8</v>
      </c>
      <c r="Q7" s="90">
        <v>51</v>
      </c>
      <c r="R7" s="90">
        <v>0</v>
      </c>
      <c r="S7" s="90">
        <v>221</v>
      </c>
      <c r="T7" s="60">
        <f t="shared" si="0"/>
        <v>18.416666666666668</v>
      </c>
      <c r="U7" s="77">
        <f t="shared" si="1"/>
        <v>4</v>
      </c>
    </row>
    <row r="8" spans="1:22" x14ac:dyDescent="0.25">
      <c r="A8" s="86" t="s">
        <v>28</v>
      </c>
      <c r="B8" s="90">
        <v>10</v>
      </c>
      <c r="C8" s="90">
        <v>11</v>
      </c>
      <c r="D8" s="90">
        <v>0</v>
      </c>
      <c r="E8" s="90">
        <v>0</v>
      </c>
      <c r="F8" s="90">
        <v>2</v>
      </c>
      <c r="G8" s="90">
        <v>0</v>
      </c>
      <c r="H8" s="90">
        <v>19</v>
      </c>
      <c r="I8" s="90">
        <v>19</v>
      </c>
      <c r="J8" s="90">
        <v>2</v>
      </c>
      <c r="K8" s="90">
        <v>2</v>
      </c>
      <c r="L8" s="90">
        <v>0</v>
      </c>
      <c r="M8" s="90">
        <v>2</v>
      </c>
      <c r="N8" s="90">
        <v>20</v>
      </c>
      <c r="O8" s="90">
        <v>27</v>
      </c>
      <c r="P8" s="90">
        <v>74.099999999999994</v>
      </c>
      <c r="Q8" s="90">
        <v>55</v>
      </c>
      <c r="R8" s="90">
        <v>1</v>
      </c>
      <c r="S8" s="90">
        <v>223</v>
      </c>
      <c r="T8" s="60">
        <f t="shared" si="0"/>
        <v>18.583333333333332</v>
      </c>
      <c r="U8" s="77">
        <f t="shared" si="1"/>
        <v>5</v>
      </c>
    </row>
    <row r="9" spans="1:22" x14ac:dyDescent="0.25">
      <c r="A9" s="86" t="s">
        <v>22</v>
      </c>
      <c r="B9" s="90">
        <v>9</v>
      </c>
      <c r="C9" s="90">
        <v>14</v>
      </c>
      <c r="D9" s="90">
        <v>0</v>
      </c>
      <c r="E9" s="90">
        <v>0</v>
      </c>
      <c r="F9" s="90">
        <v>0</v>
      </c>
      <c r="G9" s="90">
        <v>1</v>
      </c>
      <c r="H9" s="90">
        <v>24</v>
      </c>
      <c r="I9" s="90">
        <v>24</v>
      </c>
      <c r="J9" s="90">
        <v>0</v>
      </c>
      <c r="K9" s="90">
        <v>0</v>
      </c>
      <c r="L9" s="90">
        <v>0</v>
      </c>
      <c r="M9" s="90">
        <v>0</v>
      </c>
      <c r="N9" s="90">
        <v>19</v>
      </c>
      <c r="O9" s="90">
        <v>21</v>
      </c>
      <c r="P9" s="90">
        <v>90.5</v>
      </c>
      <c r="Q9" s="90">
        <v>49</v>
      </c>
      <c r="R9" s="90">
        <v>0</v>
      </c>
      <c r="S9" s="90">
        <v>225</v>
      </c>
      <c r="T9" s="60">
        <f t="shared" si="0"/>
        <v>18.75</v>
      </c>
      <c r="U9" s="77">
        <f t="shared" si="1"/>
        <v>6</v>
      </c>
    </row>
    <row r="10" spans="1:22" x14ac:dyDescent="0.25">
      <c r="A10" s="86" t="s">
        <v>104</v>
      </c>
      <c r="B10" s="90">
        <v>9</v>
      </c>
      <c r="C10" s="90">
        <v>16</v>
      </c>
      <c r="D10" s="90">
        <v>0</v>
      </c>
      <c r="E10" s="90">
        <v>1</v>
      </c>
      <c r="F10" s="90">
        <v>0</v>
      </c>
      <c r="G10" s="90">
        <v>0</v>
      </c>
      <c r="H10" s="90">
        <v>17</v>
      </c>
      <c r="I10" s="90">
        <v>19</v>
      </c>
      <c r="J10" s="90">
        <v>3</v>
      </c>
      <c r="K10" s="90">
        <v>4</v>
      </c>
      <c r="L10" s="90">
        <v>2</v>
      </c>
      <c r="M10" s="90">
        <v>3</v>
      </c>
      <c r="N10" s="90">
        <v>15</v>
      </c>
      <c r="O10" s="90">
        <v>17</v>
      </c>
      <c r="P10" s="90">
        <v>88.2</v>
      </c>
      <c r="Q10" s="90">
        <v>53</v>
      </c>
      <c r="R10" s="90">
        <v>1</v>
      </c>
      <c r="S10" s="90">
        <v>230</v>
      </c>
      <c r="T10" s="60">
        <f t="shared" si="0"/>
        <v>19.166666666666668</v>
      </c>
      <c r="U10" s="77">
        <f t="shared" si="1"/>
        <v>7</v>
      </c>
    </row>
    <row r="11" spans="1:22" x14ac:dyDescent="0.25">
      <c r="A11" s="86" t="s">
        <v>89</v>
      </c>
      <c r="B11" s="90">
        <v>7</v>
      </c>
      <c r="C11" s="90">
        <v>16</v>
      </c>
      <c r="D11" s="90">
        <v>1</v>
      </c>
      <c r="E11" s="90">
        <v>2</v>
      </c>
      <c r="F11" s="90">
        <v>0</v>
      </c>
      <c r="G11" s="90">
        <v>0</v>
      </c>
      <c r="H11" s="90">
        <v>22</v>
      </c>
      <c r="I11" s="90">
        <v>23</v>
      </c>
      <c r="J11" s="90">
        <v>1</v>
      </c>
      <c r="K11" s="90">
        <v>2</v>
      </c>
      <c r="L11" s="90">
        <v>0</v>
      </c>
      <c r="M11" s="90">
        <v>0</v>
      </c>
      <c r="N11" s="90">
        <v>22</v>
      </c>
      <c r="O11" s="90">
        <v>23</v>
      </c>
      <c r="P11" s="90">
        <v>95.7</v>
      </c>
      <c r="Q11" s="90">
        <v>49</v>
      </c>
      <c r="R11" s="90">
        <v>0</v>
      </c>
      <c r="S11" s="90">
        <v>246</v>
      </c>
      <c r="T11" s="60">
        <f t="shared" si="0"/>
        <v>20.5</v>
      </c>
      <c r="U11" s="77">
        <f t="shared" si="1"/>
        <v>8</v>
      </c>
    </row>
    <row r="12" spans="1:22" x14ac:dyDescent="0.25">
      <c r="A12" s="86" t="s">
        <v>362</v>
      </c>
      <c r="B12" s="90">
        <v>5</v>
      </c>
      <c r="C12" s="90">
        <v>21</v>
      </c>
      <c r="D12" s="90">
        <v>0</v>
      </c>
      <c r="E12" s="90">
        <v>0</v>
      </c>
      <c r="F12" s="90">
        <v>0</v>
      </c>
      <c r="G12" s="90">
        <v>0</v>
      </c>
      <c r="H12" s="90">
        <v>22</v>
      </c>
      <c r="I12" s="90">
        <v>25</v>
      </c>
      <c r="J12" s="90">
        <v>0</v>
      </c>
      <c r="K12" s="90">
        <v>0</v>
      </c>
      <c r="L12" s="90">
        <v>1</v>
      </c>
      <c r="M12" s="90">
        <v>1</v>
      </c>
      <c r="N12" s="90">
        <v>22</v>
      </c>
      <c r="O12" s="90">
        <v>23</v>
      </c>
      <c r="P12" s="90">
        <v>95.7</v>
      </c>
      <c r="Q12" s="90">
        <v>54</v>
      </c>
      <c r="R12" s="90">
        <v>1</v>
      </c>
      <c r="S12" s="90">
        <v>248</v>
      </c>
      <c r="T12" s="60">
        <f t="shared" si="0"/>
        <v>20.666666666666668</v>
      </c>
      <c r="U12" s="77">
        <f t="shared" si="1"/>
        <v>9</v>
      </c>
    </row>
    <row r="13" spans="1:22" x14ac:dyDescent="0.25">
      <c r="A13" s="86" t="s">
        <v>364</v>
      </c>
      <c r="B13" s="90">
        <v>16</v>
      </c>
      <c r="C13" s="90">
        <v>11</v>
      </c>
      <c r="D13" s="90">
        <v>0</v>
      </c>
      <c r="E13" s="90">
        <v>0</v>
      </c>
      <c r="F13" s="90">
        <v>0</v>
      </c>
      <c r="G13" s="90">
        <v>0</v>
      </c>
      <c r="H13" s="90">
        <v>25</v>
      </c>
      <c r="I13" s="90">
        <v>25</v>
      </c>
      <c r="J13" s="90">
        <v>1</v>
      </c>
      <c r="K13" s="90">
        <v>1</v>
      </c>
      <c r="L13" s="90">
        <v>1</v>
      </c>
      <c r="M13" s="90">
        <v>1</v>
      </c>
      <c r="N13" s="90">
        <v>19</v>
      </c>
      <c r="O13" s="90">
        <v>23</v>
      </c>
      <c r="P13" s="90">
        <v>82.6</v>
      </c>
      <c r="Q13" s="90">
        <v>48</v>
      </c>
      <c r="R13" s="90">
        <v>0</v>
      </c>
      <c r="S13" s="90">
        <v>248</v>
      </c>
      <c r="T13" s="60">
        <f t="shared" si="0"/>
        <v>20.666666666666668</v>
      </c>
      <c r="U13" s="77">
        <f t="shared" si="1"/>
        <v>10</v>
      </c>
    </row>
    <row r="14" spans="1:22" x14ac:dyDescent="0.25">
      <c r="A14" s="86" t="s">
        <v>31</v>
      </c>
      <c r="B14" s="90">
        <v>14</v>
      </c>
      <c r="C14" s="90">
        <v>15</v>
      </c>
      <c r="D14" s="90">
        <v>0</v>
      </c>
      <c r="E14" s="90">
        <v>1</v>
      </c>
      <c r="F14" s="90">
        <v>0</v>
      </c>
      <c r="G14" s="90">
        <v>0</v>
      </c>
      <c r="H14" s="90">
        <v>27</v>
      </c>
      <c r="I14" s="90">
        <v>28</v>
      </c>
      <c r="J14" s="90">
        <v>1</v>
      </c>
      <c r="K14" s="90">
        <v>2</v>
      </c>
      <c r="L14" s="90">
        <v>0</v>
      </c>
      <c r="M14" s="90">
        <v>0</v>
      </c>
      <c r="N14" s="90">
        <v>16</v>
      </c>
      <c r="O14" s="90">
        <v>18</v>
      </c>
      <c r="P14" s="90">
        <v>88.9</v>
      </c>
      <c r="Q14" s="90">
        <v>47</v>
      </c>
      <c r="R14" s="90">
        <v>1</v>
      </c>
      <c r="S14" s="90">
        <v>259</v>
      </c>
      <c r="T14" s="60">
        <f t="shared" si="0"/>
        <v>21.583333333333332</v>
      </c>
      <c r="U14" s="77">
        <f t="shared" si="1"/>
        <v>11</v>
      </c>
    </row>
    <row r="15" spans="1:22" x14ac:dyDescent="0.25">
      <c r="A15" s="86" t="s">
        <v>21</v>
      </c>
      <c r="B15" s="90">
        <v>10</v>
      </c>
      <c r="C15" s="90">
        <v>21</v>
      </c>
      <c r="D15" s="90">
        <v>0</v>
      </c>
      <c r="E15" s="90">
        <v>1</v>
      </c>
      <c r="F15" s="90">
        <v>0</v>
      </c>
      <c r="G15" s="90">
        <v>0</v>
      </c>
      <c r="H15" s="90">
        <v>26</v>
      </c>
      <c r="I15" s="90">
        <v>26</v>
      </c>
      <c r="J15" s="90">
        <v>1</v>
      </c>
      <c r="K15" s="90">
        <v>3</v>
      </c>
      <c r="L15" s="90">
        <v>2</v>
      </c>
      <c r="M15" s="90">
        <v>3</v>
      </c>
      <c r="N15" s="90">
        <v>12</v>
      </c>
      <c r="O15" s="90">
        <v>16</v>
      </c>
      <c r="P15" s="90">
        <v>75</v>
      </c>
      <c r="Q15" s="90">
        <v>55</v>
      </c>
      <c r="R15" s="90">
        <v>1</v>
      </c>
      <c r="S15" s="90">
        <v>262</v>
      </c>
      <c r="T15" s="60">
        <f t="shared" si="0"/>
        <v>21.833333333333332</v>
      </c>
      <c r="U15" s="77">
        <f t="shared" si="1"/>
        <v>12</v>
      </c>
    </row>
    <row r="16" spans="1:22" x14ac:dyDescent="0.25">
      <c r="A16" s="86" t="s">
        <v>361</v>
      </c>
      <c r="B16" s="90">
        <v>11</v>
      </c>
      <c r="C16" s="90">
        <v>15</v>
      </c>
      <c r="D16" s="90">
        <v>0</v>
      </c>
      <c r="E16" s="90">
        <v>3</v>
      </c>
      <c r="F16" s="90">
        <v>0</v>
      </c>
      <c r="G16" s="90">
        <v>0</v>
      </c>
      <c r="H16" s="90">
        <v>24</v>
      </c>
      <c r="I16" s="90">
        <v>25</v>
      </c>
      <c r="J16" s="90">
        <v>1</v>
      </c>
      <c r="K16" s="90">
        <v>2</v>
      </c>
      <c r="L16" s="90">
        <v>0</v>
      </c>
      <c r="M16" s="90">
        <v>0</v>
      </c>
      <c r="N16" s="90">
        <v>21</v>
      </c>
      <c r="O16" s="90">
        <v>29</v>
      </c>
      <c r="P16" s="90">
        <v>72.400000000000006</v>
      </c>
      <c r="Q16" s="90">
        <v>50</v>
      </c>
      <c r="R16" s="90">
        <v>0</v>
      </c>
      <c r="S16" s="90">
        <v>263</v>
      </c>
      <c r="T16" s="60">
        <f t="shared" si="0"/>
        <v>21.916666666666668</v>
      </c>
      <c r="U16" s="77">
        <f t="shared" si="1"/>
        <v>13</v>
      </c>
    </row>
    <row r="17" spans="1:21" x14ac:dyDescent="0.25">
      <c r="A17" s="86" t="s">
        <v>451</v>
      </c>
      <c r="B17" s="90">
        <v>11</v>
      </c>
      <c r="C17" s="90">
        <v>19</v>
      </c>
      <c r="D17" s="90">
        <v>0</v>
      </c>
      <c r="E17" s="90">
        <v>0</v>
      </c>
      <c r="F17" s="90">
        <v>0</v>
      </c>
      <c r="G17" s="90">
        <v>1</v>
      </c>
      <c r="H17" s="90">
        <v>26</v>
      </c>
      <c r="I17" s="90">
        <v>30</v>
      </c>
      <c r="J17" s="90">
        <v>0</v>
      </c>
      <c r="K17" s="90">
        <v>1</v>
      </c>
      <c r="L17" s="90">
        <v>0</v>
      </c>
      <c r="M17" s="90">
        <v>0</v>
      </c>
      <c r="N17" s="90">
        <v>17</v>
      </c>
      <c r="O17" s="90">
        <v>19</v>
      </c>
      <c r="P17" s="90">
        <v>89.5</v>
      </c>
      <c r="Q17" s="90">
        <v>54</v>
      </c>
      <c r="R17" s="90">
        <v>0</v>
      </c>
      <c r="S17" s="90">
        <v>263</v>
      </c>
      <c r="T17" s="60">
        <f t="shared" si="0"/>
        <v>21.916666666666668</v>
      </c>
      <c r="U17" s="77">
        <f t="shared" si="1"/>
        <v>14</v>
      </c>
    </row>
    <row r="18" spans="1:21" x14ac:dyDescent="0.25">
      <c r="A18" s="86" t="s">
        <v>93</v>
      </c>
      <c r="B18" s="90">
        <v>14</v>
      </c>
      <c r="C18" s="90">
        <v>16</v>
      </c>
      <c r="D18" s="90">
        <v>0</v>
      </c>
      <c r="E18" s="90">
        <v>2</v>
      </c>
      <c r="F18" s="90">
        <v>0</v>
      </c>
      <c r="G18" s="90">
        <v>0</v>
      </c>
      <c r="H18" s="90">
        <v>32</v>
      </c>
      <c r="I18" s="90">
        <v>32</v>
      </c>
      <c r="J18" s="90">
        <v>0</v>
      </c>
      <c r="K18" s="90">
        <v>0</v>
      </c>
      <c r="L18" s="90">
        <v>0</v>
      </c>
      <c r="M18" s="90">
        <v>0</v>
      </c>
      <c r="N18" s="90">
        <v>15</v>
      </c>
      <c r="O18" s="90">
        <v>23</v>
      </c>
      <c r="P18" s="90">
        <v>65.2</v>
      </c>
      <c r="Q18" s="90">
        <v>49</v>
      </c>
      <c r="R18" s="90">
        <v>0</v>
      </c>
      <c r="S18" s="90">
        <v>269</v>
      </c>
      <c r="T18" s="60">
        <f t="shared" si="0"/>
        <v>22.416666666666668</v>
      </c>
      <c r="U18" s="77">
        <f t="shared" si="1"/>
        <v>15</v>
      </c>
    </row>
    <row r="19" spans="1:21" x14ac:dyDescent="0.25">
      <c r="A19" s="86" t="s">
        <v>363</v>
      </c>
      <c r="B19" s="90">
        <v>15</v>
      </c>
      <c r="C19" s="90">
        <v>18</v>
      </c>
      <c r="D19" s="90">
        <v>1</v>
      </c>
      <c r="E19" s="90">
        <v>0</v>
      </c>
      <c r="F19" s="90">
        <v>0</v>
      </c>
      <c r="G19" s="90">
        <v>0</v>
      </c>
      <c r="H19" s="90">
        <v>30</v>
      </c>
      <c r="I19" s="90">
        <v>30</v>
      </c>
      <c r="J19" s="90">
        <v>0</v>
      </c>
      <c r="K19" s="90">
        <v>1</v>
      </c>
      <c r="L19" s="90">
        <v>3</v>
      </c>
      <c r="M19" s="90">
        <v>3</v>
      </c>
      <c r="N19" s="90">
        <v>11</v>
      </c>
      <c r="O19" s="90">
        <v>14</v>
      </c>
      <c r="P19" s="90">
        <v>78.599999999999994</v>
      </c>
      <c r="Q19" s="90">
        <v>51</v>
      </c>
      <c r="R19" s="90">
        <v>0</v>
      </c>
      <c r="S19" s="90">
        <v>273</v>
      </c>
      <c r="T19" s="60">
        <f t="shared" si="0"/>
        <v>22.75</v>
      </c>
      <c r="U19" s="77">
        <f t="shared" si="1"/>
        <v>16</v>
      </c>
    </row>
    <row r="20" spans="1:21" x14ac:dyDescent="0.25">
      <c r="A20" s="86" t="s">
        <v>23</v>
      </c>
      <c r="B20" s="90">
        <v>14</v>
      </c>
      <c r="C20" s="90">
        <v>16</v>
      </c>
      <c r="D20" s="90">
        <v>0</v>
      </c>
      <c r="E20" s="90">
        <v>0</v>
      </c>
      <c r="F20" s="90">
        <v>0</v>
      </c>
      <c r="G20" s="90">
        <v>0</v>
      </c>
      <c r="H20" s="90">
        <v>21</v>
      </c>
      <c r="I20" s="90">
        <v>23</v>
      </c>
      <c r="J20" s="90">
        <v>1</v>
      </c>
      <c r="K20" s="90">
        <v>1</v>
      </c>
      <c r="L20" s="90">
        <v>3</v>
      </c>
      <c r="M20" s="90">
        <v>6</v>
      </c>
      <c r="N20" s="90">
        <v>21</v>
      </c>
      <c r="O20" s="90">
        <v>24</v>
      </c>
      <c r="P20" s="90">
        <v>87.5</v>
      </c>
      <c r="Q20" s="90">
        <v>53</v>
      </c>
      <c r="R20" s="90">
        <v>1</v>
      </c>
      <c r="S20" s="90">
        <v>274</v>
      </c>
      <c r="T20" s="60">
        <f t="shared" si="0"/>
        <v>22.833333333333332</v>
      </c>
      <c r="U20" s="77">
        <f t="shared" si="1"/>
        <v>17</v>
      </c>
    </row>
    <row r="21" spans="1:21" x14ac:dyDescent="0.25">
      <c r="A21" s="86" t="s">
        <v>103</v>
      </c>
      <c r="B21" s="90">
        <v>15</v>
      </c>
      <c r="C21" s="90">
        <v>19</v>
      </c>
      <c r="D21" s="90">
        <v>0</v>
      </c>
      <c r="E21" s="90">
        <v>1</v>
      </c>
      <c r="F21" s="90">
        <v>0</v>
      </c>
      <c r="G21" s="90">
        <v>0</v>
      </c>
      <c r="H21" s="90">
        <v>31</v>
      </c>
      <c r="I21" s="90">
        <v>31</v>
      </c>
      <c r="J21" s="90">
        <v>3</v>
      </c>
      <c r="K21" s="90">
        <v>3</v>
      </c>
      <c r="L21" s="90">
        <v>1</v>
      </c>
      <c r="M21" s="90">
        <v>1</v>
      </c>
      <c r="N21" s="90">
        <v>9</v>
      </c>
      <c r="O21" s="90">
        <v>10</v>
      </c>
      <c r="P21" s="90">
        <v>90</v>
      </c>
      <c r="Q21" s="90">
        <v>47</v>
      </c>
      <c r="R21" s="90">
        <v>1</v>
      </c>
      <c r="S21" s="90">
        <v>278</v>
      </c>
      <c r="T21" s="60">
        <f t="shared" si="0"/>
        <v>23.166666666666668</v>
      </c>
      <c r="U21" s="77">
        <f t="shared" si="1"/>
        <v>18</v>
      </c>
    </row>
    <row r="22" spans="1:21" x14ac:dyDescent="0.25">
      <c r="A22" s="86" t="s">
        <v>91</v>
      </c>
      <c r="B22" s="90">
        <v>9</v>
      </c>
      <c r="C22" s="90">
        <v>23</v>
      </c>
      <c r="D22" s="90">
        <v>0</v>
      </c>
      <c r="E22" s="90">
        <v>0</v>
      </c>
      <c r="F22" s="90">
        <v>0</v>
      </c>
      <c r="G22" s="90">
        <v>0</v>
      </c>
      <c r="H22" s="90">
        <v>26</v>
      </c>
      <c r="I22" s="90">
        <v>26</v>
      </c>
      <c r="J22" s="90">
        <v>2</v>
      </c>
      <c r="K22" s="90">
        <v>4</v>
      </c>
      <c r="L22" s="90">
        <v>1</v>
      </c>
      <c r="M22" s="90">
        <v>2</v>
      </c>
      <c r="N22" s="90">
        <v>20</v>
      </c>
      <c r="O22" s="90">
        <v>22</v>
      </c>
      <c r="P22" s="90">
        <v>90.9</v>
      </c>
      <c r="Q22" s="90">
        <v>47</v>
      </c>
      <c r="R22" s="90">
        <v>0</v>
      </c>
      <c r="S22" s="90">
        <v>284</v>
      </c>
      <c r="T22" s="60">
        <f t="shared" si="0"/>
        <v>23.666666666666668</v>
      </c>
      <c r="U22" s="77">
        <f t="shared" si="1"/>
        <v>19</v>
      </c>
    </row>
    <row r="23" spans="1:21" x14ac:dyDescent="0.25">
      <c r="A23" s="86" t="s">
        <v>92</v>
      </c>
      <c r="B23" s="90">
        <v>16</v>
      </c>
      <c r="C23" s="90">
        <v>14</v>
      </c>
      <c r="D23" s="90">
        <v>0</v>
      </c>
      <c r="E23" s="90">
        <v>1</v>
      </c>
      <c r="F23" s="90">
        <v>0</v>
      </c>
      <c r="G23" s="90">
        <v>0</v>
      </c>
      <c r="H23" s="90">
        <v>30</v>
      </c>
      <c r="I23" s="90">
        <v>30</v>
      </c>
      <c r="J23" s="90">
        <v>1</v>
      </c>
      <c r="K23" s="90">
        <v>1</v>
      </c>
      <c r="L23" s="90">
        <v>0</v>
      </c>
      <c r="M23" s="90">
        <v>0</v>
      </c>
      <c r="N23" s="90">
        <v>23</v>
      </c>
      <c r="O23" s="90">
        <v>25</v>
      </c>
      <c r="P23" s="90">
        <v>92</v>
      </c>
      <c r="Q23" s="90">
        <v>58</v>
      </c>
      <c r="R23" s="90">
        <v>0</v>
      </c>
      <c r="S23" s="90">
        <v>287</v>
      </c>
      <c r="T23" s="60">
        <f t="shared" si="0"/>
        <v>23.916666666666668</v>
      </c>
      <c r="U23" s="77">
        <f t="shared" si="1"/>
        <v>20</v>
      </c>
    </row>
    <row r="24" spans="1:21" x14ac:dyDescent="0.25">
      <c r="A24" s="86" t="s">
        <v>25</v>
      </c>
      <c r="B24" s="90">
        <v>16</v>
      </c>
      <c r="C24" s="90">
        <v>22</v>
      </c>
      <c r="D24" s="90">
        <v>0</v>
      </c>
      <c r="E24" s="90">
        <v>0</v>
      </c>
      <c r="F24" s="90">
        <v>0</v>
      </c>
      <c r="G24" s="90">
        <v>1</v>
      </c>
      <c r="H24" s="90">
        <v>31</v>
      </c>
      <c r="I24" s="90">
        <v>32</v>
      </c>
      <c r="J24" s="90">
        <v>2</v>
      </c>
      <c r="K24" s="90">
        <v>3</v>
      </c>
      <c r="L24" s="90">
        <v>2</v>
      </c>
      <c r="M24" s="90">
        <v>4</v>
      </c>
      <c r="N24" s="90">
        <v>16</v>
      </c>
      <c r="O24" s="90">
        <v>17</v>
      </c>
      <c r="P24" s="90">
        <v>94.1</v>
      </c>
      <c r="Q24" s="90">
        <v>46</v>
      </c>
      <c r="R24" s="90">
        <v>1</v>
      </c>
      <c r="S24" s="90">
        <v>323</v>
      </c>
      <c r="T24" s="60">
        <f t="shared" si="0"/>
        <v>26.916666666666668</v>
      </c>
      <c r="U24" s="77">
        <f t="shared" si="1"/>
        <v>21</v>
      </c>
    </row>
    <row r="25" spans="1:21" x14ac:dyDescent="0.25">
      <c r="A25" s="86" t="s">
        <v>360</v>
      </c>
      <c r="B25" s="90">
        <v>25</v>
      </c>
      <c r="C25" s="90">
        <v>16</v>
      </c>
      <c r="D25" s="90">
        <v>0</v>
      </c>
      <c r="E25" s="90">
        <v>0</v>
      </c>
      <c r="F25" s="90">
        <v>0</v>
      </c>
      <c r="G25" s="90">
        <v>0</v>
      </c>
      <c r="H25" s="90">
        <v>36</v>
      </c>
      <c r="I25" s="90">
        <v>38</v>
      </c>
      <c r="J25" s="90">
        <v>1</v>
      </c>
      <c r="K25" s="90">
        <v>2</v>
      </c>
      <c r="L25" s="90">
        <v>1</v>
      </c>
      <c r="M25" s="90">
        <v>1</v>
      </c>
      <c r="N25" s="90">
        <v>12</v>
      </c>
      <c r="O25" s="90">
        <v>12</v>
      </c>
      <c r="P25" s="90">
        <v>100</v>
      </c>
      <c r="Q25" s="90">
        <v>39</v>
      </c>
      <c r="R25" s="90">
        <v>1</v>
      </c>
      <c r="S25" s="90">
        <v>324</v>
      </c>
      <c r="T25" s="60">
        <f t="shared" si="0"/>
        <v>27</v>
      </c>
      <c r="U25" s="77">
        <f t="shared" si="1"/>
        <v>22</v>
      </c>
    </row>
    <row r="26" spans="1:21" x14ac:dyDescent="0.25">
      <c r="A26" s="86" t="s">
        <v>447</v>
      </c>
      <c r="B26" s="90">
        <v>23</v>
      </c>
      <c r="C26" s="90">
        <v>21</v>
      </c>
      <c r="D26" s="90">
        <v>0</v>
      </c>
      <c r="E26" s="90">
        <v>2</v>
      </c>
      <c r="F26" s="90">
        <v>0</v>
      </c>
      <c r="G26" s="90">
        <v>0</v>
      </c>
      <c r="H26" s="90">
        <v>39</v>
      </c>
      <c r="I26" s="90">
        <v>41</v>
      </c>
      <c r="J26" s="90">
        <v>0</v>
      </c>
      <c r="K26" s="90">
        <v>1</v>
      </c>
      <c r="L26" s="90">
        <v>3</v>
      </c>
      <c r="M26" s="90">
        <v>3</v>
      </c>
      <c r="N26" s="90">
        <v>16</v>
      </c>
      <c r="O26" s="90">
        <v>16</v>
      </c>
      <c r="P26" s="90">
        <v>100</v>
      </c>
      <c r="Q26" s="90">
        <v>51</v>
      </c>
      <c r="R26" s="90">
        <v>2</v>
      </c>
      <c r="S26" s="90">
        <v>371</v>
      </c>
      <c r="T26" s="60">
        <f t="shared" si="0"/>
        <v>30.916666666666668</v>
      </c>
      <c r="U26" s="77">
        <f t="shared" si="1"/>
        <v>23</v>
      </c>
    </row>
    <row r="27" spans="1:21" x14ac:dyDescent="0.25">
      <c r="A27" s="86" t="s">
        <v>30</v>
      </c>
      <c r="B27" s="90">
        <v>19</v>
      </c>
      <c r="C27" s="90">
        <v>26</v>
      </c>
      <c r="D27" s="90">
        <v>0</v>
      </c>
      <c r="E27" s="90">
        <v>1</v>
      </c>
      <c r="F27" s="90">
        <v>0</v>
      </c>
      <c r="G27" s="90">
        <v>0</v>
      </c>
      <c r="H27" s="90">
        <v>36</v>
      </c>
      <c r="I27" s="90">
        <v>38</v>
      </c>
      <c r="J27" s="90">
        <v>4</v>
      </c>
      <c r="K27" s="90">
        <v>4</v>
      </c>
      <c r="L27" s="90">
        <v>2</v>
      </c>
      <c r="M27" s="90">
        <v>4</v>
      </c>
      <c r="N27" s="90">
        <v>18</v>
      </c>
      <c r="O27" s="90">
        <v>22</v>
      </c>
      <c r="P27" s="90">
        <v>81.8</v>
      </c>
      <c r="Q27" s="90">
        <v>50</v>
      </c>
      <c r="R27" s="90">
        <v>0</v>
      </c>
      <c r="S27" s="90">
        <v>378</v>
      </c>
      <c r="T27" s="60">
        <f t="shared" si="0"/>
        <v>31.5</v>
      </c>
      <c r="U27" s="77">
        <f t="shared" si="1"/>
        <v>24</v>
      </c>
    </row>
    <row r="28" spans="1:21" x14ac:dyDescent="0.25">
      <c r="A28" s="88" t="s">
        <v>32</v>
      </c>
      <c r="B28" s="91">
        <v>308</v>
      </c>
      <c r="C28" s="91">
        <v>395</v>
      </c>
      <c r="D28" s="91">
        <v>2</v>
      </c>
      <c r="E28" s="91">
        <v>18</v>
      </c>
      <c r="F28" s="91">
        <v>2</v>
      </c>
      <c r="G28" s="91">
        <v>4</v>
      </c>
      <c r="H28" s="91">
        <v>617</v>
      </c>
      <c r="I28" s="91">
        <v>640</v>
      </c>
      <c r="J28" s="91">
        <v>26</v>
      </c>
      <c r="K28" s="91">
        <v>44</v>
      </c>
      <c r="L28" s="91">
        <v>25</v>
      </c>
      <c r="M28" s="91">
        <v>40</v>
      </c>
      <c r="N28" s="91">
        <v>406</v>
      </c>
      <c r="O28" s="91">
        <v>470</v>
      </c>
      <c r="P28" s="91">
        <v>86.4</v>
      </c>
      <c r="Q28" s="91">
        <v>1205</v>
      </c>
      <c r="R28" s="91">
        <v>12</v>
      </c>
      <c r="S28" s="91">
        <v>6333</v>
      </c>
      <c r="T28" s="60">
        <f>S28/24</f>
        <v>263.875</v>
      </c>
    </row>
    <row r="29" spans="1:21" x14ac:dyDescent="0.25">
      <c r="A29" s="88" t="s">
        <v>33</v>
      </c>
      <c r="B29" s="91">
        <v>13</v>
      </c>
      <c r="C29" s="91">
        <v>16</v>
      </c>
      <c r="D29" s="91">
        <v>0</v>
      </c>
      <c r="E29" s="91">
        <v>1</v>
      </c>
      <c r="F29" s="91">
        <v>0</v>
      </c>
      <c r="G29" s="91">
        <v>0</v>
      </c>
      <c r="H29" s="91">
        <v>26</v>
      </c>
      <c r="I29" s="91">
        <v>27</v>
      </c>
      <c r="J29" s="91">
        <v>1</v>
      </c>
      <c r="K29" s="91">
        <v>2</v>
      </c>
      <c r="L29" s="91">
        <v>1</v>
      </c>
      <c r="M29" s="91">
        <v>2</v>
      </c>
      <c r="N29" s="91">
        <v>17</v>
      </c>
      <c r="O29" s="91">
        <v>20</v>
      </c>
      <c r="P29" s="91">
        <v>86.4</v>
      </c>
      <c r="Q29" s="91">
        <v>50</v>
      </c>
      <c r="R29" s="91">
        <v>1</v>
      </c>
      <c r="S29" s="91">
        <v>264</v>
      </c>
      <c r="T29" s="60">
        <f>AVERAGE(T4:T27)</f>
        <v>21.989583333333339</v>
      </c>
    </row>
  </sheetData>
  <sortState ref="A4:T27">
    <sortCondition ref="T4:T2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110" zoomScaleNormal="110" workbookViewId="0">
      <selection activeCell="A20" sqref="A20"/>
    </sheetView>
  </sheetViews>
  <sheetFormatPr defaultRowHeight="14.4" x14ac:dyDescent="0.3"/>
  <cols>
    <col min="1" max="1" width="19" customWidth="1"/>
    <col min="2" max="2" width="5.44140625" customWidth="1"/>
    <col min="3" max="3" width="14.21875" hidden="1" customWidth="1"/>
    <col min="4" max="4" width="7.44140625" style="53" customWidth="1"/>
    <col min="5" max="5" width="8.88671875" style="11"/>
  </cols>
  <sheetData>
    <row r="1" spans="1:5" x14ac:dyDescent="0.3">
      <c r="A1" s="1" t="s">
        <v>1</v>
      </c>
      <c r="B1" s="2" t="s">
        <v>19</v>
      </c>
      <c r="C1" s="1" t="s">
        <v>1</v>
      </c>
      <c r="D1" s="81" t="s">
        <v>43</v>
      </c>
      <c r="E1" s="7" t="s">
        <v>44</v>
      </c>
    </row>
    <row r="2" spans="1:5" x14ac:dyDescent="0.3">
      <c r="A2" s="86" t="s">
        <v>20</v>
      </c>
      <c r="B2" s="87">
        <v>285</v>
      </c>
      <c r="C2" s="3" t="s">
        <v>21</v>
      </c>
      <c r="D2" s="83">
        <v>157</v>
      </c>
      <c r="E2" s="11">
        <f t="shared" ref="E2:E25" si="0">(B2-D2)</f>
        <v>128</v>
      </c>
    </row>
    <row r="3" spans="1:5" x14ac:dyDescent="0.3">
      <c r="A3" s="86" t="s">
        <v>28</v>
      </c>
      <c r="B3" s="87">
        <v>340</v>
      </c>
      <c r="C3" s="3" t="s">
        <v>21</v>
      </c>
      <c r="D3" s="83">
        <v>223</v>
      </c>
      <c r="E3" s="11">
        <f t="shared" si="0"/>
        <v>117</v>
      </c>
    </row>
    <row r="4" spans="1:5" x14ac:dyDescent="0.3">
      <c r="A4" s="86" t="s">
        <v>24</v>
      </c>
      <c r="B4" s="87">
        <v>290</v>
      </c>
      <c r="C4" s="3" t="s">
        <v>21</v>
      </c>
      <c r="D4" s="83">
        <v>217</v>
      </c>
      <c r="E4" s="11">
        <f t="shared" si="0"/>
        <v>73</v>
      </c>
    </row>
    <row r="5" spans="1:5" x14ac:dyDescent="0.3">
      <c r="A5" s="86" t="s">
        <v>103</v>
      </c>
      <c r="B5" s="87">
        <v>345</v>
      </c>
      <c r="C5" s="3" t="s">
        <v>21</v>
      </c>
      <c r="D5" s="83">
        <v>278</v>
      </c>
      <c r="E5" s="11">
        <f t="shared" si="0"/>
        <v>67</v>
      </c>
    </row>
    <row r="6" spans="1:5" x14ac:dyDescent="0.3">
      <c r="A6" s="86" t="s">
        <v>364</v>
      </c>
      <c r="B6" s="87">
        <v>310</v>
      </c>
      <c r="C6" s="3" t="s">
        <v>21</v>
      </c>
      <c r="D6" s="83">
        <v>248</v>
      </c>
      <c r="E6" s="11">
        <f t="shared" si="0"/>
        <v>62</v>
      </c>
    </row>
    <row r="7" spans="1:5" x14ac:dyDescent="0.3">
      <c r="A7" s="86" t="s">
        <v>29</v>
      </c>
      <c r="B7" s="87">
        <v>271</v>
      </c>
      <c r="C7" s="3" t="s">
        <v>21</v>
      </c>
      <c r="D7" s="83">
        <v>210</v>
      </c>
      <c r="E7" s="11">
        <f t="shared" si="0"/>
        <v>61</v>
      </c>
    </row>
    <row r="8" spans="1:5" x14ac:dyDescent="0.3">
      <c r="A8" s="86" t="s">
        <v>22</v>
      </c>
      <c r="B8" s="87">
        <v>265</v>
      </c>
      <c r="C8" s="3" t="s">
        <v>21</v>
      </c>
      <c r="D8" s="83">
        <v>225</v>
      </c>
      <c r="E8" s="11">
        <f t="shared" si="0"/>
        <v>40</v>
      </c>
    </row>
    <row r="9" spans="1:5" x14ac:dyDescent="0.3">
      <c r="A9" s="86" t="s">
        <v>104</v>
      </c>
      <c r="B9" s="87">
        <v>268</v>
      </c>
      <c r="C9" s="3" t="s">
        <v>21</v>
      </c>
      <c r="D9" s="83">
        <v>230</v>
      </c>
      <c r="E9" s="11">
        <f t="shared" si="0"/>
        <v>38</v>
      </c>
    </row>
    <row r="10" spans="1:5" x14ac:dyDescent="0.3">
      <c r="A10" s="86" t="s">
        <v>26</v>
      </c>
      <c r="B10" s="87">
        <v>259</v>
      </c>
      <c r="C10" s="3" t="s">
        <v>21</v>
      </c>
      <c r="D10" s="83">
        <v>221</v>
      </c>
      <c r="E10" s="11">
        <f t="shared" si="0"/>
        <v>38</v>
      </c>
    </row>
    <row r="11" spans="1:5" x14ac:dyDescent="0.3">
      <c r="A11" s="86" t="s">
        <v>361</v>
      </c>
      <c r="B11" s="87">
        <v>293</v>
      </c>
      <c r="C11" s="3" t="s">
        <v>21</v>
      </c>
      <c r="D11" s="83">
        <v>263</v>
      </c>
      <c r="E11" s="11">
        <f t="shared" si="0"/>
        <v>30</v>
      </c>
    </row>
    <row r="12" spans="1:5" x14ac:dyDescent="0.3">
      <c r="A12" s="86" t="s">
        <v>89</v>
      </c>
      <c r="B12" s="87">
        <v>267</v>
      </c>
      <c r="C12" s="3" t="s">
        <v>21</v>
      </c>
      <c r="D12" s="83">
        <v>246</v>
      </c>
      <c r="E12" s="11">
        <f t="shared" si="0"/>
        <v>21</v>
      </c>
    </row>
    <row r="13" spans="1:5" x14ac:dyDescent="0.3">
      <c r="A13" s="86" t="s">
        <v>363</v>
      </c>
      <c r="B13" s="87">
        <v>290</v>
      </c>
      <c r="C13" s="3" t="s">
        <v>21</v>
      </c>
      <c r="D13" s="83">
        <v>273</v>
      </c>
      <c r="E13" s="11">
        <f t="shared" si="0"/>
        <v>17</v>
      </c>
    </row>
    <row r="14" spans="1:5" x14ac:dyDescent="0.3">
      <c r="A14" s="86" t="s">
        <v>21</v>
      </c>
      <c r="B14" s="87">
        <v>268</v>
      </c>
      <c r="C14" s="3" t="s">
        <v>21</v>
      </c>
      <c r="D14" s="83">
        <v>262</v>
      </c>
      <c r="E14" s="11">
        <f t="shared" si="0"/>
        <v>6</v>
      </c>
    </row>
    <row r="15" spans="1:5" x14ac:dyDescent="0.3">
      <c r="A15" s="86" t="s">
        <v>23</v>
      </c>
      <c r="B15" s="87">
        <v>273</v>
      </c>
      <c r="C15" s="3" t="s">
        <v>21</v>
      </c>
      <c r="D15" s="83">
        <v>274</v>
      </c>
      <c r="E15" s="11">
        <f t="shared" si="0"/>
        <v>-1</v>
      </c>
    </row>
    <row r="16" spans="1:5" x14ac:dyDescent="0.3">
      <c r="A16" s="86" t="s">
        <v>93</v>
      </c>
      <c r="B16" s="87">
        <v>260</v>
      </c>
      <c r="C16" s="3" t="s">
        <v>21</v>
      </c>
      <c r="D16" s="83">
        <v>269</v>
      </c>
      <c r="E16" s="11">
        <f t="shared" si="0"/>
        <v>-9</v>
      </c>
    </row>
    <row r="17" spans="1:5" x14ac:dyDescent="0.3">
      <c r="A17" s="86" t="s">
        <v>362</v>
      </c>
      <c r="B17" s="87">
        <v>235</v>
      </c>
      <c r="C17" s="3" t="s">
        <v>21</v>
      </c>
      <c r="D17" s="83">
        <v>248</v>
      </c>
      <c r="E17" s="11">
        <f t="shared" si="0"/>
        <v>-13</v>
      </c>
    </row>
    <row r="18" spans="1:5" x14ac:dyDescent="0.3">
      <c r="A18" s="86" t="s">
        <v>91</v>
      </c>
      <c r="B18" s="87">
        <v>268</v>
      </c>
      <c r="C18" s="3" t="s">
        <v>21</v>
      </c>
      <c r="D18" s="83">
        <v>284</v>
      </c>
      <c r="E18" s="11">
        <f t="shared" si="0"/>
        <v>-16</v>
      </c>
    </row>
    <row r="19" spans="1:5" x14ac:dyDescent="0.3">
      <c r="A19" s="86" t="s">
        <v>92</v>
      </c>
      <c r="B19" s="87">
        <v>228</v>
      </c>
      <c r="C19" s="3" t="s">
        <v>21</v>
      </c>
      <c r="D19" s="83">
        <v>287</v>
      </c>
      <c r="E19" s="11">
        <f t="shared" si="0"/>
        <v>-59</v>
      </c>
    </row>
    <row r="20" spans="1:5" x14ac:dyDescent="0.3">
      <c r="A20" s="86" t="s">
        <v>25</v>
      </c>
      <c r="B20" s="87">
        <v>261</v>
      </c>
      <c r="C20" s="3" t="s">
        <v>21</v>
      </c>
      <c r="D20" s="83">
        <v>323</v>
      </c>
      <c r="E20" s="11">
        <f t="shared" si="0"/>
        <v>-62</v>
      </c>
    </row>
    <row r="21" spans="1:5" x14ac:dyDescent="0.3">
      <c r="A21" s="86" t="s">
        <v>451</v>
      </c>
      <c r="B21" s="87">
        <v>196</v>
      </c>
      <c r="C21" s="3" t="s">
        <v>21</v>
      </c>
      <c r="D21" s="83">
        <v>263</v>
      </c>
      <c r="E21" s="11">
        <f t="shared" si="0"/>
        <v>-67</v>
      </c>
    </row>
    <row r="22" spans="1:5" x14ac:dyDescent="0.3">
      <c r="A22" s="86" t="s">
        <v>31</v>
      </c>
      <c r="B22" s="87">
        <v>170</v>
      </c>
      <c r="C22" s="3" t="s">
        <v>21</v>
      </c>
      <c r="D22" s="83">
        <v>259</v>
      </c>
      <c r="E22" s="11">
        <f t="shared" si="0"/>
        <v>-89</v>
      </c>
    </row>
    <row r="23" spans="1:5" x14ac:dyDescent="0.3">
      <c r="A23" s="86" t="s">
        <v>360</v>
      </c>
      <c r="B23" s="87">
        <v>204</v>
      </c>
      <c r="C23" s="3" t="s">
        <v>21</v>
      </c>
      <c r="D23" s="83">
        <v>324</v>
      </c>
      <c r="E23" s="11">
        <f t="shared" si="0"/>
        <v>-120</v>
      </c>
    </row>
    <row r="24" spans="1:5" x14ac:dyDescent="0.3">
      <c r="A24" s="86" t="s">
        <v>30</v>
      </c>
      <c r="B24" s="87">
        <v>247</v>
      </c>
      <c r="C24" s="3" t="s">
        <v>21</v>
      </c>
      <c r="D24" s="83">
        <v>378</v>
      </c>
      <c r="E24" s="11">
        <f t="shared" si="0"/>
        <v>-131</v>
      </c>
    </row>
    <row r="25" spans="1:5" x14ac:dyDescent="0.3">
      <c r="A25" s="86" t="s">
        <v>447</v>
      </c>
      <c r="B25" s="87">
        <v>240</v>
      </c>
      <c r="C25" s="3" t="s">
        <v>21</v>
      </c>
      <c r="D25" s="83">
        <v>371</v>
      </c>
      <c r="E25" s="11">
        <f t="shared" si="0"/>
        <v>-131</v>
      </c>
    </row>
    <row r="26" spans="1:5" x14ac:dyDescent="0.3">
      <c r="A26" s="5" t="s">
        <v>33</v>
      </c>
      <c r="B26" s="6">
        <f>AVERAGE(B2:B25)</f>
        <v>263.875</v>
      </c>
      <c r="C26" s="5" t="s">
        <v>33</v>
      </c>
      <c r="D26" s="94">
        <f>AVERAGE(D2:D25)</f>
        <v>263.875</v>
      </c>
      <c r="E26" s="11">
        <f t="shared" ref="E26:E27" si="1">(B26-D26)</f>
        <v>0</v>
      </c>
    </row>
    <row r="27" spans="1:5" x14ac:dyDescent="0.3">
      <c r="A27" s="5" t="s">
        <v>32</v>
      </c>
      <c r="B27" s="6">
        <f>SUM(B2:B25)</f>
        <v>6333</v>
      </c>
      <c r="C27" s="5" t="s">
        <v>32</v>
      </c>
      <c r="D27" s="84">
        <f>SUM(D2:D25)</f>
        <v>6333</v>
      </c>
      <c r="E27" s="11">
        <f t="shared" si="1"/>
        <v>0</v>
      </c>
    </row>
  </sheetData>
  <sortState ref="A2:E25">
    <sortCondition descending="1" ref="E2:E2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110" zoomScaleNormal="110" workbookViewId="0">
      <pane ySplit="1" topLeftCell="A2" activePane="bottomLeft" state="frozen"/>
      <selection pane="bottomLeft" activeCell="A14" sqref="A14:XFD14"/>
    </sheetView>
  </sheetViews>
  <sheetFormatPr defaultRowHeight="14.4" x14ac:dyDescent="0.3"/>
  <cols>
    <col min="1" max="1" width="17.88671875" style="12" customWidth="1"/>
    <col min="2" max="3" width="7.44140625" style="8" customWidth="1"/>
    <col min="4" max="4" width="10.44140625" style="44" customWidth="1"/>
    <col min="5" max="6" width="7.109375" style="8" customWidth="1"/>
    <col min="7" max="7" width="8.44140625" style="44" customWidth="1"/>
    <col min="8" max="8" width="7.109375" style="8" customWidth="1"/>
    <col min="9" max="9" width="7" style="8" customWidth="1"/>
    <col min="10" max="10" width="8.44140625" style="8" customWidth="1"/>
    <col min="11" max="11" width="8.5546875" style="8" customWidth="1"/>
    <col min="12" max="13" width="9.88671875" style="44" bestFit="1" customWidth="1"/>
    <col min="14" max="14" width="11.21875" style="11" customWidth="1"/>
    <col min="15" max="15" width="11.21875" style="13" hidden="1" customWidth="1"/>
    <col min="16" max="16" width="11.21875" style="36" customWidth="1"/>
    <col min="17" max="17" width="8.88671875" style="39"/>
    <col min="18" max="18" width="8.88671875" style="8"/>
    <col min="19" max="19" width="5" style="8" customWidth="1"/>
    <col min="20" max="16384" width="8.88671875" style="8"/>
  </cols>
  <sheetData>
    <row r="1" spans="1:20" x14ac:dyDescent="0.3">
      <c r="A1" s="1" t="s">
        <v>1</v>
      </c>
      <c r="B1" s="2" t="s">
        <v>45</v>
      </c>
      <c r="C1" s="2" t="s">
        <v>46</v>
      </c>
      <c r="D1" s="34" t="s">
        <v>47</v>
      </c>
      <c r="E1" s="2" t="s">
        <v>48</v>
      </c>
      <c r="F1" s="2" t="s">
        <v>49</v>
      </c>
      <c r="G1" s="34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34" t="s">
        <v>55</v>
      </c>
      <c r="M1" s="34" t="s">
        <v>56</v>
      </c>
      <c r="N1" s="2" t="s">
        <v>100</v>
      </c>
      <c r="O1" s="2" t="s">
        <v>107</v>
      </c>
      <c r="P1" s="41" t="s">
        <v>58</v>
      </c>
      <c r="Q1" s="30" t="s">
        <v>57</v>
      </c>
    </row>
    <row r="2" spans="1:20" x14ac:dyDescent="0.25">
      <c r="A2" s="86" t="s">
        <v>28</v>
      </c>
      <c r="B2" s="87">
        <v>394</v>
      </c>
      <c r="C2" s="87">
        <v>2136</v>
      </c>
      <c r="D2" s="95">
        <v>5.4</v>
      </c>
      <c r="E2" s="87">
        <v>358</v>
      </c>
      <c r="F2" s="87">
        <v>224</v>
      </c>
      <c r="G2" s="95">
        <v>62.6</v>
      </c>
      <c r="H2" s="87">
        <v>2590</v>
      </c>
      <c r="I2" s="87">
        <v>11</v>
      </c>
      <c r="J2" s="87">
        <v>57</v>
      </c>
      <c r="K2" s="87">
        <v>2533</v>
      </c>
      <c r="L2" s="95">
        <v>7.2</v>
      </c>
      <c r="M2" s="95">
        <v>11.6</v>
      </c>
      <c r="N2" s="87">
        <v>4726</v>
      </c>
      <c r="O2" s="4">
        <v>5489</v>
      </c>
      <c r="P2" s="42">
        <f>(C2+K2)/$T$2</f>
        <v>389.08333333333331</v>
      </c>
      <c r="Q2" s="38">
        <v>1</v>
      </c>
      <c r="R2" s="20" t="s">
        <v>366</v>
      </c>
      <c r="S2" s="20"/>
      <c r="T2" s="10">
        <f>PF!W2</f>
        <v>12</v>
      </c>
    </row>
    <row r="3" spans="1:20" x14ac:dyDescent="0.25">
      <c r="A3" s="86" t="s">
        <v>103</v>
      </c>
      <c r="B3" s="87">
        <v>321</v>
      </c>
      <c r="C3" s="87">
        <v>1768</v>
      </c>
      <c r="D3" s="95">
        <v>5.5</v>
      </c>
      <c r="E3" s="87">
        <v>399</v>
      </c>
      <c r="F3" s="87">
        <v>253</v>
      </c>
      <c r="G3" s="95">
        <v>63.4</v>
      </c>
      <c r="H3" s="87">
        <v>2947</v>
      </c>
      <c r="I3" s="87">
        <v>26</v>
      </c>
      <c r="J3" s="87">
        <v>182</v>
      </c>
      <c r="K3" s="87">
        <v>2765</v>
      </c>
      <c r="L3" s="95">
        <v>7.4</v>
      </c>
      <c r="M3" s="95">
        <v>11.6</v>
      </c>
      <c r="N3" s="87">
        <v>4715</v>
      </c>
      <c r="O3" s="4">
        <v>6344</v>
      </c>
      <c r="P3" s="42">
        <f>(C3+K3)/$T$2</f>
        <v>377.75</v>
      </c>
      <c r="Q3" s="38">
        <f t="shared" ref="Q3:Q21" si="0">Q2+1</f>
        <v>2</v>
      </c>
    </row>
    <row r="4" spans="1:20" x14ac:dyDescent="0.25">
      <c r="A4" s="86" t="s">
        <v>93</v>
      </c>
      <c r="B4" s="87">
        <v>272</v>
      </c>
      <c r="C4" s="87">
        <v>1376</v>
      </c>
      <c r="D4" s="95">
        <v>5.0999999999999996</v>
      </c>
      <c r="E4" s="87">
        <v>422</v>
      </c>
      <c r="F4" s="87">
        <v>244</v>
      </c>
      <c r="G4" s="95">
        <v>57.8</v>
      </c>
      <c r="H4" s="87">
        <v>2887</v>
      </c>
      <c r="I4" s="87">
        <v>16</v>
      </c>
      <c r="J4" s="87">
        <v>126</v>
      </c>
      <c r="K4" s="87">
        <v>2761</v>
      </c>
      <c r="L4" s="95">
        <v>6.8</v>
      </c>
      <c r="M4" s="95">
        <v>11.8</v>
      </c>
      <c r="N4" s="87">
        <v>4263</v>
      </c>
      <c r="O4" s="4">
        <v>5724</v>
      </c>
      <c r="P4" s="42">
        <f>(C4+K4)/11</f>
        <v>376.09090909090907</v>
      </c>
      <c r="Q4" s="38">
        <f t="shared" si="0"/>
        <v>3</v>
      </c>
    </row>
    <row r="5" spans="1:20" x14ac:dyDescent="0.25">
      <c r="A5" s="86" t="s">
        <v>26</v>
      </c>
      <c r="B5" s="87">
        <v>312</v>
      </c>
      <c r="C5" s="87">
        <v>1613</v>
      </c>
      <c r="D5" s="95">
        <v>5.2</v>
      </c>
      <c r="E5" s="87">
        <v>364</v>
      </c>
      <c r="F5" s="87">
        <v>222</v>
      </c>
      <c r="G5" s="95">
        <v>61</v>
      </c>
      <c r="H5" s="87">
        <v>2387</v>
      </c>
      <c r="I5" s="87">
        <v>14</v>
      </c>
      <c r="J5" s="87">
        <v>105</v>
      </c>
      <c r="K5" s="87">
        <v>2282</v>
      </c>
      <c r="L5" s="95">
        <v>6.6</v>
      </c>
      <c r="M5" s="95">
        <v>10.8</v>
      </c>
      <c r="N5" s="87">
        <v>4000</v>
      </c>
      <c r="O5" s="4">
        <v>7290</v>
      </c>
      <c r="P5" s="42">
        <f>(C5+K5)/11</f>
        <v>354.09090909090907</v>
      </c>
      <c r="Q5" s="38">
        <f t="shared" si="0"/>
        <v>4</v>
      </c>
    </row>
    <row r="6" spans="1:20" x14ac:dyDescent="0.25">
      <c r="A6" s="86" t="s">
        <v>104</v>
      </c>
      <c r="B6" s="87">
        <v>287</v>
      </c>
      <c r="C6" s="87">
        <v>1569</v>
      </c>
      <c r="D6" s="95">
        <v>5.5</v>
      </c>
      <c r="E6" s="87">
        <v>439</v>
      </c>
      <c r="F6" s="87">
        <v>277</v>
      </c>
      <c r="G6" s="95">
        <v>63.1</v>
      </c>
      <c r="H6" s="87">
        <v>2676</v>
      </c>
      <c r="I6" s="87">
        <v>9</v>
      </c>
      <c r="J6" s="87">
        <v>73</v>
      </c>
      <c r="K6" s="87">
        <v>2603</v>
      </c>
      <c r="L6" s="95">
        <v>6.1</v>
      </c>
      <c r="M6" s="95">
        <v>9.6999999999999993</v>
      </c>
      <c r="N6" s="87">
        <v>4245</v>
      </c>
      <c r="O6" s="4">
        <v>6282</v>
      </c>
      <c r="P6" s="42">
        <f t="shared" ref="P6:P17" si="1">(C6+K6)/$T$2</f>
        <v>347.66666666666669</v>
      </c>
      <c r="Q6" s="38">
        <f t="shared" si="0"/>
        <v>5</v>
      </c>
    </row>
    <row r="7" spans="1:20" x14ac:dyDescent="0.25">
      <c r="A7" s="86" t="s">
        <v>364</v>
      </c>
      <c r="B7" s="87">
        <v>244</v>
      </c>
      <c r="C7" s="87">
        <v>1245</v>
      </c>
      <c r="D7" s="95">
        <v>5.0999999999999996</v>
      </c>
      <c r="E7" s="87">
        <v>413</v>
      </c>
      <c r="F7" s="87">
        <v>255</v>
      </c>
      <c r="G7" s="95">
        <v>61.7</v>
      </c>
      <c r="H7" s="87">
        <v>3022</v>
      </c>
      <c r="I7" s="87">
        <v>13</v>
      </c>
      <c r="J7" s="87">
        <v>96</v>
      </c>
      <c r="K7" s="87">
        <v>2926</v>
      </c>
      <c r="L7" s="95">
        <v>7.3</v>
      </c>
      <c r="M7" s="95">
        <v>11.9</v>
      </c>
      <c r="N7" s="87">
        <v>4267</v>
      </c>
      <c r="O7" s="4">
        <v>5254</v>
      </c>
      <c r="P7" s="42">
        <f t="shared" si="1"/>
        <v>347.58333333333331</v>
      </c>
      <c r="Q7" s="38">
        <f t="shared" si="0"/>
        <v>6</v>
      </c>
    </row>
    <row r="8" spans="1:20" x14ac:dyDescent="0.25">
      <c r="A8" s="86" t="s">
        <v>23</v>
      </c>
      <c r="B8" s="87">
        <v>346</v>
      </c>
      <c r="C8" s="87">
        <v>1812</v>
      </c>
      <c r="D8" s="95">
        <v>5.2</v>
      </c>
      <c r="E8" s="87">
        <v>377</v>
      </c>
      <c r="F8" s="87">
        <v>203</v>
      </c>
      <c r="G8" s="95">
        <v>53.8</v>
      </c>
      <c r="H8" s="87">
        <v>2419</v>
      </c>
      <c r="I8" s="87">
        <v>16</v>
      </c>
      <c r="J8" s="87">
        <v>84</v>
      </c>
      <c r="K8" s="87">
        <v>2335</v>
      </c>
      <c r="L8" s="95">
        <v>6.4</v>
      </c>
      <c r="M8" s="95">
        <v>11.9</v>
      </c>
      <c r="N8" s="87">
        <v>4231</v>
      </c>
      <c r="O8" s="4">
        <v>7250</v>
      </c>
      <c r="P8" s="42">
        <f t="shared" si="1"/>
        <v>345.58333333333331</v>
      </c>
      <c r="Q8" s="38">
        <f t="shared" si="0"/>
        <v>7</v>
      </c>
    </row>
    <row r="9" spans="1:20" x14ac:dyDescent="0.25">
      <c r="A9" s="86" t="s">
        <v>89</v>
      </c>
      <c r="B9" s="87">
        <v>306</v>
      </c>
      <c r="C9" s="87">
        <v>1253</v>
      </c>
      <c r="D9" s="95">
        <v>4.0999999999999996</v>
      </c>
      <c r="E9" s="87">
        <v>455</v>
      </c>
      <c r="F9" s="87">
        <v>289</v>
      </c>
      <c r="G9" s="95">
        <v>63.5</v>
      </c>
      <c r="H9" s="87">
        <v>2970</v>
      </c>
      <c r="I9" s="87">
        <v>19</v>
      </c>
      <c r="J9" s="87">
        <v>93</v>
      </c>
      <c r="K9" s="87">
        <v>2877</v>
      </c>
      <c r="L9" s="95">
        <v>6.5</v>
      </c>
      <c r="M9" s="95">
        <v>10.3</v>
      </c>
      <c r="N9" s="87">
        <v>4223</v>
      </c>
      <c r="O9" s="4">
        <v>5754</v>
      </c>
      <c r="P9" s="42">
        <f t="shared" si="1"/>
        <v>344.16666666666669</v>
      </c>
      <c r="Q9" s="38">
        <f t="shared" si="0"/>
        <v>8</v>
      </c>
    </row>
    <row r="10" spans="1:20" x14ac:dyDescent="0.25">
      <c r="A10" s="86" t="s">
        <v>29</v>
      </c>
      <c r="B10" s="87">
        <v>362</v>
      </c>
      <c r="C10" s="87">
        <v>1842</v>
      </c>
      <c r="D10" s="95">
        <v>5.0999999999999996</v>
      </c>
      <c r="E10" s="87">
        <v>349</v>
      </c>
      <c r="F10" s="87">
        <v>215</v>
      </c>
      <c r="G10" s="95">
        <v>61.6</v>
      </c>
      <c r="H10" s="87">
        <v>2293</v>
      </c>
      <c r="I10" s="87">
        <v>4</v>
      </c>
      <c r="J10" s="87">
        <v>31</v>
      </c>
      <c r="K10" s="87">
        <v>2262</v>
      </c>
      <c r="L10" s="95">
        <v>6.6</v>
      </c>
      <c r="M10" s="95">
        <v>10.7</v>
      </c>
      <c r="N10" s="87">
        <v>4135</v>
      </c>
      <c r="O10" s="4">
        <v>6256</v>
      </c>
      <c r="P10" s="42">
        <f t="shared" si="1"/>
        <v>342</v>
      </c>
      <c r="Q10" s="38">
        <f t="shared" si="0"/>
        <v>9</v>
      </c>
    </row>
    <row r="11" spans="1:20" x14ac:dyDescent="0.25">
      <c r="A11" s="86" t="s">
        <v>24</v>
      </c>
      <c r="B11" s="87">
        <v>354</v>
      </c>
      <c r="C11" s="87">
        <v>1653</v>
      </c>
      <c r="D11" s="95">
        <v>4.7</v>
      </c>
      <c r="E11" s="87">
        <v>330</v>
      </c>
      <c r="F11" s="87">
        <v>215</v>
      </c>
      <c r="G11" s="95">
        <v>65.2</v>
      </c>
      <c r="H11" s="87">
        <v>2522</v>
      </c>
      <c r="I11" s="87">
        <v>17</v>
      </c>
      <c r="J11" s="87">
        <v>131</v>
      </c>
      <c r="K11" s="87">
        <v>2391</v>
      </c>
      <c r="L11" s="95">
        <v>7.6</v>
      </c>
      <c r="M11" s="95">
        <v>11.7</v>
      </c>
      <c r="N11" s="87">
        <v>4175</v>
      </c>
      <c r="O11" s="4">
        <v>5975</v>
      </c>
      <c r="P11" s="42">
        <f t="shared" si="1"/>
        <v>337</v>
      </c>
      <c r="Q11" s="38">
        <f t="shared" si="0"/>
        <v>10</v>
      </c>
    </row>
    <row r="12" spans="1:20" x14ac:dyDescent="0.25">
      <c r="A12" s="86" t="s">
        <v>361</v>
      </c>
      <c r="B12" s="87">
        <v>343</v>
      </c>
      <c r="C12" s="87">
        <v>1753</v>
      </c>
      <c r="D12" s="95">
        <v>5.0999999999999996</v>
      </c>
      <c r="E12" s="87">
        <v>363</v>
      </c>
      <c r="F12" s="87">
        <v>234</v>
      </c>
      <c r="G12" s="95">
        <v>64.5</v>
      </c>
      <c r="H12" s="87">
        <v>2356</v>
      </c>
      <c r="I12" s="87">
        <v>15</v>
      </c>
      <c r="J12" s="87">
        <v>91</v>
      </c>
      <c r="K12" s="87">
        <v>2265</v>
      </c>
      <c r="L12" s="95">
        <v>6.5</v>
      </c>
      <c r="M12" s="95">
        <v>10.1</v>
      </c>
      <c r="N12" s="87">
        <v>4109</v>
      </c>
      <c r="O12" s="4">
        <v>6570</v>
      </c>
      <c r="P12" s="42">
        <f t="shared" si="1"/>
        <v>334.83333333333331</v>
      </c>
      <c r="Q12" s="38">
        <f t="shared" si="0"/>
        <v>11</v>
      </c>
    </row>
    <row r="13" spans="1:20" x14ac:dyDescent="0.25">
      <c r="A13" s="86" t="s">
        <v>363</v>
      </c>
      <c r="B13" s="87">
        <v>325</v>
      </c>
      <c r="C13" s="87">
        <v>1651</v>
      </c>
      <c r="D13" s="95">
        <v>5.0999999999999996</v>
      </c>
      <c r="E13" s="87">
        <v>397</v>
      </c>
      <c r="F13" s="87">
        <v>238</v>
      </c>
      <c r="G13" s="95">
        <v>59.9</v>
      </c>
      <c r="H13" s="87">
        <v>2395</v>
      </c>
      <c r="I13" s="87">
        <v>10</v>
      </c>
      <c r="J13" s="87">
        <v>71</v>
      </c>
      <c r="K13" s="87">
        <v>2324</v>
      </c>
      <c r="L13" s="95">
        <v>6</v>
      </c>
      <c r="M13" s="95">
        <v>10.1</v>
      </c>
      <c r="N13" s="87">
        <v>4046</v>
      </c>
      <c r="O13" s="4">
        <v>5700</v>
      </c>
      <c r="P13" s="42">
        <f t="shared" si="1"/>
        <v>331.25</v>
      </c>
      <c r="Q13" s="38">
        <f t="shared" si="0"/>
        <v>12</v>
      </c>
    </row>
    <row r="14" spans="1:20" x14ac:dyDescent="0.25">
      <c r="A14" s="86" t="s">
        <v>25</v>
      </c>
      <c r="B14" s="87">
        <v>213</v>
      </c>
      <c r="C14" s="87">
        <v>653</v>
      </c>
      <c r="D14" s="95">
        <v>3.1</v>
      </c>
      <c r="E14" s="87">
        <v>536</v>
      </c>
      <c r="F14" s="87">
        <v>332</v>
      </c>
      <c r="G14" s="95">
        <v>61.9</v>
      </c>
      <c r="H14" s="87">
        <v>3487</v>
      </c>
      <c r="I14" s="87">
        <v>22</v>
      </c>
      <c r="J14" s="87">
        <v>174</v>
      </c>
      <c r="K14" s="87">
        <v>3313</v>
      </c>
      <c r="L14" s="95">
        <v>6.5</v>
      </c>
      <c r="M14" s="95">
        <v>10.5</v>
      </c>
      <c r="N14" s="87">
        <v>4140</v>
      </c>
      <c r="O14" s="4">
        <v>7016</v>
      </c>
      <c r="P14" s="42">
        <f t="shared" si="1"/>
        <v>330.5</v>
      </c>
      <c r="Q14" s="38">
        <f t="shared" si="0"/>
        <v>13</v>
      </c>
    </row>
    <row r="15" spans="1:20" x14ac:dyDescent="0.25">
      <c r="A15" s="86" t="s">
        <v>447</v>
      </c>
      <c r="B15" s="87">
        <v>298</v>
      </c>
      <c r="C15" s="87">
        <v>1362</v>
      </c>
      <c r="D15" s="95">
        <v>4.5999999999999996</v>
      </c>
      <c r="E15" s="87">
        <v>438</v>
      </c>
      <c r="F15" s="87">
        <v>254</v>
      </c>
      <c r="G15" s="95">
        <v>58</v>
      </c>
      <c r="H15" s="87">
        <v>2848</v>
      </c>
      <c r="I15" s="87">
        <v>31</v>
      </c>
      <c r="J15" s="87">
        <v>251</v>
      </c>
      <c r="K15" s="87">
        <v>2597</v>
      </c>
      <c r="L15" s="95">
        <v>6.5</v>
      </c>
      <c r="M15" s="95">
        <v>11.2</v>
      </c>
      <c r="N15" s="87">
        <v>4210</v>
      </c>
      <c r="O15" s="4">
        <v>6927</v>
      </c>
      <c r="P15" s="42">
        <f t="shared" si="1"/>
        <v>329.91666666666669</v>
      </c>
      <c r="Q15" s="38">
        <f t="shared" si="0"/>
        <v>14</v>
      </c>
    </row>
    <row r="16" spans="1:20" x14ac:dyDescent="0.25">
      <c r="A16" s="86" t="s">
        <v>22</v>
      </c>
      <c r="B16" s="87">
        <v>329</v>
      </c>
      <c r="C16" s="87">
        <v>1656</v>
      </c>
      <c r="D16" s="95">
        <v>5</v>
      </c>
      <c r="E16" s="87">
        <v>342</v>
      </c>
      <c r="F16" s="87">
        <v>218</v>
      </c>
      <c r="G16" s="95">
        <v>63.7</v>
      </c>
      <c r="H16" s="87">
        <v>2398</v>
      </c>
      <c r="I16" s="87">
        <v>17</v>
      </c>
      <c r="J16" s="87">
        <v>106</v>
      </c>
      <c r="K16" s="87">
        <v>2292</v>
      </c>
      <c r="L16" s="95">
        <v>7</v>
      </c>
      <c r="M16" s="95">
        <v>11</v>
      </c>
      <c r="N16" s="87">
        <v>4054</v>
      </c>
      <c r="O16" s="4">
        <v>7405</v>
      </c>
      <c r="P16" s="42">
        <f t="shared" si="1"/>
        <v>329</v>
      </c>
      <c r="Q16" s="38">
        <f t="shared" si="0"/>
        <v>15</v>
      </c>
    </row>
    <row r="17" spans="1:20" x14ac:dyDescent="0.25">
      <c r="A17" s="86" t="s">
        <v>20</v>
      </c>
      <c r="B17" s="87">
        <v>385</v>
      </c>
      <c r="C17" s="87">
        <v>1696</v>
      </c>
      <c r="D17" s="95">
        <v>4.4000000000000004</v>
      </c>
      <c r="E17" s="87">
        <v>354</v>
      </c>
      <c r="F17" s="87">
        <v>249</v>
      </c>
      <c r="G17" s="95">
        <v>70.3</v>
      </c>
      <c r="H17" s="87">
        <v>2282</v>
      </c>
      <c r="I17" s="87">
        <v>10</v>
      </c>
      <c r="J17" s="87">
        <v>59</v>
      </c>
      <c r="K17" s="87">
        <v>2223</v>
      </c>
      <c r="L17" s="95">
        <v>6.4</v>
      </c>
      <c r="M17" s="95">
        <v>9.1999999999999993</v>
      </c>
      <c r="N17" s="87">
        <v>3978</v>
      </c>
      <c r="O17" s="4">
        <v>5806</v>
      </c>
      <c r="P17" s="42">
        <f t="shared" si="1"/>
        <v>326.58333333333331</v>
      </c>
      <c r="Q17" s="38">
        <f t="shared" si="0"/>
        <v>16</v>
      </c>
    </row>
    <row r="18" spans="1:20" s="26" customFormat="1" x14ac:dyDescent="0.25">
      <c r="A18" s="86" t="s">
        <v>362</v>
      </c>
      <c r="B18" s="87">
        <v>288</v>
      </c>
      <c r="C18" s="87">
        <v>1521</v>
      </c>
      <c r="D18" s="95">
        <v>5.3</v>
      </c>
      <c r="E18" s="87">
        <v>396</v>
      </c>
      <c r="F18" s="87">
        <v>248</v>
      </c>
      <c r="G18" s="95">
        <v>62.6</v>
      </c>
      <c r="H18" s="87">
        <v>2192</v>
      </c>
      <c r="I18" s="87">
        <v>18</v>
      </c>
      <c r="J18" s="87">
        <v>130</v>
      </c>
      <c r="K18" s="87">
        <v>2062</v>
      </c>
      <c r="L18" s="95">
        <v>5.5</v>
      </c>
      <c r="M18" s="95">
        <v>8.8000000000000007</v>
      </c>
      <c r="N18" s="87">
        <v>3713</v>
      </c>
      <c r="O18" s="4">
        <v>6343</v>
      </c>
      <c r="P18" s="42">
        <f>(C18+K18)/11</f>
        <v>325.72727272727275</v>
      </c>
      <c r="Q18" s="38">
        <f t="shared" si="0"/>
        <v>17</v>
      </c>
      <c r="T18" s="8"/>
    </row>
    <row r="19" spans="1:20" x14ac:dyDescent="0.25">
      <c r="A19" s="86" t="s">
        <v>30</v>
      </c>
      <c r="B19" s="87">
        <v>325</v>
      </c>
      <c r="C19" s="87">
        <v>1673</v>
      </c>
      <c r="D19" s="95">
        <v>5.0999999999999996</v>
      </c>
      <c r="E19" s="87">
        <v>357</v>
      </c>
      <c r="F19" s="87">
        <v>203</v>
      </c>
      <c r="G19" s="95">
        <v>56.9</v>
      </c>
      <c r="H19" s="87">
        <v>2260</v>
      </c>
      <c r="I19" s="87">
        <v>15</v>
      </c>
      <c r="J19" s="87">
        <v>125</v>
      </c>
      <c r="K19" s="87">
        <v>2135</v>
      </c>
      <c r="L19" s="95">
        <v>6.3</v>
      </c>
      <c r="M19" s="95">
        <v>11.1</v>
      </c>
      <c r="N19" s="87">
        <v>3933</v>
      </c>
      <c r="O19" s="4">
        <v>6746</v>
      </c>
      <c r="P19" s="42">
        <f t="shared" ref="P19:P24" si="2">(C19+K19)/$T$2</f>
        <v>317.33333333333331</v>
      </c>
      <c r="Q19" s="38">
        <f t="shared" si="0"/>
        <v>18</v>
      </c>
    </row>
    <row r="20" spans="1:20" x14ac:dyDescent="0.25">
      <c r="A20" s="86" t="s">
        <v>91</v>
      </c>
      <c r="B20" s="87">
        <v>297</v>
      </c>
      <c r="C20" s="87">
        <v>1504</v>
      </c>
      <c r="D20" s="95">
        <v>5.0999999999999996</v>
      </c>
      <c r="E20" s="87">
        <v>357</v>
      </c>
      <c r="F20" s="87">
        <v>217</v>
      </c>
      <c r="G20" s="95">
        <v>60.8</v>
      </c>
      <c r="H20" s="87">
        <v>2312</v>
      </c>
      <c r="I20" s="87">
        <v>9</v>
      </c>
      <c r="J20" s="87">
        <v>52</v>
      </c>
      <c r="K20" s="87">
        <v>2260</v>
      </c>
      <c r="L20" s="95">
        <v>6.5</v>
      </c>
      <c r="M20" s="95">
        <v>10.7</v>
      </c>
      <c r="N20" s="87">
        <v>3816</v>
      </c>
      <c r="O20" s="4">
        <v>5794</v>
      </c>
      <c r="P20" s="42">
        <f t="shared" si="2"/>
        <v>313.66666666666669</v>
      </c>
      <c r="Q20" s="38">
        <f t="shared" si="0"/>
        <v>19</v>
      </c>
    </row>
    <row r="21" spans="1:20" x14ac:dyDescent="0.25">
      <c r="A21" s="86" t="s">
        <v>21</v>
      </c>
      <c r="B21" s="87">
        <v>293</v>
      </c>
      <c r="C21" s="87">
        <v>1389</v>
      </c>
      <c r="D21" s="95">
        <v>4.7</v>
      </c>
      <c r="E21" s="87">
        <v>480</v>
      </c>
      <c r="F21" s="87">
        <v>301</v>
      </c>
      <c r="G21" s="95">
        <v>62.7</v>
      </c>
      <c r="H21" s="87">
        <v>2447</v>
      </c>
      <c r="I21" s="87">
        <v>9</v>
      </c>
      <c r="J21" s="87">
        <v>73</v>
      </c>
      <c r="K21" s="87">
        <v>2374</v>
      </c>
      <c r="L21" s="95">
        <v>5.0999999999999996</v>
      </c>
      <c r="M21" s="95">
        <v>8.1</v>
      </c>
      <c r="N21" s="87">
        <v>3836</v>
      </c>
      <c r="O21" s="4">
        <v>6018</v>
      </c>
      <c r="P21" s="42">
        <f t="shared" si="2"/>
        <v>313.58333333333331</v>
      </c>
      <c r="Q21" s="38">
        <f t="shared" si="0"/>
        <v>20</v>
      </c>
    </row>
    <row r="22" spans="1:20" x14ac:dyDescent="0.25">
      <c r="A22" s="86" t="s">
        <v>92</v>
      </c>
      <c r="B22" s="87">
        <v>260</v>
      </c>
      <c r="C22" s="87">
        <v>1259</v>
      </c>
      <c r="D22" s="95">
        <v>4.8</v>
      </c>
      <c r="E22" s="87">
        <v>413</v>
      </c>
      <c r="F22" s="87">
        <v>268</v>
      </c>
      <c r="G22" s="95">
        <v>64.900000000000006</v>
      </c>
      <c r="H22" s="87">
        <v>2499</v>
      </c>
      <c r="I22" s="87">
        <v>17</v>
      </c>
      <c r="J22" s="87">
        <v>112</v>
      </c>
      <c r="K22" s="87">
        <v>2387</v>
      </c>
      <c r="L22" s="95">
        <v>6.1</v>
      </c>
      <c r="M22" s="95">
        <v>9.3000000000000007</v>
      </c>
      <c r="N22" s="87">
        <v>3758</v>
      </c>
      <c r="O22" s="4">
        <v>5625</v>
      </c>
      <c r="P22" s="42">
        <f t="shared" si="2"/>
        <v>303.83333333333331</v>
      </c>
      <c r="Q22" s="38">
        <f t="shared" ref="Q22:Q25" si="3">Q21+1</f>
        <v>21</v>
      </c>
    </row>
    <row r="23" spans="1:20" x14ac:dyDescent="0.25">
      <c r="A23" s="86" t="s">
        <v>360</v>
      </c>
      <c r="B23" s="87">
        <v>352</v>
      </c>
      <c r="C23" s="87">
        <v>1482</v>
      </c>
      <c r="D23" s="95">
        <v>4.2</v>
      </c>
      <c r="E23" s="87">
        <v>360</v>
      </c>
      <c r="F23" s="87">
        <v>210</v>
      </c>
      <c r="G23" s="95">
        <v>58.3</v>
      </c>
      <c r="H23" s="87">
        <v>2148</v>
      </c>
      <c r="I23" s="87">
        <v>19</v>
      </c>
      <c r="J23" s="87">
        <v>103</v>
      </c>
      <c r="K23" s="87">
        <v>2045</v>
      </c>
      <c r="L23" s="95">
        <v>6</v>
      </c>
      <c r="M23" s="95">
        <v>10.199999999999999</v>
      </c>
      <c r="N23" s="87">
        <v>3630</v>
      </c>
      <c r="O23" s="4">
        <v>7896</v>
      </c>
      <c r="P23" s="42">
        <f t="shared" si="2"/>
        <v>293.91666666666669</v>
      </c>
      <c r="Q23" s="38">
        <f t="shared" si="3"/>
        <v>22</v>
      </c>
    </row>
    <row r="24" spans="1:20" x14ac:dyDescent="0.25">
      <c r="A24" s="86" t="s">
        <v>451</v>
      </c>
      <c r="B24" s="87">
        <v>279</v>
      </c>
      <c r="C24" s="87">
        <v>1234</v>
      </c>
      <c r="D24" s="95">
        <v>4.4000000000000004</v>
      </c>
      <c r="E24" s="87">
        <v>413</v>
      </c>
      <c r="F24" s="87">
        <v>262</v>
      </c>
      <c r="G24" s="95">
        <v>63.4</v>
      </c>
      <c r="H24" s="87">
        <v>2342</v>
      </c>
      <c r="I24" s="87">
        <v>19</v>
      </c>
      <c r="J24" s="87">
        <v>145</v>
      </c>
      <c r="K24" s="87">
        <v>2197</v>
      </c>
      <c r="L24" s="95">
        <v>5.7</v>
      </c>
      <c r="M24" s="95">
        <v>8.9</v>
      </c>
      <c r="N24" s="87">
        <v>3576</v>
      </c>
      <c r="O24" s="4">
        <v>6365</v>
      </c>
      <c r="P24" s="42">
        <f t="shared" si="2"/>
        <v>285.91666666666669</v>
      </c>
      <c r="Q24" s="38">
        <f t="shared" si="3"/>
        <v>23</v>
      </c>
    </row>
    <row r="25" spans="1:20" x14ac:dyDescent="0.25">
      <c r="A25" s="86" t="s">
        <v>31</v>
      </c>
      <c r="B25" s="87">
        <v>330</v>
      </c>
      <c r="C25" s="87">
        <v>1472</v>
      </c>
      <c r="D25" s="95">
        <v>4.5</v>
      </c>
      <c r="E25" s="87">
        <v>296</v>
      </c>
      <c r="F25" s="87">
        <v>162</v>
      </c>
      <c r="G25" s="95">
        <v>54.7</v>
      </c>
      <c r="H25" s="87">
        <v>1705</v>
      </c>
      <c r="I25" s="87">
        <v>19</v>
      </c>
      <c r="J25" s="87">
        <v>107</v>
      </c>
      <c r="K25" s="87">
        <v>1598</v>
      </c>
      <c r="L25" s="95">
        <v>5.8</v>
      </c>
      <c r="M25" s="95">
        <v>10.5</v>
      </c>
      <c r="N25" s="87">
        <v>3177</v>
      </c>
      <c r="O25" s="4">
        <v>5822</v>
      </c>
      <c r="P25" s="42">
        <f>(C25+K25)/11</f>
        <v>279.09090909090907</v>
      </c>
      <c r="Q25" s="38">
        <f t="shared" si="3"/>
        <v>24</v>
      </c>
    </row>
    <row r="26" spans="1:20" x14ac:dyDescent="0.3">
      <c r="A26" s="5" t="s">
        <v>32</v>
      </c>
      <c r="B26" s="6">
        <v>10037</v>
      </c>
      <c r="C26" s="6">
        <v>46422</v>
      </c>
      <c r="D26" s="35">
        <v>4.5999999999999996</v>
      </c>
      <c r="E26" s="6">
        <v>12698</v>
      </c>
      <c r="F26" s="6">
        <v>7582</v>
      </c>
      <c r="G26" s="35">
        <v>59.7</v>
      </c>
      <c r="H26" s="6">
        <v>82830</v>
      </c>
      <c r="I26" s="6">
        <v>591</v>
      </c>
      <c r="J26" s="6">
        <v>3889</v>
      </c>
      <c r="K26" s="6">
        <v>78941</v>
      </c>
      <c r="L26" s="35">
        <v>6.5</v>
      </c>
      <c r="M26" s="35">
        <v>10.9</v>
      </c>
      <c r="N26" s="6">
        <v>129252</v>
      </c>
      <c r="O26" s="6">
        <v>151651</v>
      </c>
      <c r="P26" s="43"/>
    </row>
    <row r="27" spans="1:20" x14ac:dyDescent="0.3">
      <c r="A27" s="5" t="s">
        <v>33</v>
      </c>
      <c r="B27" s="6">
        <v>418</v>
      </c>
      <c r="C27" s="6">
        <v>1934</v>
      </c>
      <c r="D27" s="35">
        <v>4.5999999999999996</v>
      </c>
      <c r="E27" s="6">
        <v>529</v>
      </c>
      <c r="F27" s="6">
        <v>316</v>
      </c>
      <c r="G27" s="35">
        <v>59.7</v>
      </c>
      <c r="H27" s="6">
        <v>3451</v>
      </c>
      <c r="I27" s="6">
        <v>25</v>
      </c>
      <c r="J27" s="6">
        <v>162</v>
      </c>
      <c r="K27" s="6">
        <v>3289</v>
      </c>
      <c r="L27" s="35">
        <v>6.5</v>
      </c>
      <c r="M27" s="35">
        <v>10.9</v>
      </c>
      <c r="N27" s="6">
        <v>5386</v>
      </c>
      <c r="O27" s="6">
        <v>6319</v>
      </c>
      <c r="P27" s="42">
        <f>(C27+K27)/8</f>
        <v>652.875</v>
      </c>
    </row>
  </sheetData>
  <sortState ref="A2:P25">
    <sortCondition descending="1" ref="P2:P2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pane ySplit="1" topLeftCell="A2" activePane="bottomLeft" state="frozen"/>
      <selection pane="bottomLeft" activeCell="A8" sqref="A8:XFD8"/>
    </sheetView>
  </sheetViews>
  <sheetFormatPr defaultRowHeight="14.4" x14ac:dyDescent="0.3"/>
  <cols>
    <col min="1" max="1" width="18.21875" style="12" customWidth="1"/>
    <col min="2" max="3" width="7.44140625" style="8" customWidth="1"/>
    <col min="4" max="4" width="9.88671875" style="44" bestFit="1" customWidth="1"/>
    <col min="5" max="5" width="9.77734375" style="8" bestFit="1" customWidth="1"/>
    <col min="6" max="6" width="7.21875" style="8" customWidth="1"/>
    <col min="7" max="7" width="10.33203125" style="8" bestFit="1" customWidth="1"/>
    <col min="8" max="8" width="14.44140625" style="8" bestFit="1" customWidth="1"/>
    <col min="9" max="9" width="11.6640625" style="8" bestFit="1" customWidth="1"/>
    <col min="10" max="10" width="7.21875" style="8" customWidth="1"/>
    <col min="11" max="11" width="8.88671875" style="13"/>
    <col min="12" max="12" width="8.88671875" style="10"/>
    <col min="13" max="16384" width="8.88671875" style="8"/>
  </cols>
  <sheetData>
    <row r="1" spans="1:15" x14ac:dyDescent="0.3">
      <c r="A1" s="1" t="s">
        <v>1</v>
      </c>
      <c r="B1" s="2" t="s">
        <v>45</v>
      </c>
      <c r="C1" s="2" t="s">
        <v>46</v>
      </c>
      <c r="D1" s="34" t="s">
        <v>47</v>
      </c>
      <c r="E1" s="2" t="s">
        <v>2</v>
      </c>
      <c r="F1" s="2" t="s">
        <v>59</v>
      </c>
      <c r="G1" s="2" t="s">
        <v>60</v>
      </c>
      <c r="H1" s="2" t="s">
        <v>61</v>
      </c>
      <c r="I1" s="2" t="s">
        <v>62</v>
      </c>
      <c r="J1" s="2" t="s">
        <v>63</v>
      </c>
      <c r="K1" s="14" t="s">
        <v>58</v>
      </c>
      <c r="L1" s="7" t="s">
        <v>57</v>
      </c>
      <c r="M1" s="49"/>
      <c r="N1" s="50" t="s">
        <v>365</v>
      </c>
      <c r="O1" s="48">
        <f>PF!W2</f>
        <v>12</v>
      </c>
    </row>
    <row r="2" spans="1:15" x14ac:dyDescent="0.25">
      <c r="A2" s="86" t="s">
        <v>28</v>
      </c>
      <c r="B2" s="87">
        <v>394</v>
      </c>
      <c r="C2" s="87">
        <v>2136</v>
      </c>
      <c r="D2" s="95">
        <v>5.4</v>
      </c>
      <c r="E2" s="87">
        <v>25</v>
      </c>
      <c r="F2" s="87">
        <v>40</v>
      </c>
      <c r="G2" s="87">
        <v>150</v>
      </c>
      <c r="H2" s="87">
        <v>3</v>
      </c>
      <c r="I2" s="87">
        <v>4</v>
      </c>
      <c r="J2" s="87">
        <v>9</v>
      </c>
      <c r="K2" s="13">
        <f>C2/$O$1</f>
        <v>178</v>
      </c>
      <c r="L2" s="11">
        <v>1</v>
      </c>
    </row>
    <row r="3" spans="1:15" x14ac:dyDescent="0.25">
      <c r="A3" s="86" t="s">
        <v>29</v>
      </c>
      <c r="B3" s="87">
        <v>362</v>
      </c>
      <c r="C3" s="87">
        <v>1842</v>
      </c>
      <c r="D3" s="95">
        <v>5.0999999999999996</v>
      </c>
      <c r="E3" s="87">
        <v>16</v>
      </c>
      <c r="F3" s="87">
        <v>36</v>
      </c>
      <c r="G3" s="87">
        <v>97</v>
      </c>
      <c r="H3" s="87">
        <v>0</v>
      </c>
      <c r="I3" s="87">
        <v>3</v>
      </c>
      <c r="J3" s="87">
        <v>3</v>
      </c>
      <c r="K3" s="13">
        <f>C3/$O$1</f>
        <v>153.5</v>
      </c>
      <c r="L3" s="11">
        <f t="shared" ref="L3:L25" si="0">L2+1</f>
        <v>2</v>
      </c>
    </row>
    <row r="4" spans="1:15" x14ac:dyDescent="0.25">
      <c r="A4" s="86" t="s">
        <v>23</v>
      </c>
      <c r="B4" s="87">
        <v>346</v>
      </c>
      <c r="C4" s="87">
        <v>1812</v>
      </c>
      <c r="D4" s="95">
        <v>5.2</v>
      </c>
      <c r="E4" s="87">
        <v>11</v>
      </c>
      <c r="F4" s="87">
        <v>69</v>
      </c>
      <c r="G4" s="87">
        <v>103</v>
      </c>
      <c r="H4" s="87">
        <v>5</v>
      </c>
      <c r="I4" s="87">
        <v>6</v>
      </c>
      <c r="J4" s="87">
        <v>8</v>
      </c>
      <c r="K4" s="13">
        <f>C4/$O$1</f>
        <v>151</v>
      </c>
      <c r="L4" s="11">
        <f t="shared" si="0"/>
        <v>3</v>
      </c>
    </row>
    <row r="5" spans="1:15" ht="16.05" customHeight="1" x14ac:dyDescent="0.25">
      <c r="A5" s="86" t="s">
        <v>103</v>
      </c>
      <c r="B5" s="87">
        <v>321</v>
      </c>
      <c r="C5" s="87">
        <v>1768</v>
      </c>
      <c r="D5" s="95">
        <v>5.5</v>
      </c>
      <c r="E5" s="87">
        <v>18</v>
      </c>
      <c r="F5" s="87">
        <v>29</v>
      </c>
      <c r="G5" s="87">
        <v>104</v>
      </c>
      <c r="H5" s="87">
        <v>0</v>
      </c>
      <c r="I5" s="87">
        <v>0</v>
      </c>
      <c r="J5" s="87">
        <v>6</v>
      </c>
      <c r="K5" s="13">
        <f>C5/$O$1</f>
        <v>147.33333333333334</v>
      </c>
      <c r="L5" s="11">
        <f t="shared" si="0"/>
        <v>4</v>
      </c>
    </row>
    <row r="6" spans="1:15" x14ac:dyDescent="0.25">
      <c r="A6" s="86" t="s">
        <v>26</v>
      </c>
      <c r="B6" s="87">
        <v>312</v>
      </c>
      <c r="C6" s="87">
        <v>1613</v>
      </c>
      <c r="D6" s="95">
        <v>5.2</v>
      </c>
      <c r="E6" s="87">
        <v>10</v>
      </c>
      <c r="F6" s="87">
        <v>36</v>
      </c>
      <c r="G6" s="87">
        <v>93</v>
      </c>
      <c r="H6" s="87">
        <v>3</v>
      </c>
      <c r="I6" s="87">
        <v>5</v>
      </c>
      <c r="J6" s="87">
        <v>7</v>
      </c>
      <c r="K6" s="13">
        <f>C6/11</f>
        <v>146.63636363636363</v>
      </c>
      <c r="L6" s="11">
        <f t="shared" si="0"/>
        <v>5</v>
      </c>
    </row>
    <row r="7" spans="1:15" ht="16.05" customHeight="1" x14ac:dyDescent="0.25">
      <c r="A7" s="86" t="s">
        <v>361</v>
      </c>
      <c r="B7" s="87">
        <v>343</v>
      </c>
      <c r="C7" s="87">
        <v>1753</v>
      </c>
      <c r="D7" s="95">
        <v>5.0999999999999996</v>
      </c>
      <c r="E7" s="87">
        <v>16</v>
      </c>
      <c r="F7" s="87">
        <v>41</v>
      </c>
      <c r="G7" s="87">
        <v>97</v>
      </c>
      <c r="H7" s="87">
        <v>3</v>
      </c>
      <c r="I7" s="87">
        <v>4</v>
      </c>
      <c r="J7" s="87">
        <v>12</v>
      </c>
      <c r="K7" s="13">
        <f>C7/$O$1</f>
        <v>146.08333333333334</v>
      </c>
      <c r="L7" s="11">
        <f t="shared" si="0"/>
        <v>6</v>
      </c>
    </row>
    <row r="8" spans="1:15" ht="16.05" customHeight="1" x14ac:dyDescent="0.25">
      <c r="A8" s="86" t="s">
        <v>20</v>
      </c>
      <c r="B8" s="87">
        <v>385</v>
      </c>
      <c r="C8" s="87">
        <v>1696</v>
      </c>
      <c r="D8" s="95">
        <v>4.4000000000000004</v>
      </c>
      <c r="E8" s="87">
        <v>13</v>
      </c>
      <c r="F8" s="87">
        <v>47</v>
      </c>
      <c r="G8" s="87">
        <v>102</v>
      </c>
      <c r="H8" s="87">
        <v>3</v>
      </c>
      <c r="I8" s="87">
        <v>5</v>
      </c>
      <c r="J8" s="87">
        <v>10</v>
      </c>
      <c r="K8" s="13">
        <f>C8/$O$1</f>
        <v>141.33333333333334</v>
      </c>
      <c r="L8" s="11">
        <f t="shared" si="0"/>
        <v>7</v>
      </c>
    </row>
    <row r="9" spans="1:15" x14ac:dyDescent="0.25">
      <c r="A9" s="86" t="s">
        <v>30</v>
      </c>
      <c r="B9" s="87">
        <v>325</v>
      </c>
      <c r="C9" s="87">
        <v>1673</v>
      </c>
      <c r="D9" s="95">
        <v>5.0999999999999996</v>
      </c>
      <c r="E9" s="87">
        <v>12</v>
      </c>
      <c r="F9" s="87">
        <v>66</v>
      </c>
      <c r="G9" s="87">
        <v>97</v>
      </c>
      <c r="H9" s="87">
        <v>4</v>
      </c>
      <c r="I9" s="87">
        <v>6</v>
      </c>
      <c r="J9" s="87">
        <v>11</v>
      </c>
      <c r="K9" s="13">
        <f>C9/$O$1</f>
        <v>139.41666666666666</v>
      </c>
      <c r="L9" s="11">
        <f t="shared" si="0"/>
        <v>8</v>
      </c>
    </row>
    <row r="10" spans="1:15" x14ac:dyDescent="0.25">
      <c r="A10" s="86" t="s">
        <v>362</v>
      </c>
      <c r="B10" s="87">
        <v>288</v>
      </c>
      <c r="C10" s="87">
        <v>1521</v>
      </c>
      <c r="D10" s="95">
        <v>5.3</v>
      </c>
      <c r="E10" s="87">
        <v>9</v>
      </c>
      <c r="F10" s="87">
        <v>51</v>
      </c>
      <c r="G10" s="87">
        <v>73</v>
      </c>
      <c r="H10" s="87">
        <v>4</v>
      </c>
      <c r="I10" s="87">
        <v>6</v>
      </c>
      <c r="J10" s="87">
        <v>7</v>
      </c>
      <c r="K10" s="13">
        <f>C10/11</f>
        <v>138.27272727272728</v>
      </c>
      <c r="L10" s="11">
        <f t="shared" si="0"/>
        <v>9</v>
      </c>
    </row>
    <row r="11" spans="1:15" x14ac:dyDescent="0.25">
      <c r="A11" s="86" t="s">
        <v>22</v>
      </c>
      <c r="B11" s="87">
        <v>329</v>
      </c>
      <c r="C11" s="87">
        <v>1656</v>
      </c>
      <c r="D11" s="95">
        <v>5</v>
      </c>
      <c r="E11" s="87">
        <v>12</v>
      </c>
      <c r="F11" s="87">
        <v>35</v>
      </c>
      <c r="G11" s="87">
        <v>106</v>
      </c>
      <c r="H11" s="87">
        <v>3</v>
      </c>
      <c r="I11" s="87">
        <v>5</v>
      </c>
      <c r="J11" s="87">
        <v>8</v>
      </c>
      <c r="K11" s="13">
        <f>C11/$O$1</f>
        <v>138</v>
      </c>
      <c r="L11" s="11">
        <f t="shared" si="0"/>
        <v>10</v>
      </c>
    </row>
    <row r="12" spans="1:15" x14ac:dyDescent="0.25">
      <c r="A12" s="86" t="s">
        <v>24</v>
      </c>
      <c r="B12" s="87">
        <v>354</v>
      </c>
      <c r="C12" s="87">
        <v>1653</v>
      </c>
      <c r="D12" s="95">
        <v>4.7</v>
      </c>
      <c r="E12" s="87">
        <v>18</v>
      </c>
      <c r="F12" s="87">
        <v>21</v>
      </c>
      <c r="G12" s="87">
        <v>100</v>
      </c>
      <c r="H12" s="87">
        <v>4</v>
      </c>
      <c r="I12" s="87">
        <v>8</v>
      </c>
      <c r="J12" s="87">
        <v>10</v>
      </c>
      <c r="K12" s="13">
        <f>C12/$O$1</f>
        <v>137.75</v>
      </c>
      <c r="L12" s="11">
        <f t="shared" si="0"/>
        <v>11</v>
      </c>
    </row>
    <row r="13" spans="1:15" x14ac:dyDescent="0.25">
      <c r="A13" s="86" t="s">
        <v>363</v>
      </c>
      <c r="B13" s="87">
        <v>325</v>
      </c>
      <c r="C13" s="87">
        <v>1651</v>
      </c>
      <c r="D13" s="95">
        <v>5.0999999999999996</v>
      </c>
      <c r="E13" s="87">
        <v>15</v>
      </c>
      <c r="F13" s="87">
        <v>61</v>
      </c>
      <c r="G13" s="87">
        <v>93</v>
      </c>
      <c r="H13" s="87">
        <v>6</v>
      </c>
      <c r="I13" s="87">
        <v>7</v>
      </c>
      <c r="J13" s="87">
        <v>3</v>
      </c>
      <c r="K13" s="13">
        <f>C13/$O$1</f>
        <v>137.58333333333334</v>
      </c>
      <c r="L13" s="11">
        <f t="shared" si="0"/>
        <v>12</v>
      </c>
    </row>
    <row r="14" spans="1:15" x14ac:dyDescent="0.25">
      <c r="A14" s="86" t="s">
        <v>31</v>
      </c>
      <c r="B14" s="87">
        <v>330</v>
      </c>
      <c r="C14" s="87">
        <v>1472</v>
      </c>
      <c r="D14" s="95">
        <v>4.5</v>
      </c>
      <c r="E14" s="87">
        <v>9</v>
      </c>
      <c r="F14" s="87">
        <v>42</v>
      </c>
      <c r="G14" s="87">
        <v>78</v>
      </c>
      <c r="H14" s="87">
        <v>2</v>
      </c>
      <c r="I14" s="87">
        <v>5</v>
      </c>
      <c r="J14" s="87">
        <v>3</v>
      </c>
      <c r="K14" s="13">
        <f>C14/11</f>
        <v>133.81818181818181</v>
      </c>
      <c r="L14" s="11">
        <f t="shared" si="0"/>
        <v>13</v>
      </c>
    </row>
    <row r="15" spans="1:15" x14ac:dyDescent="0.25">
      <c r="A15" s="86" t="s">
        <v>104</v>
      </c>
      <c r="B15" s="87">
        <v>287</v>
      </c>
      <c r="C15" s="87">
        <v>1569</v>
      </c>
      <c r="D15" s="95">
        <v>5.5</v>
      </c>
      <c r="E15" s="87">
        <v>21</v>
      </c>
      <c r="F15" s="87">
        <v>36</v>
      </c>
      <c r="G15" s="87">
        <v>93</v>
      </c>
      <c r="H15" s="87">
        <v>5</v>
      </c>
      <c r="I15" s="87">
        <v>6</v>
      </c>
      <c r="J15" s="87">
        <v>13</v>
      </c>
      <c r="K15" s="13">
        <f>C15/$O$1</f>
        <v>130.75</v>
      </c>
      <c r="L15" s="11">
        <f t="shared" si="0"/>
        <v>14</v>
      </c>
    </row>
    <row r="16" spans="1:15" x14ac:dyDescent="0.25">
      <c r="A16" s="86" t="s">
        <v>91</v>
      </c>
      <c r="B16" s="87">
        <v>297</v>
      </c>
      <c r="C16" s="87">
        <v>1504</v>
      </c>
      <c r="D16" s="95">
        <v>5.0999999999999996</v>
      </c>
      <c r="E16" s="87">
        <v>11</v>
      </c>
      <c r="F16" s="87">
        <v>41</v>
      </c>
      <c r="G16" s="87">
        <v>84</v>
      </c>
      <c r="H16" s="87">
        <v>7</v>
      </c>
      <c r="I16" s="87">
        <v>7</v>
      </c>
      <c r="J16" s="87">
        <v>8</v>
      </c>
      <c r="K16" s="13">
        <f>C16/$O$1</f>
        <v>125.33333333333333</v>
      </c>
      <c r="L16" s="11">
        <f t="shared" si="0"/>
        <v>15</v>
      </c>
    </row>
    <row r="17" spans="1:12" x14ac:dyDescent="0.25">
      <c r="A17" s="86" t="s">
        <v>93</v>
      </c>
      <c r="B17" s="87">
        <v>272</v>
      </c>
      <c r="C17" s="87">
        <v>1376</v>
      </c>
      <c r="D17" s="95">
        <v>5.0999999999999996</v>
      </c>
      <c r="E17" s="87">
        <v>15</v>
      </c>
      <c r="F17" s="87">
        <v>33</v>
      </c>
      <c r="G17" s="87">
        <v>86</v>
      </c>
      <c r="H17" s="87">
        <v>5</v>
      </c>
      <c r="I17" s="87">
        <v>6</v>
      </c>
      <c r="J17" s="87">
        <v>4</v>
      </c>
      <c r="K17" s="13">
        <f>C17/11</f>
        <v>125.09090909090909</v>
      </c>
      <c r="L17" s="11">
        <f t="shared" si="0"/>
        <v>16</v>
      </c>
    </row>
    <row r="18" spans="1:12" x14ac:dyDescent="0.25">
      <c r="A18" s="86" t="s">
        <v>360</v>
      </c>
      <c r="B18" s="87">
        <v>352</v>
      </c>
      <c r="C18" s="87">
        <v>1482</v>
      </c>
      <c r="D18" s="95">
        <v>4.2</v>
      </c>
      <c r="E18" s="87">
        <v>12</v>
      </c>
      <c r="F18" s="87">
        <v>31</v>
      </c>
      <c r="G18" s="87">
        <v>86</v>
      </c>
      <c r="H18" s="87">
        <v>7</v>
      </c>
      <c r="I18" s="87">
        <v>10</v>
      </c>
      <c r="J18" s="87">
        <v>10</v>
      </c>
      <c r="K18" s="13">
        <f t="shared" ref="K18:K25" si="1">C18/$O$1</f>
        <v>123.5</v>
      </c>
      <c r="L18" s="11">
        <f t="shared" si="0"/>
        <v>17</v>
      </c>
    </row>
    <row r="19" spans="1:12" x14ac:dyDescent="0.25">
      <c r="A19" s="86" t="s">
        <v>21</v>
      </c>
      <c r="B19" s="87">
        <v>293</v>
      </c>
      <c r="C19" s="87">
        <v>1389</v>
      </c>
      <c r="D19" s="95">
        <v>4.7</v>
      </c>
      <c r="E19" s="87">
        <v>11</v>
      </c>
      <c r="F19" s="87">
        <v>54</v>
      </c>
      <c r="G19" s="87">
        <v>76</v>
      </c>
      <c r="H19" s="87">
        <v>0</v>
      </c>
      <c r="I19" s="87">
        <v>1</v>
      </c>
      <c r="J19" s="87">
        <v>2</v>
      </c>
      <c r="K19" s="13">
        <f t="shared" si="1"/>
        <v>115.75</v>
      </c>
      <c r="L19" s="11">
        <f t="shared" si="0"/>
        <v>18</v>
      </c>
    </row>
    <row r="20" spans="1:12" x14ac:dyDescent="0.25">
      <c r="A20" s="86" t="s">
        <v>447</v>
      </c>
      <c r="B20" s="87">
        <v>298</v>
      </c>
      <c r="C20" s="87">
        <v>1362</v>
      </c>
      <c r="D20" s="95">
        <v>4.5999999999999996</v>
      </c>
      <c r="E20" s="87">
        <v>8</v>
      </c>
      <c r="F20" s="87">
        <v>25</v>
      </c>
      <c r="G20" s="87">
        <v>86</v>
      </c>
      <c r="H20" s="87">
        <v>7</v>
      </c>
      <c r="I20" s="87">
        <v>9</v>
      </c>
      <c r="J20" s="87">
        <v>14</v>
      </c>
      <c r="K20" s="13">
        <f t="shared" si="1"/>
        <v>113.5</v>
      </c>
      <c r="L20" s="11">
        <f t="shared" si="0"/>
        <v>19</v>
      </c>
    </row>
    <row r="21" spans="1:12" x14ac:dyDescent="0.25">
      <c r="A21" s="86" t="s">
        <v>92</v>
      </c>
      <c r="B21" s="87">
        <v>260</v>
      </c>
      <c r="C21" s="87">
        <v>1259</v>
      </c>
      <c r="D21" s="95">
        <v>4.8</v>
      </c>
      <c r="E21" s="87">
        <v>10</v>
      </c>
      <c r="F21" s="87">
        <v>58</v>
      </c>
      <c r="G21" s="87">
        <v>60</v>
      </c>
      <c r="H21" s="87">
        <v>6</v>
      </c>
      <c r="I21" s="87">
        <v>7</v>
      </c>
      <c r="J21" s="87">
        <v>4</v>
      </c>
      <c r="K21" s="13">
        <f t="shared" si="1"/>
        <v>104.91666666666667</v>
      </c>
      <c r="L21" s="11">
        <f t="shared" si="0"/>
        <v>20</v>
      </c>
    </row>
    <row r="22" spans="1:12" x14ac:dyDescent="0.25">
      <c r="A22" s="86" t="s">
        <v>89</v>
      </c>
      <c r="B22" s="87">
        <v>306</v>
      </c>
      <c r="C22" s="87">
        <v>1253</v>
      </c>
      <c r="D22" s="95">
        <v>4.0999999999999996</v>
      </c>
      <c r="E22" s="87">
        <v>14</v>
      </c>
      <c r="F22" s="87">
        <v>34</v>
      </c>
      <c r="G22" s="87">
        <v>64</v>
      </c>
      <c r="H22" s="87">
        <v>3</v>
      </c>
      <c r="I22" s="87">
        <v>7</v>
      </c>
      <c r="J22" s="87">
        <v>4</v>
      </c>
      <c r="K22" s="13">
        <f t="shared" si="1"/>
        <v>104.41666666666667</v>
      </c>
      <c r="L22" s="11">
        <f t="shared" si="0"/>
        <v>21</v>
      </c>
    </row>
    <row r="23" spans="1:12" x14ac:dyDescent="0.25">
      <c r="A23" s="86" t="s">
        <v>364</v>
      </c>
      <c r="B23" s="87">
        <v>244</v>
      </c>
      <c r="C23" s="87">
        <v>1245</v>
      </c>
      <c r="D23" s="95">
        <v>5.0999999999999996</v>
      </c>
      <c r="E23" s="87">
        <v>13</v>
      </c>
      <c r="F23" s="87">
        <v>47</v>
      </c>
      <c r="G23" s="87">
        <v>68</v>
      </c>
      <c r="H23" s="87">
        <v>2</v>
      </c>
      <c r="I23" s="87">
        <v>4</v>
      </c>
      <c r="J23" s="87">
        <v>4</v>
      </c>
      <c r="K23" s="13">
        <f t="shared" si="1"/>
        <v>103.75</v>
      </c>
      <c r="L23" s="11">
        <f t="shared" si="0"/>
        <v>22</v>
      </c>
    </row>
    <row r="24" spans="1:12" x14ac:dyDescent="0.25">
      <c r="A24" s="86" t="s">
        <v>451</v>
      </c>
      <c r="B24" s="87">
        <v>279</v>
      </c>
      <c r="C24" s="87">
        <v>1234</v>
      </c>
      <c r="D24" s="95">
        <v>4.4000000000000004</v>
      </c>
      <c r="E24" s="87">
        <v>4</v>
      </c>
      <c r="F24" s="87">
        <v>36</v>
      </c>
      <c r="G24" s="87">
        <v>74</v>
      </c>
      <c r="H24" s="87">
        <v>5</v>
      </c>
      <c r="I24" s="87">
        <v>10</v>
      </c>
      <c r="J24" s="87">
        <v>19</v>
      </c>
      <c r="K24" s="13">
        <f t="shared" si="1"/>
        <v>102.83333333333333</v>
      </c>
      <c r="L24" s="11">
        <f t="shared" si="0"/>
        <v>23</v>
      </c>
    </row>
    <row r="25" spans="1:12" x14ac:dyDescent="0.25">
      <c r="A25" s="86" t="s">
        <v>25</v>
      </c>
      <c r="B25" s="87">
        <v>213</v>
      </c>
      <c r="C25" s="87">
        <v>653</v>
      </c>
      <c r="D25" s="95">
        <v>3.1</v>
      </c>
      <c r="E25" s="87">
        <v>5</v>
      </c>
      <c r="F25" s="87">
        <v>21</v>
      </c>
      <c r="G25" s="87">
        <v>33</v>
      </c>
      <c r="H25" s="87">
        <v>1</v>
      </c>
      <c r="I25" s="87">
        <v>4</v>
      </c>
      <c r="J25" s="87">
        <v>9</v>
      </c>
      <c r="K25" s="13">
        <f t="shared" si="1"/>
        <v>54.416666666666664</v>
      </c>
      <c r="L25" s="11">
        <f t="shared" si="0"/>
        <v>24</v>
      </c>
    </row>
    <row r="26" spans="1:12" x14ac:dyDescent="0.25">
      <c r="A26" s="88" t="s">
        <v>32</v>
      </c>
      <c r="B26" s="89">
        <v>7515</v>
      </c>
      <c r="C26" s="89">
        <v>36572</v>
      </c>
      <c r="D26" s="96">
        <v>4.9000000000000004</v>
      </c>
      <c r="E26" s="89">
        <v>308</v>
      </c>
      <c r="F26" s="89">
        <v>990</v>
      </c>
      <c r="G26" s="89">
        <v>2103</v>
      </c>
      <c r="H26" s="89">
        <v>88</v>
      </c>
      <c r="I26" s="89">
        <v>135</v>
      </c>
      <c r="J26" s="89">
        <v>188</v>
      </c>
      <c r="K26" s="13">
        <f>AVERAGE(K2:K25)</f>
        <v>128.87436868686868</v>
      </c>
    </row>
    <row r="27" spans="1:12" x14ac:dyDescent="0.25">
      <c r="A27" s="88" t="s">
        <v>33</v>
      </c>
      <c r="B27" s="89">
        <v>313</v>
      </c>
      <c r="C27" s="89">
        <v>1524</v>
      </c>
      <c r="D27" s="96">
        <v>4.9000000000000004</v>
      </c>
      <c r="E27" s="89">
        <v>13</v>
      </c>
      <c r="F27" s="89">
        <v>41</v>
      </c>
      <c r="G27" s="89">
        <v>88</v>
      </c>
      <c r="H27" s="89">
        <v>4</v>
      </c>
      <c r="I27" s="89">
        <v>6</v>
      </c>
      <c r="J27" s="89">
        <v>8</v>
      </c>
      <c r="K27" s="13">
        <f>C27/12</f>
        <v>127</v>
      </c>
    </row>
  </sheetData>
  <sortState ref="A2:K25">
    <sortCondition descending="1" ref="K2:K25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pane ySplit="1" topLeftCell="A2" activePane="bottomLeft" state="frozen"/>
      <selection pane="bottomLeft" activeCell="A5" sqref="A5:XFD5"/>
    </sheetView>
  </sheetViews>
  <sheetFormatPr defaultRowHeight="14.4" x14ac:dyDescent="0.3"/>
  <cols>
    <col min="1" max="1" width="19.44140625" style="15" customWidth="1"/>
    <col min="2" max="3" width="7.109375" style="9" customWidth="1"/>
    <col min="4" max="4" width="8.44140625" style="16" customWidth="1"/>
    <col min="5" max="5" width="7.109375" style="9" customWidth="1"/>
    <col min="6" max="7" width="9.88671875" style="16" bestFit="1" customWidth="1"/>
    <col min="8" max="8" width="7" style="9" customWidth="1"/>
    <col min="9" max="9" width="8.44140625" style="9" customWidth="1"/>
    <col min="10" max="10" width="8.5546875" style="9" customWidth="1"/>
    <col min="11" max="11" width="9.44140625" style="9" bestFit="1" customWidth="1"/>
    <col min="12" max="12" width="6.21875" style="9" customWidth="1"/>
    <col min="13" max="13" width="7.5546875" style="16" customWidth="1"/>
    <col min="14" max="14" width="7.109375" style="16" customWidth="1"/>
    <col min="15" max="15" width="7.109375" style="40" customWidth="1"/>
    <col min="16" max="16" width="8.88671875" style="39"/>
    <col min="17" max="16384" width="8.88671875" style="9"/>
  </cols>
  <sheetData>
    <row r="1" spans="1:19" x14ac:dyDescent="0.3">
      <c r="A1" s="1" t="s">
        <v>1</v>
      </c>
      <c r="B1" s="2" t="s">
        <v>48</v>
      </c>
      <c r="C1" s="2" t="s">
        <v>49</v>
      </c>
      <c r="D1" s="34" t="s">
        <v>50</v>
      </c>
      <c r="E1" s="2" t="s">
        <v>51</v>
      </c>
      <c r="F1" s="34" t="s">
        <v>55</v>
      </c>
      <c r="G1" s="34" t="s">
        <v>56</v>
      </c>
      <c r="H1" s="2" t="s">
        <v>52</v>
      </c>
      <c r="I1" s="2" t="s">
        <v>53</v>
      </c>
      <c r="J1" s="2" t="s">
        <v>54</v>
      </c>
      <c r="K1" s="2" t="s">
        <v>3</v>
      </c>
      <c r="L1" s="2" t="s">
        <v>64</v>
      </c>
      <c r="M1" s="34" t="s">
        <v>65</v>
      </c>
      <c r="N1" s="34" t="s">
        <v>66</v>
      </c>
      <c r="O1" s="29" t="s">
        <v>58</v>
      </c>
      <c r="P1" s="30" t="s">
        <v>90</v>
      </c>
      <c r="Q1" s="49"/>
      <c r="R1" s="50" t="s">
        <v>365</v>
      </c>
      <c r="S1" s="48">
        <f>PF!W2</f>
        <v>12</v>
      </c>
    </row>
    <row r="2" spans="1:19" x14ac:dyDescent="0.25">
      <c r="A2" s="86" t="s">
        <v>24</v>
      </c>
      <c r="B2" s="87">
        <v>330</v>
      </c>
      <c r="C2" s="87">
        <v>215</v>
      </c>
      <c r="D2" s="95">
        <v>65.2</v>
      </c>
      <c r="E2" s="87">
        <v>2522</v>
      </c>
      <c r="F2" s="95">
        <v>7.6</v>
      </c>
      <c r="G2" s="95">
        <v>11.7</v>
      </c>
      <c r="H2" s="87">
        <v>17</v>
      </c>
      <c r="I2" s="87">
        <v>131</v>
      </c>
      <c r="J2" s="87">
        <v>2391</v>
      </c>
      <c r="K2" s="87">
        <v>19</v>
      </c>
      <c r="L2" s="87">
        <v>8</v>
      </c>
      <c r="M2" s="95">
        <v>2.4</v>
      </c>
      <c r="N2" s="95">
        <v>97.3</v>
      </c>
      <c r="O2" s="37">
        <f t="shared" ref="O2:O9" si="0">(J2/$S$1)</f>
        <v>199.25</v>
      </c>
      <c r="P2" s="38">
        <v>1</v>
      </c>
    </row>
    <row r="3" spans="1:19" x14ac:dyDescent="0.25">
      <c r="A3" s="86" t="s">
        <v>22</v>
      </c>
      <c r="B3" s="87">
        <v>342</v>
      </c>
      <c r="C3" s="87">
        <v>218</v>
      </c>
      <c r="D3" s="95">
        <v>63.7</v>
      </c>
      <c r="E3" s="87">
        <v>2398</v>
      </c>
      <c r="F3" s="95">
        <v>7</v>
      </c>
      <c r="G3" s="95">
        <v>11</v>
      </c>
      <c r="H3" s="87">
        <v>17</v>
      </c>
      <c r="I3" s="87">
        <v>106</v>
      </c>
      <c r="J3" s="87">
        <v>2292</v>
      </c>
      <c r="K3" s="87">
        <v>20</v>
      </c>
      <c r="L3" s="87">
        <v>6</v>
      </c>
      <c r="M3" s="95">
        <v>1.8</v>
      </c>
      <c r="N3" s="95">
        <v>96.6</v>
      </c>
      <c r="O3" s="37">
        <f t="shared" si="0"/>
        <v>191</v>
      </c>
      <c r="P3" s="38">
        <f t="shared" ref="P3:P25" si="1">P2+1</f>
        <v>2</v>
      </c>
    </row>
    <row r="4" spans="1:19" x14ac:dyDescent="0.25">
      <c r="A4" s="86" t="s">
        <v>364</v>
      </c>
      <c r="B4" s="87">
        <v>413</v>
      </c>
      <c r="C4" s="87">
        <v>255</v>
      </c>
      <c r="D4" s="95">
        <v>61.7</v>
      </c>
      <c r="E4" s="87">
        <v>3022</v>
      </c>
      <c r="F4" s="95">
        <v>7.3</v>
      </c>
      <c r="G4" s="95">
        <v>11.9</v>
      </c>
      <c r="H4" s="87">
        <v>13</v>
      </c>
      <c r="I4" s="87">
        <v>96</v>
      </c>
      <c r="J4" s="87">
        <v>2926</v>
      </c>
      <c r="K4" s="87">
        <v>25</v>
      </c>
      <c r="L4" s="87">
        <v>8</v>
      </c>
      <c r="M4" s="95">
        <v>1.9</v>
      </c>
      <c r="N4" s="95">
        <v>96.1</v>
      </c>
      <c r="O4" s="37">
        <f t="shared" si="0"/>
        <v>243.83333333333334</v>
      </c>
      <c r="P4" s="38">
        <f t="shared" si="1"/>
        <v>3</v>
      </c>
    </row>
    <row r="5" spans="1:19" x14ac:dyDescent="0.25">
      <c r="A5" s="86" t="s">
        <v>20</v>
      </c>
      <c r="B5" s="87">
        <v>354</v>
      </c>
      <c r="C5" s="87">
        <v>249</v>
      </c>
      <c r="D5" s="95">
        <v>70.3</v>
      </c>
      <c r="E5" s="87">
        <v>2282</v>
      </c>
      <c r="F5" s="95">
        <v>6.4</v>
      </c>
      <c r="G5" s="95">
        <v>9.1999999999999993</v>
      </c>
      <c r="H5" s="87">
        <v>10</v>
      </c>
      <c r="I5" s="87">
        <v>59</v>
      </c>
      <c r="J5" s="87">
        <v>2223</v>
      </c>
      <c r="K5" s="87">
        <v>15</v>
      </c>
      <c r="L5" s="87">
        <v>5</v>
      </c>
      <c r="M5" s="95">
        <v>1.4</v>
      </c>
      <c r="N5" s="95">
        <v>95.8</v>
      </c>
      <c r="O5" s="37">
        <f t="shared" si="0"/>
        <v>185.25</v>
      </c>
      <c r="P5" s="38">
        <f t="shared" si="1"/>
        <v>4</v>
      </c>
    </row>
    <row r="6" spans="1:19" x14ac:dyDescent="0.25">
      <c r="A6" s="86" t="s">
        <v>103</v>
      </c>
      <c r="B6" s="87">
        <v>399</v>
      </c>
      <c r="C6" s="87">
        <v>253</v>
      </c>
      <c r="D6" s="95">
        <v>63.4</v>
      </c>
      <c r="E6" s="87">
        <v>2947</v>
      </c>
      <c r="F6" s="95">
        <v>7.4</v>
      </c>
      <c r="G6" s="95">
        <v>11.6</v>
      </c>
      <c r="H6" s="87">
        <v>26</v>
      </c>
      <c r="I6" s="87">
        <v>182</v>
      </c>
      <c r="J6" s="87">
        <v>2765</v>
      </c>
      <c r="K6" s="87">
        <v>22</v>
      </c>
      <c r="L6" s="87">
        <v>8</v>
      </c>
      <c r="M6" s="95">
        <v>2</v>
      </c>
      <c r="N6" s="95">
        <v>95.7</v>
      </c>
      <c r="O6" s="37">
        <f t="shared" si="0"/>
        <v>230.41666666666666</v>
      </c>
      <c r="P6" s="38">
        <f t="shared" si="1"/>
        <v>5</v>
      </c>
    </row>
    <row r="7" spans="1:19" ht="16.05" customHeight="1" x14ac:dyDescent="0.25">
      <c r="A7" s="86" t="s">
        <v>91</v>
      </c>
      <c r="B7" s="87">
        <v>357</v>
      </c>
      <c r="C7" s="87">
        <v>217</v>
      </c>
      <c r="D7" s="95">
        <v>60.8</v>
      </c>
      <c r="E7" s="87">
        <v>2312</v>
      </c>
      <c r="F7" s="95">
        <v>6.5</v>
      </c>
      <c r="G7" s="95">
        <v>10.7</v>
      </c>
      <c r="H7" s="87">
        <v>9</v>
      </c>
      <c r="I7" s="87">
        <v>52</v>
      </c>
      <c r="J7" s="87">
        <v>2260</v>
      </c>
      <c r="K7" s="87">
        <v>19</v>
      </c>
      <c r="L7" s="87">
        <v>5</v>
      </c>
      <c r="M7" s="95">
        <v>1.4</v>
      </c>
      <c r="N7" s="95">
        <v>91.6</v>
      </c>
      <c r="O7" s="37">
        <f t="shared" si="0"/>
        <v>188.33333333333334</v>
      </c>
      <c r="P7" s="38">
        <f t="shared" si="1"/>
        <v>6</v>
      </c>
    </row>
    <row r="8" spans="1:19" x14ac:dyDescent="0.25">
      <c r="A8" s="86" t="s">
        <v>28</v>
      </c>
      <c r="B8" s="87">
        <v>358</v>
      </c>
      <c r="C8" s="87">
        <v>224</v>
      </c>
      <c r="D8" s="95">
        <v>62.6</v>
      </c>
      <c r="E8" s="87">
        <v>2590</v>
      </c>
      <c r="F8" s="95">
        <v>7.2</v>
      </c>
      <c r="G8" s="95">
        <v>11.6</v>
      </c>
      <c r="H8" s="87">
        <v>11</v>
      </c>
      <c r="I8" s="87">
        <v>57</v>
      </c>
      <c r="J8" s="87">
        <v>2533</v>
      </c>
      <c r="K8" s="87">
        <v>18</v>
      </c>
      <c r="L8" s="87">
        <v>9</v>
      </c>
      <c r="M8" s="95">
        <v>2.5</v>
      </c>
      <c r="N8" s="95">
        <v>90.7</v>
      </c>
      <c r="O8" s="37">
        <f t="shared" si="0"/>
        <v>211.08333333333334</v>
      </c>
      <c r="P8" s="38">
        <f t="shared" si="1"/>
        <v>7</v>
      </c>
    </row>
    <row r="9" spans="1:19" x14ac:dyDescent="0.25">
      <c r="A9" s="86" t="s">
        <v>361</v>
      </c>
      <c r="B9" s="87">
        <v>363</v>
      </c>
      <c r="C9" s="87">
        <v>234</v>
      </c>
      <c r="D9" s="95">
        <v>64.5</v>
      </c>
      <c r="E9" s="87">
        <v>2356</v>
      </c>
      <c r="F9" s="95">
        <v>6.5</v>
      </c>
      <c r="G9" s="95">
        <v>10.1</v>
      </c>
      <c r="H9" s="87">
        <v>15</v>
      </c>
      <c r="I9" s="87">
        <v>91</v>
      </c>
      <c r="J9" s="87">
        <v>2265</v>
      </c>
      <c r="K9" s="87">
        <v>17</v>
      </c>
      <c r="L9" s="87">
        <v>8</v>
      </c>
      <c r="M9" s="95">
        <v>2.2000000000000002</v>
      </c>
      <c r="N9" s="95">
        <v>89.3</v>
      </c>
      <c r="O9" s="37">
        <f t="shared" si="0"/>
        <v>188.75</v>
      </c>
      <c r="P9" s="38">
        <f t="shared" si="1"/>
        <v>8</v>
      </c>
    </row>
    <row r="10" spans="1:19" x14ac:dyDescent="0.25">
      <c r="A10" s="86" t="s">
        <v>362</v>
      </c>
      <c r="B10" s="87">
        <v>396</v>
      </c>
      <c r="C10" s="87">
        <v>248</v>
      </c>
      <c r="D10" s="95">
        <v>62.6</v>
      </c>
      <c r="E10" s="87">
        <v>2192</v>
      </c>
      <c r="F10" s="95">
        <v>5.5</v>
      </c>
      <c r="G10" s="95">
        <v>8.8000000000000007</v>
      </c>
      <c r="H10" s="87">
        <v>18</v>
      </c>
      <c r="I10" s="87">
        <v>130</v>
      </c>
      <c r="J10" s="87">
        <v>2062</v>
      </c>
      <c r="K10" s="87">
        <v>14</v>
      </c>
      <c r="L10" s="87">
        <v>2</v>
      </c>
      <c r="M10" s="95">
        <v>0.5</v>
      </c>
      <c r="N10" s="95">
        <v>87</v>
      </c>
      <c r="O10" s="37">
        <f>(J10/11)</f>
        <v>187.45454545454547</v>
      </c>
      <c r="P10" s="38">
        <f t="shared" si="1"/>
        <v>9</v>
      </c>
    </row>
    <row r="11" spans="1:19" x14ac:dyDescent="0.25">
      <c r="A11" s="86" t="s">
        <v>25</v>
      </c>
      <c r="B11" s="87">
        <v>536</v>
      </c>
      <c r="C11" s="87">
        <v>332</v>
      </c>
      <c r="D11" s="95">
        <v>61.9</v>
      </c>
      <c r="E11" s="87">
        <v>3487</v>
      </c>
      <c r="F11" s="95">
        <v>6.5</v>
      </c>
      <c r="G11" s="95">
        <v>10.5</v>
      </c>
      <c r="H11" s="87">
        <v>22</v>
      </c>
      <c r="I11" s="87">
        <v>174</v>
      </c>
      <c r="J11" s="87">
        <v>3313</v>
      </c>
      <c r="K11" s="87">
        <v>25</v>
      </c>
      <c r="L11" s="87">
        <v>16</v>
      </c>
      <c r="M11" s="95">
        <v>3</v>
      </c>
      <c r="N11" s="95">
        <v>83.9</v>
      </c>
      <c r="O11" s="37">
        <f>(J11/$S$1)</f>
        <v>276.08333333333331</v>
      </c>
      <c r="P11" s="38">
        <f t="shared" si="1"/>
        <v>10</v>
      </c>
    </row>
    <row r="12" spans="1:19" x14ac:dyDescent="0.25">
      <c r="A12" s="86" t="s">
        <v>23</v>
      </c>
      <c r="B12" s="87">
        <v>377</v>
      </c>
      <c r="C12" s="87">
        <v>203</v>
      </c>
      <c r="D12" s="95">
        <v>53.8</v>
      </c>
      <c r="E12" s="87">
        <v>2419</v>
      </c>
      <c r="F12" s="95">
        <v>6.4</v>
      </c>
      <c r="G12" s="95">
        <v>11.9</v>
      </c>
      <c r="H12" s="87">
        <v>16</v>
      </c>
      <c r="I12" s="87">
        <v>84</v>
      </c>
      <c r="J12" s="87">
        <v>2335</v>
      </c>
      <c r="K12" s="87">
        <v>20</v>
      </c>
      <c r="L12" s="87">
        <v>7</v>
      </c>
      <c r="M12" s="95">
        <v>1.9</v>
      </c>
      <c r="N12" s="95">
        <v>83.6</v>
      </c>
      <c r="O12" s="37">
        <f>(J12/$S$1)</f>
        <v>194.58333333333334</v>
      </c>
      <c r="P12" s="38">
        <f t="shared" si="1"/>
        <v>11</v>
      </c>
    </row>
    <row r="13" spans="1:19" x14ac:dyDescent="0.25">
      <c r="A13" s="86" t="s">
        <v>26</v>
      </c>
      <c r="B13" s="87">
        <v>364</v>
      </c>
      <c r="C13" s="87">
        <v>222</v>
      </c>
      <c r="D13" s="95">
        <v>61</v>
      </c>
      <c r="E13" s="87">
        <v>2387</v>
      </c>
      <c r="F13" s="95">
        <v>6.6</v>
      </c>
      <c r="G13" s="95">
        <v>10.8</v>
      </c>
      <c r="H13" s="87">
        <v>14</v>
      </c>
      <c r="I13" s="87">
        <v>105</v>
      </c>
      <c r="J13" s="87">
        <v>2282</v>
      </c>
      <c r="K13" s="87">
        <v>16</v>
      </c>
      <c r="L13" s="87">
        <v>10</v>
      </c>
      <c r="M13" s="95">
        <v>2.7</v>
      </c>
      <c r="N13" s="95">
        <v>83.4</v>
      </c>
      <c r="O13" s="37">
        <f>(J13/11)</f>
        <v>207.45454545454547</v>
      </c>
      <c r="P13" s="38">
        <f t="shared" si="1"/>
        <v>12</v>
      </c>
    </row>
    <row r="14" spans="1:19" x14ac:dyDescent="0.25">
      <c r="A14" s="86" t="s">
        <v>451</v>
      </c>
      <c r="B14" s="87">
        <v>413</v>
      </c>
      <c r="C14" s="87">
        <v>262</v>
      </c>
      <c r="D14" s="95">
        <v>63.4</v>
      </c>
      <c r="E14" s="87">
        <v>2342</v>
      </c>
      <c r="F14" s="95">
        <v>5.7</v>
      </c>
      <c r="G14" s="95">
        <v>8.9</v>
      </c>
      <c r="H14" s="87">
        <v>19</v>
      </c>
      <c r="I14" s="87">
        <v>145</v>
      </c>
      <c r="J14" s="87">
        <v>2197</v>
      </c>
      <c r="K14" s="87">
        <v>12</v>
      </c>
      <c r="L14" s="87">
        <v>5</v>
      </c>
      <c r="M14" s="95">
        <v>1.2</v>
      </c>
      <c r="N14" s="95">
        <v>83.2</v>
      </c>
      <c r="O14" s="37">
        <f t="shared" ref="O14:O21" si="2">(J14/$S$1)</f>
        <v>183.08333333333334</v>
      </c>
      <c r="P14" s="38">
        <f t="shared" si="1"/>
        <v>13</v>
      </c>
    </row>
    <row r="15" spans="1:19" x14ac:dyDescent="0.25">
      <c r="A15" s="86" t="s">
        <v>92</v>
      </c>
      <c r="B15" s="87">
        <v>413</v>
      </c>
      <c r="C15" s="87">
        <v>268</v>
      </c>
      <c r="D15" s="95">
        <v>64.900000000000006</v>
      </c>
      <c r="E15" s="87">
        <v>2499</v>
      </c>
      <c r="F15" s="95">
        <v>6.1</v>
      </c>
      <c r="G15" s="95">
        <v>9.3000000000000007</v>
      </c>
      <c r="H15" s="87">
        <v>17</v>
      </c>
      <c r="I15" s="87">
        <v>112</v>
      </c>
      <c r="J15" s="87">
        <v>2387</v>
      </c>
      <c r="K15" s="87">
        <v>16</v>
      </c>
      <c r="L15" s="87">
        <v>11</v>
      </c>
      <c r="M15" s="95">
        <v>2.7</v>
      </c>
      <c r="N15" s="95">
        <v>83.2</v>
      </c>
      <c r="O15" s="37">
        <f t="shared" si="2"/>
        <v>198.91666666666666</v>
      </c>
      <c r="P15" s="38">
        <f t="shared" si="1"/>
        <v>14</v>
      </c>
    </row>
    <row r="16" spans="1:19" x14ac:dyDescent="0.25">
      <c r="A16" s="86" t="s">
        <v>29</v>
      </c>
      <c r="B16" s="87">
        <v>349</v>
      </c>
      <c r="C16" s="87">
        <v>215</v>
      </c>
      <c r="D16" s="95">
        <v>61.6</v>
      </c>
      <c r="E16" s="87">
        <v>2293</v>
      </c>
      <c r="F16" s="95">
        <v>6.6</v>
      </c>
      <c r="G16" s="95">
        <v>10.7</v>
      </c>
      <c r="H16" s="87">
        <v>4</v>
      </c>
      <c r="I16" s="87">
        <v>31</v>
      </c>
      <c r="J16" s="87">
        <v>2262</v>
      </c>
      <c r="K16" s="87">
        <v>12</v>
      </c>
      <c r="L16" s="87">
        <v>8</v>
      </c>
      <c r="M16" s="95">
        <v>2.2999999999999998</v>
      </c>
      <c r="N16" s="95">
        <v>82.7</v>
      </c>
      <c r="O16" s="37">
        <f t="shared" si="2"/>
        <v>188.5</v>
      </c>
      <c r="P16" s="38">
        <f t="shared" si="1"/>
        <v>15</v>
      </c>
    </row>
    <row r="17" spans="1:16" ht="16.05" customHeight="1" x14ac:dyDescent="0.25">
      <c r="A17" s="86" t="s">
        <v>363</v>
      </c>
      <c r="B17" s="87">
        <v>397</v>
      </c>
      <c r="C17" s="87">
        <v>238</v>
      </c>
      <c r="D17" s="95">
        <v>59.9</v>
      </c>
      <c r="E17" s="87">
        <v>2395</v>
      </c>
      <c r="F17" s="95">
        <v>6</v>
      </c>
      <c r="G17" s="95">
        <v>10.1</v>
      </c>
      <c r="H17" s="87">
        <v>10</v>
      </c>
      <c r="I17" s="87">
        <v>71</v>
      </c>
      <c r="J17" s="87">
        <v>2324</v>
      </c>
      <c r="K17" s="87">
        <v>19</v>
      </c>
      <c r="L17" s="87">
        <v>10</v>
      </c>
      <c r="M17" s="95">
        <v>2.5</v>
      </c>
      <c r="N17" s="95">
        <v>82.6</v>
      </c>
      <c r="O17" s="37">
        <f t="shared" si="2"/>
        <v>193.66666666666666</v>
      </c>
      <c r="P17" s="38">
        <f t="shared" si="1"/>
        <v>16</v>
      </c>
    </row>
    <row r="18" spans="1:16" x14ac:dyDescent="0.25">
      <c r="A18" s="86" t="s">
        <v>21</v>
      </c>
      <c r="B18" s="87">
        <v>480</v>
      </c>
      <c r="C18" s="87">
        <v>301</v>
      </c>
      <c r="D18" s="95">
        <v>62.7</v>
      </c>
      <c r="E18" s="87">
        <v>2447</v>
      </c>
      <c r="F18" s="95">
        <v>5.0999999999999996</v>
      </c>
      <c r="G18" s="95">
        <v>8.1</v>
      </c>
      <c r="H18" s="87">
        <v>9</v>
      </c>
      <c r="I18" s="87">
        <v>73</v>
      </c>
      <c r="J18" s="87">
        <v>2374</v>
      </c>
      <c r="K18" s="87">
        <v>17</v>
      </c>
      <c r="L18" s="87">
        <v>6</v>
      </c>
      <c r="M18" s="95">
        <v>1.3</v>
      </c>
      <c r="N18" s="95">
        <v>82.2</v>
      </c>
      <c r="O18" s="37">
        <f t="shared" si="2"/>
        <v>197.83333333333334</v>
      </c>
      <c r="P18" s="38">
        <f t="shared" si="1"/>
        <v>17</v>
      </c>
    </row>
    <row r="19" spans="1:16" x14ac:dyDescent="0.25">
      <c r="A19" s="86" t="s">
        <v>89</v>
      </c>
      <c r="B19" s="87">
        <v>455</v>
      </c>
      <c r="C19" s="87">
        <v>289</v>
      </c>
      <c r="D19" s="95">
        <v>63.5</v>
      </c>
      <c r="E19" s="87">
        <v>2970</v>
      </c>
      <c r="F19" s="95">
        <v>6.5</v>
      </c>
      <c r="G19" s="95">
        <v>10.3</v>
      </c>
      <c r="H19" s="87">
        <v>19</v>
      </c>
      <c r="I19" s="87">
        <v>93</v>
      </c>
      <c r="J19" s="87">
        <v>2877</v>
      </c>
      <c r="K19" s="87">
        <v>15</v>
      </c>
      <c r="L19" s="87">
        <v>12</v>
      </c>
      <c r="M19" s="95">
        <v>2.6</v>
      </c>
      <c r="N19" s="95">
        <v>82.2</v>
      </c>
      <c r="O19" s="37">
        <f t="shared" si="2"/>
        <v>239.75</v>
      </c>
      <c r="P19" s="38">
        <f t="shared" si="1"/>
        <v>18</v>
      </c>
    </row>
    <row r="20" spans="1:16" ht="16.05" customHeight="1" x14ac:dyDescent="0.25">
      <c r="A20" s="86" t="s">
        <v>104</v>
      </c>
      <c r="B20" s="87">
        <v>439</v>
      </c>
      <c r="C20" s="87">
        <v>277</v>
      </c>
      <c r="D20" s="95">
        <v>63.1</v>
      </c>
      <c r="E20" s="87">
        <v>2676</v>
      </c>
      <c r="F20" s="95">
        <v>6.1</v>
      </c>
      <c r="G20" s="95">
        <v>9.6999999999999993</v>
      </c>
      <c r="H20" s="87">
        <v>9</v>
      </c>
      <c r="I20" s="87">
        <v>73</v>
      </c>
      <c r="J20" s="87">
        <v>2603</v>
      </c>
      <c r="K20" s="87">
        <v>11</v>
      </c>
      <c r="L20" s="87">
        <v>8</v>
      </c>
      <c r="M20" s="95">
        <v>1.8</v>
      </c>
      <c r="N20" s="95">
        <v>80.8</v>
      </c>
      <c r="O20" s="37">
        <f t="shared" si="2"/>
        <v>216.91666666666666</v>
      </c>
      <c r="P20" s="38">
        <f t="shared" si="1"/>
        <v>19</v>
      </c>
    </row>
    <row r="21" spans="1:16" x14ac:dyDescent="0.25">
      <c r="A21" s="86" t="s">
        <v>447</v>
      </c>
      <c r="B21" s="87">
        <v>438</v>
      </c>
      <c r="C21" s="87">
        <v>254</v>
      </c>
      <c r="D21" s="95">
        <v>58</v>
      </c>
      <c r="E21" s="87">
        <v>2848</v>
      </c>
      <c r="F21" s="95">
        <v>6.5</v>
      </c>
      <c r="G21" s="95">
        <v>11.2</v>
      </c>
      <c r="H21" s="87">
        <v>31</v>
      </c>
      <c r="I21" s="87">
        <v>251</v>
      </c>
      <c r="J21" s="87">
        <v>2597</v>
      </c>
      <c r="K21" s="87">
        <v>15</v>
      </c>
      <c r="L21" s="87">
        <v>11</v>
      </c>
      <c r="M21" s="95">
        <v>2.5</v>
      </c>
      <c r="N21" s="95">
        <v>78.5</v>
      </c>
      <c r="O21" s="37">
        <f t="shared" si="2"/>
        <v>216.41666666666666</v>
      </c>
      <c r="P21" s="38">
        <f t="shared" si="1"/>
        <v>20</v>
      </c>
    </row>
    <row r="22" spans="1:16" x14ac:dyDescent="0.25">
      <c r="A22" s="86" t="s">
        <v>93</v>
      </c>
      <c r="B22" s="87">
        <v>422</v>
      </c>
      <c r="C22" s="87">
        <v>244</v>
      </c>
      <c r="D22" s="95">
        <v>57.8</v>
      </c>
      <c r="E22" s="87">
        <v>2887</v>
      </c>
      <c r="F22" s="95">
        <v>6.8</v>
      </c>
      <c r="G22" s="95">
        <v>11.8</v>
      </c>
      <c r="H22" s="87">
        <v>16</v>
      </c>
      <c r="I22" s="87">
        <v>126</v>
      </c>
      <c r="J22" s="87">
        <v>2761</v>
      </c>
      <c r="K22" s="87">
        <v>17</v>
      </c>
      <c r="L22" s="87">
        <v>14</v>
      </c>
      <c r="M22" s="95">
        <v>3.3</v>
      </c>
      <c r="N22" s="95">
        <v>78.400000000000006</v>
      </c>
      <c r="O22" s="37">
        <f>(J22/11)</f>
        <v>251</v>
      </c>
      <c r="P22" s="38">
        <f t="shared" si="1"/>
        <v>21</v>
      </c>
    </row>
    <row r="23" spans="1:16" x14ac:dyDescent="0.25">
      <c r="A23" s="86" t="s">
        <v>30</v>
      </c>
      <c r="B23" s="87">
        <v>357</v>
      </c>
      <c r="C23" s="87">
        <v>203</v>
      </c>
      <c r="D23" s="95">
        <v>56.9</v>
      </c>
      <c r="E23" s="87">
        <v>2260</v>
      </c>
      <c r="F23" s="95">
        <v>6.3</v>
      </c>
      <c r="G23" s="95">
        <v>11.1</v>
      </c>
      <c r="H23" s="87">
        <v>15</v>
      </c>
      <c r="I23" s="87">
        <v>125</v>
      </c>
      <c r="J23" s="87">
        <v>2135</v>
      </c>
      <c r="K23" s="87">
        <v>13</v>
      </c>
      <c r="L23" s="87">
        <v>11</v>
      </c>
      <c r="M23" s="95">
        <v>3.1</v>
      </c>
      <c r="N23" s="95">
        <v>75.099999999999994</v>
      </c>
      <c r="O23" s="37">
        <f>(J23/$S$1)</f>
        <v>177.91666666666666</v>
      </c>
      <c r="P23" s="38">
        <f t="shared" si="1"/>
        <v>22</v>
      </c>
    </row>
    <row r="24" spans="1:16" x14ac:dyDescent="0.25">
      <c r="A24" s="86" t="s">
        <v>31</v>
      </c>
      <c r="B24" s="87">
        <v>296</v>
      </c>
      <c r="C24" s="87">
        <v>162</v>
      </c>
      <c r="D24" s="95">
        <v>54.7</v>
      </c>
      <c r="E24" s="87">
        <v>1705</v>
      </c>
      <c r="F24" s="95">
        <v>5.8</v>
      </c>
      <c r="G24" s="95">
        <v>10.5</v>
      </c>
      <c r="H24" s="87">
        <v>19</v>
      </c>
      <c r="I24" s="87">
        <v>107</v>
      </c>
      <c r="J24" s="87">
        <v>1598</v>
      </c>
      <c r="K24" s="87">
        <v>9</v>
      </c>
      <c r="L24" s="87">
        <v>9</v>
      </c>
      <c r="M24" s="95">
        <v>3</v>
      </c>
      <c r="N24" s="95">
        <v>69.2</v>
      </c>
      <c r="O24" s="37">
        <f>(J24/11)</f>
        <v>145.27272727272728</v>
      </c>
      <c r="P24" s="38">
        <f t="shared" si="1"/>
        <v>23</v>
      </c>
    </row>
    <row r="25" spans="1:16" x14ac:dyDescent="0.25">
      <c r="A25" s="86" t="s">
        <v>360</v>
      </c>
      <c r="B25" s="87">
        <v>360</v>
      </c>
      <c r="C25" s="87">
        <v>210</v>
      </c>
      <c r="D25" s="95">
        <v>58.3</v>
      </c>
      <c r="E25" s="87">
        <v>2148</v>
      </c>
      <c r="F25" s="95">
        <v>6</v>
      </c>
      <c r="G25" s="95">
        <v>10.199999999999999</v>
      </c>
      <c r="H25" s="87">
        <v>19</v>
      </c>
      <c r="I25" s="87">
        <v>103</v>
      </c>
      <c r="J25" s="87">
        <v>2045</v>
      </c>
      <c r="K25" s="87">
        <v>9</v>
      </c>
      <c r="L25" s="87">
        <v>14</v>
      </c>
      <c r="M25" s="95">
        <v>3.9</v>
      </c>
      <c r="N25" s="95">
        <v>67.7</v>
      </c>
      <c r="O25" s="37">
        <f>(J25/$S$1)</f>
        <v>170.41666666666666</v>
      </c>
      <c r="P25" s="38">
        <f t="shared" si="1"/>
        <v>24</v>
      </c>
    </row>
    <row r="26" spans="1:16" x14ac:dyDescent="0.25">
      <c r="A26" s="88" t="s">
        <v>32</v>
      </c>
      <c r="B26" s="89">
        <v>9408</v>
      </c>
      <c r="C26" s="89">
        <v>5793</v>
      </c>
      <c r="D26" s="96">
        <v>61.6</v>
      </c>
      <c r="E26" s="89">
        <v>60384</v>
      </c>
      <c r="F26" s="96">
        <v>6.4</v>
      </c>
      <c r="G26" s="96">
        <v>10.4</v>
      </c>
      <c r="H26" s="89">
        <v>375</v>
      </c>
      <c r="I26" s="89">
        <v>2577</v>
      </c>
      <c r="J26" s="89">
        <v>57807</v>
      </c>
      <c r="K26" s="89">
        <v>395</v>
      </c>
      <c r="L26" s="89">
        <v>211</v>
      </c>
      <c r="M26" s="96">
        <v>2.2000000000000002</v>
      </c>
      <c r="N26" s="96">
        <v>84.8</v>
      </c>
      <c r="O26" s="37">
        <f t="shared" ref="O26" si="3">(J26/16)</f>
        <v>3612.9375</v>
      </c>
    </row>
    <row r="27" spans="1:16" x14ac:dyDescent="0.25">
      <c r="A27" s="88" t="s">
        <v>33</v>
      </c>
      <c r="B27" s="89">
        <v>392</v>
      </c>
      <c r="C27" s="89">
        <v>241</v>
      </c>
      <c r="D27" s="96">
        <v>61.6</v>
      </c>
      <c r="E27" s="89">
        <v>2516</v>
      </c>
      <c r="F27" s="96">
        <v>6.4</v>
      </c>
      <c r="G27" s="96">
        <v>10.4</v>
      </c>
      <c r="H27" s="89">
        <v>16</v>
      </c>
      <c r="I27" s="89">
        <v>107</v>
      </c>
      <c r="J27" s="89">
        <v>2409</v>
      </c>
      <c r="K27" s="89">
        <v>16</v>
      </c>
      <c r="L27" s="89">
        <v>9</v>
      </c>
      <c r="M27" s="96">
        <v>2.2000000000000002</v>
      </c>
      <c r="N27" s="96">
        <v>84.8</v>
      </c>
      <c r="O27" s="37">
        <f t="shared" ref="O27" si="4">(J27/8)</f>
        <v>301.125</v>
      </c>
    </row>
  </sheetData>
  <sortState ref="A2:O25">
    <sortCondition descending="1" ref="N2:N2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pane ySplit="1" topLeftCell="A2" activePane="bottomLeft" state="frozen"/>
      <selection pane="bottomLeft" activeCell="A14" sqref="A14:XFD14"/>
    </sheetView>
  </sheetViews>
  <sheetFormatPr defaultRowHeight="14.4" x14ac:dyDescent="0.3"/>
  <cols>
    <col min="1" max="1" width="17.44140625" style="20" customWidth="1"/>
    <col min="2" max="2" width="5.6640625" style="25" customWidth="1"/>
    <col min="3" max="3" width="9.77734375" style="25" customWidth="1"/>
    <col min="4" max="4" width="9.77734375" style="60" customWidth="1"/>
    <col min="5" max="5" width="9.5546875" style="10" customWidth="1"/>
    <col min="6" max="6" width="9.6640625" style="10" customWidth="1"/>
    <col min="7" max="7" width="9.77734375" style="21" customWidth="1"/>
    <col min="8" max="8" width="11.109375" style="10" bestFit="1" customWidth="1"/>
    <col min="9" max="9" width="11" style="10" bestFit="1" customWidth="1"/>
    <col min="10" max="10" width="12.44140625" style="10" bestFit="1" customWidth="1"/>
    <col min="11" max="11" width="12.5546875" style="10" bestFit="1" customWidth="1"/>
    <col min="12" max="12" width="14" style="21" bestFit="1" customWidth="1"/>
    <col min="13" max="13" width="9.88671875" style="21" customWidth="1"/>
    <col min="14" max="14" width="10.5546875" style="11" bestFit="1" customWidth="1"/>
    <col min="15" max="15" width="10.44140625" style="13" hidden="1" customWidth="1"/>
    <col min="16" max="16" width="10.44140625" style="36" customWidth="1"/>
    <col min="17" max="17" width="5.88671875" style="10" bestFit="1" customWidth="1"/>
    <col min="18" max="16384" width="8.88671875" style="10"/>
  </cols>
  <sheetData>
    <row r="1" spans="1:20" ht="41.4" x14ac:dyDescent="0.3">
      <c r="A1" s="45" t="s">
        <v>1</v>
      </c>
      <c r="B1" s="52" t="s">
        <v>67</v>
      </c>
      <c r="C1" s="52" t="s">
        <v>68</v>
      </c>
      <c r="D1" s="59" t="s">
        <v>94</v>
      </c>
      <c r="E1" s="52" t="s">
        <v>76</v>
      </c>
      <c r="F1" s="52" t="s">
        <v>77</v>
      </c>
      <c r="G1" s="59" t="s">
        <v>78</v>
      </c>
      <c r="H1" s="52" t="s">
        <v>79</v>
      </c>
      <c r="I1" s="52" t="s">
        <v>80</v>
      </c>
      <c r="J1" s="52" t="s">
        <v>85</v>
      </c>
      <c r="K1" s="52" t="s">
        <v>81</v>
      </c>
      <c r="L1" s="59" t="s">
        <v>82</v>
      </c>
      <c r="M1" s="59" t="s">
        <v>84</v>
      </c>
      <c r="N1" s="52" t="s">
        <v>101</v>
      </c>
      <c r="O1" s="52" t="s">
        <v>106</v>
      </c>
      <c r="P1" s="28" t="s">
        <v>58</v>
      </c>
      <c r="Q1" s="7" t="s">
        <v>57</v>
      </c>
    </row>
    <row r="2" spans="1:20" x14ac:dyDescent="0.25">
      <c r="A2" s="86" t="s">
        <v>20</v>
      </c>
      <c r="B2" s="87">
        <v>285</v>
      </c>
      <c r="C2" s="87">
        <v>1315</v>
      </c>
      <c r="D2" s="95">
        <v>4.5999999999999996</v>
      </c>
      <c r="E2" s="87">
        <v>357</v>
      </c>
      <c r="F2" s="87">
        <v>205</v>
      </c>
      <c r="G2" s="87">
        <v>57.4</v>
      </c>
      <c r="H2" s="87">
        <v>2296</v>
      </c>
      <c r="I2" s="87">
        <v>34</v>
      </c>
      <c r="J2" s="87">
        <v>240</v>
      </c>
      <c r="K2" s="87">
        <v>2056</v>
      </c>
      <c r="L2" s="95">
        <v>6.4</v>
      </c>
      <c r="M2" s="95">
        <v>11.2</v>
      </c>
      <c r="N2" s="87">
        <v>3611</v>
      </c>
      <c r="O2" s="87">
        <v>4346</v>
      </c>
      <c r="P2" s="42">
        <f>(N2-J2)/$T$2</f>
        <v>280.91666666666669</v>
      </c>
      <c r="Q2" s="11">
        <v>1</v>
      </c>
      <c r="R2" s="49"/>
      <c r="S2" s="50" t="s">
        <v>365</v>
      </c>
      <c r="T2" s="48">
        <f>PF!W2</f>
        <v>12</v>
      </c>
    </row>
    <row r="3" spans="1:20" x14ac:dyDescent="0.25">
      <c r="A3" s="86" t="s">
        <v>28</v>
      </c>
      <c r="B3" s="87">
        <v>288</v>
      </c>
      <c r="C3" s="87">
        <v>1431</v>
      </c>
      <c r="D3" s="95">
        <v>5</v>
      </c>
      <c r="E3" s="87">
        <v>421</v>
      </c>
      <c r="F3" s="87">
        <v>227</v>
      </c>
      <c r="G3" s="87">
        <v>53.9</v>
      </c>
      <c r="H3" s="87">
        <v>2447</v>
      </c>
      <c r="I3" s="87">
        <v>30</v>
      </c>
      <c r="J3" s="87">
        <v>234</v>
      </c>
      <c r="K3" s="87">
        <v>2213</v>
      </c>
      <c r="L3" s="95">
        <v>5.8</v>
      </c>
      <c r="M3" s="95">
        <v>10.8</v>
      </c>
      <c r="N3" s="87">
        <v>3878</v>
      </c>
      <c r="O3" s="87">
        <v>5091</v>
      </c>
      <c r="P3" s="42">
        <f>(N3-J3)/$T$2</f>
        <v>303.66666666666669</v>
      </c>
      <c r="Q3" s="11">
        <f t="shared" ref="Q3:Q25" si="0">Q2+1</f>
        <v>2</v>
      </c>
    </row>
    <row r="4" spans="1:20" x14ac:dyDescent="0.25">
      <c r="A4" s="86" t="s">
        <v>26</v>
      </c>
      <c r="B4" s="87">
        <v>280</v>
      </c>
      <c r="C4" s="87">
        <v>1471</v>
      </c>
      <c r="D4" s="95">
        <v>5.3</v>
      </c>
      <c r="E4" s="87">
        <v>353</v>
      </c>
      <c r="F4" s="87">
        <v>209</v>
      </c>
      <c r="G4" s="87">
        <v>59.2</v>
      </c>
      <c r="H4" s="87">
        <v>1931</v>
      </c>
      <c r="I4" s="87">
        <v>6</v>
      </c>
      <c r="J4" s="87">
        <v>52</v>
      </c>
      <c r="K4" s="87">
        <v>1879</v>
      </c>
      <c r="L4" s="95">
        <v>5.5</v>
      </c>
      <c r="M4" s="95">
        <v>9.1999999999999993</v>
      </c>
      <c r="N4" s="87">
        <v>3402</v>
      </c>
      <c r="O4" s="87">
        <v>4402</v>
      </c>
      <c r="P4" s="42">
        <f>(N4-J4)/11</f>
        <v>304.54545454545456</v>
      </c>
      <c r="Q4" s="11">
        <f t="shared" si="0"/>
        <v>3</v>
      </c>
    </row>
    <row r="5" spans="1:20" x14ac:dyDescent="0.25">
      <c r="A5" s="86" t="s">
        <v>24</v>
      </c>
      <c r="B5" s="87">
        <v>320</v>
      </c>
      <c r="C5" s="87">
        <v>1529</v>
      </c>
      <c r="D5" s="95">
        <v>4.8</v>
      </c>
      <c r="E5" s="87">
        <v>381</v>
      </c>
      <c r="F5" s="87">
        <v>231</v>
      </c>
      <c r="G5" s="87">
        <v>60.6</v>
      </c>
      <c r="H5" s="87">
        <v>2318</v>
      </c>
      <c r="I5" s="87">
        <v>23</v>
      </c>
      <c r="J5" s="87">
        <v>150</v>
      </c>
      <c r="K5" s="87">
        <v>2168</v>
      </c>
      <c r="L5" s="95">
        <v>6.1</v>
      </c>
      <c r="M5" s="95">
        <v>10</v>
      </c>
      <c r="N5" s="87">
        <v>3847</v>
      </c>
      <c r="O5" s="87">
        <v>4710</v>
      </c>
      <c r="P5" s="42">
        <f t="shared" ref="P5:P17" si="1">(N5-J5)/$T$2</f>
        <v>308.08333333333331</v>
      </c>
      <c r="Q5" s="11">
        <f t="shared" si="0"/>
        <v>4</v>
      </c>
    </row>
    <row r="6" spans="1:20" x14ac:dyDescent="0.25">
      <c r="A6" s="86" t="s">
        <v>361</v>
      </c>
      <c r="B6" s="87">
        <v>302</v>
      </c>
      <c r="C6" s="87">
        <v>1416</v>
      </c>
      <c r="D6" s="95">
        <v>4.7</v>
      </c>
      <c r="E6" s="87">
        <v>437</v>
      </c>
      <c r="F6" s="87">
        <v>254</v>
      </c>
      <c r="G6" s="87">
        <v>58.1</v>
      </c>
      <c r="H6" s="87">
        <v>2540</v>
      </c>
      <c r="I6" s="87">
        <v>27</v>
      </c>
      <c r="J6" s="87">
        <v>203</v>
      </c>
      <c r="K6" s="87">
        <v>2337</v>
      </c>
      <c r="L6" s="95">
        <v>5.8</v>
      </c>
      <c r="M6" s="95">
        <v>10</v>
      </c>
      <c r="N6" s="87">
        <v>3956</v>
      </c>
      <c r="O6" s="87">
        <v>4625</v>
      </c>
      <c r="P6" s="42">
        <f t="shared" si="1"/>
        <v>312.75</v>
      </c>
      <c r="Q6" s="11">
        <f t="shared" si="0"/>
        <v>5</v>
      </c>
    </row>
    <row r="7" spans="1:20" x14ac:dyDescent="0.25">
      <c r="A7" s="86" t="s">
        <v>22</v>
      </c>
      <c r="B7" s="87">
        <v>333</v>
      </c>
      <c r="C7" s="87">
        <v>1519</v>
      </c>
      <c r="D7" s="95">
        <v>4.5999999999999996</v>
      </c>
      <c r="E7" s="87">
        <v>387</v>
      </c>
      <c r="F7" s="87">
        <v>238</v>
      </c>
      <c r="G7" s="87">
        <v>61.5</v>
      </c>
      <c r="H7" s="87">
        <v>2339</v>
      </c>
      <c r="I7" s="87">
        <v>8</v>
      </c>
      <c r="J7" s="87">
        <v>56</v>
      </c>
      <c r="K7" s="87">
        <v>2283</v>
      </c>
      <c r="L7" s="95">
        <v>6</v>
      </c>
      <c r="M7" s="95">
        <v>9.8000000000000007</v>
      </c>
      <c r="N7" s="87">
        <v>3858</v>
      </c>
      <c r="O7" s="87">
        <v>4359</v>
      </c>
      <c r="P7" s="42">
        <f t="shared" si="1"/>
        <v>316.83333333333331</v>
      </c>
      <c r="Q7" s="11">
        <f t="shared" si="0"/>
        <v>6</v>
      </c>
    </row>
    <row r="8" spans="1:20" x14ac:dyDescent="0.25">
      <c r="A8" s="86" t="s">
        <v>104</v>
      </c>
      <c r="B8" s="87">
        <v>267</v>
      </c>
      <c r="C8" s="87">
        <v>1265</v>
      </c>
      <c r="D8" s="95">
        <v>4.7</v>
      </c>
      <c r="E8" s="87">
        <v>483</v>
      </c>
      <c r="F8" s="87">
        <v>296</v>
      </c>
      <c r="G8" s="87">
        <v>61.3</v>
      </c>
      <c r="H8" s="87">
        <v>2711</v>
      </c>
      <c r="I8" s="87">
        <v>22</v>
      </c>
      <c r="J8" s="87">
        <v>145</v>
      </c>
      <c r="K8" s="87">
        <v>2566</v>
      </c>
      <c r="L8" s="95">
        <v>5.6</v>
      </c>
      <c r="M8" s="95">
        <v>9.1999999999999993</v>
      </c>
      <c r="N8" s="87">
        <v>3976</v>
      </c>
      <c r="O8" s="87">
        <v>4634</v>
      </c>
      <c r="P8" s="42">
        <f t="shared" si="1"/>
        <v>319.25</v>
      </c>
      <c r="Q8" s="11">
        <f t="shared" si="0"/>
        <v>7</v>
      </c>
    </row>
    <row r="9" spans="1:20" x14ac:dyDescent="0.25">
      <c r="A9" s="86" t="s">
        <v>29</v>
      </c>
      <c r="B9" s="87">
        <v>284</v>
      </c>
      <c r="C9" s="87">
        <v>1166</v>
      </c>
      <c r="D9" s="95">
        <v>4.0999999999999996</v>
      </c>
      <c r="E9" s="87">
        <v>429</v>
      </c>
      <c r="F9" s="87">
        <v>262</v>
      </c>
      <c r="G9" s="87">
        <v>61.1</v>
      </c>
      <c r="H9" s="87">
        <v>2781</v>
      </c>
      <c r="I9" s="87">
        <v>17</v>
      </c>
      <c r="J9" s="87">
        <v>106</v>
      </c>
      <c r="K9" s="87">
        <v>2675</v>
      </c>
      <c r="L9" s="95">
        <v>6.5</v>
      </c>
      <c r="M9" s="95">
        <v>10.6</v>
      </c>
      <c r="N9" s="87">
        <v>3947</v>
      </c>
      <c r="O9" s="87">
        <v>4760</v>
      </c>
      <c r="P9" s="42">
        <f t="shared" si="1"/>
        <v>320.08333333333331</v>
      </c>
      <c r="Q9" s="11">
        <f t="shared" si="0"/>
        <v>8</v>
      </c>
    </row>
    <row r="10" spans="1:20" x14ac:dyDescent="0.25">
      <c r="A10" s="86" t="s">
        <v>103</v>
      </c>
      <c r="B10" s="87">
        <v>341</v>
      </c>
      <c r="C10" s="87">
        <v>1579</v>
      </c>
      <c r="D10" s="95">
        <v>4.5999999999999996</v>
      </c>
      <c r="E10" s="87">
        <v>346</v>
      </c>
      <c r="F10" s="87">
        <v>227</v>
      </c>
      <c r="G10" s="87">
        <v>65.599999999999994</v>
      </c>
      <c r="H10" s="87">
        <v>2399</v>
      </c>
      <c r="I10" s="87">
        <v>10</v>
      </c>
      <c r="J10" s="87">
        <v>68</v>
      </c>
      <c r="K10" s="87">
        <v>2331</v>
      </c>
      <c r="L10" s="95">
        <v>6.9</v>
      </c>
      <c r="M10" s="95">
        <v>10.6</v>
      </c>
      <c r="N10" s="87">
        <v>3978</v>
      </c>
      <c r="O10" s="87">
        <v>4731</v>
      </c>
      <c r="P10" s="42">
        <f t="shared" si="1"/>
        <v>325.83333333333331</v>
      </c>
      <c r="Q10" s="11">
        <f t="shared" si="0"/>
        <v>9</v>
      </c>
    </row>
    <row r="11" spans="1:20" x14ac:dyDescent="0.25">
      <c r="A11" s="86" t="s">
        <v>451</v>
      </c>
      <c r="B11" s="87">
        <v>307</v>
      </c>
      <c r="C11" s="87">
        <v>1453</v>
      </c>
      <c r="D11" s="95">
        <v>4.7</v>
      </c>
      <c r="E11" s="87">
        <v>411</v>
      </c>
      <c r="F11" s="87">
        <v>253</v>
      </c>
      <c r="G11" s="87">
        <v>61.6</v>
      </c>
      <c r="H11" s="87">
        <v>2587</v>
      </c>
      <c r="I11" s="87">
        <v>12</v>
      </c>
      <c r="J11" s="87">
        <v>80</v>
      </c>
      <c r="K11" s="87">
        <v>2507</v>
      </c>
      <c r="L11" s="95">
        <v>6.3</v>
      </c>
      <c r="M11" s="95">
        <v>10.199999999999999</v>
      </c>
      <c r="N11" s="87">
        <v>4040</v>
      </c>
      <c r="O11" s="87">
        <v>4830</v>
      </c>
      <c r="P11" s="42">
        <f t="shared" si="1"/>
        <v>330</v>
      </c>
      <c r="Q11" s="11">
        <f t="shared" si="0"/>
        <v>10</v>
      </c>
    </row>
    <row r="12" spans="1:20" x14ac:dyDescent="0.25">
      <c r="A12" s="86" t="s">
        <v>21</v>
      </c>
      <c r="B12" s="87">
        <v>356</v>
      </c>
      <c r="C12" s="87">
        <v>1956</v>
      </c>
      <c r="D12" s="95">
        <v>5.5</v>
      </c>
      <c r="E12" s="87">
        <v>347</v>
      </c>
      <c r="F12" s="87">
        <v>201</v>
      </c>
      <c r="G12" s="87">
        <v>57.9</v>
      </c>
      <c r="H12" s="87">
        <v>2131</v>
      </c>
      <c r="I12" s="87">
        <v>16</v>
      </c>
      <c r="J12" s="87">
        <v>107</v>
      </c>
      <c r="K12" s="87">
        <v>2024</v>
      </c>
      <c r="L12" s="95">
        <v>6.1</v>
      </c>
      <c r="M12" s="95">
        <v>10.6</v>
      </c>
      <c r="N12" s="87">
        <v>4087</v>
      </c>
      <c r="O12" s="87">
        <v>4632</v>
      </c>
      <c r="P12" s="42">
        <f t="shared" si="1"/>
        <v>331.66666666666669</v>
      </c>
      <c r="Q12" s="11">
        <f t="shared" si="0"/>
        <v>11</v>
      </c>
    </row>
    <row r="13" spans="1:20" x14ac:dyDescent="0.25">
      <c r="A13" s="86" t="s">
        <v>89</v>
      </c>
      <c r="B13" s="87">
        <v>287</v>
      </c>
      <c r="C13" s="87">
        <v>1419</v>
      </c>
      <c r="D13" s="95">
        <v>4.9000000000000004</v>
      </c>
      <c r="E13" s="87">
        <v>431</v>
      </c>
      <c r="F13" s="87">
        <v>230</v>
      </c>
      <c r="G13" s="87">
        <v>53.4</v>
      </c>
      <c r="H13" s="87">
        <v>2633</v>
      </c>
      <c r="I13" s="87">
        <v>11</v>
      </c>
      <c r="J13" s="87">
        <v>68</v>
      </c>
      <c r="K13" s="87">
        <v>2565</v>
      </c>
      <c r="L13" s="95">
        <v>6.1</v>
      </c>
      <c r="M13" s="95">
        <v>11.4</v>
      </c>
      <c r="N13" s="87">
        <v>4052</v>
      </c>
      <c r="O13" s="87">
        <v>4586</v>
      </c>
      <c r="P13" s="42">
        <f t="shared" si="1"/>
        <v>332</v>
      </c>
      <c r="Q13" s="11">
        <f t="shared" si="0"/>
        <v>12</v>
      </c>
    </row>
    <row r="14" spans="1:20" x14ac:dyDescent="0.25">
      <c r="A14" s="86" t="s">
        <v>25</v>
      </c>
      <c r="B14" s="87">
        <v>291</v>
      </c>
      <c r="C14" s="87">
        <v>1387</v>
      </c>
      <c r="D14" s="95">
        <v>4.8</v>
      </c>
      <c r="E14" s="87">
        <v>416</v>
      </c>
      <c r="F14" s="87">
        <v>239</v>
      </c>
      <c r="G14" s="87">
        <v>57.5</v>
      </c>
      <c r="H14" s="87">
        <v>2617</v>
      </c>
      <c r="I14" s="87">
        <v>2</v>
      </c>
      <c r="J14" s="87">
        <v>0</v>
      </c>
      <c r="K14" s="87">
        <v>2617</v>
      </c>
      <c r="L14" s="95">
        <v>6.3</v>
      </c>
      <c r="M14" s="95">
        <v>10.9</v>
      </c>
      <c r="N14" s="87">
        <v>4004</v>
      </c>
      <c r="O14" s="87">
        <v>4870</v>
      </c>
      <c r="P14" s="42">
        <f t="shared" si="1"/>
        <v>333.66666666666669</v>
      </c>
      <c r="Q14" s="11">
        <f t="shared" si="0"/>
        <v>13</v>
      </c>
    </row>
    <row r="15" spans="1:20" x14ac:dyDescent="0.25">
      <c r="A15" s="86" t="s">
        <v>363</v>
      </c>
      <c r="B15" s="87">
        <v>324</v>
      </c>
      <c r="C15" s="87">
        <v>1551</v>
      </c>
      <c r="D15" s="95">
        <v>4.8</v>
      </c>
      <c r="E15" s="87">
        <v>406</v>
      </c>
      <c r="F15" s="87">
        <v>254</v>
      </c>
      <c r="G15" s="87">
        <v>62.6</v>
      </c>
      <c r="H15" s="87">
        <v>2691</v>
      </c>
      <c r="I15" s="87">
        <v>27</v>
      </c>
      <c r="J15" s="87">
        <v>196</v>
      </c>
      <c r="K15" s="87">
        <v>2495</v>
      </c>
      <c r="L15" s="95">
        <v>6.6</v>
      </c>
      <c r="M15" s="95">
        <v>10.6</v>
      </c>
      <c r="N15" s="87">
        <v>4242</v>
      </c>
      <c r="O15" s="87">
        <v>4787</v>
      </c>
      <c r="P15" s="42">
        <f t="shared" si="1"/>
        <v>337.16666666666669</v>
      </c>
      <c r="Q15" s="11">
        <f t="shared" si="0"/>
        <v>14</v>
      </c>
    </row>
    <row r="16" spans="1:20" x14ac:dyDescent="0.25">
      <c r="A16" s="86" t="s">
        <v>360</v>
      </c>
      <c r="B16" s="87">
        <v>347</v>
      </c>
      <c r="C16" s="87">
        <v>1952</v>
      </c>
      <c r="D16" s="95">
        <v>5.6</v>
      </c>
      <c r="E16" s="87">
        <v>324</v>
      </c>
      <c r="F16" s="87">
        <v>211</v>
      </c>
      <c r="G16" s="87">
        <v>65.099999999999994</v>
      </c>
      <c r="H16" s="87">
        <v>2188</v>
      </c>
      <c r="I16" s="87">
        <v>10</v>
      </c>
      <c r="J16" s="87">
        <v>81</v>
      </c>
      <c r="K16" s="87">
        <v>2107</v>
      </c>
      <c r="L16" s="95">
        <v>6.8</v>
      </c>
      <c r="M16" s="95">
        <v>10.4</v>
      </c>
      <c r="N16" s="87">
        <v>4140</v>
      </c>
      <c r="O16" s="87">
        <v>5111</v>
      </c>
      <c r="P16" s="42">
        <f t="shared" si="1"/>
        <v>338.25</v>
      </c>
      <c r="Q16" s="11">
        <f t="shared" si="0"/>
        <v>15</v>
      </c>
    </row>
    <row r="17" spans="1:17" x14ac:dyDescent="0.25">
      <c r="A17" s="86" t="s">
        <v>364</v>
      </c>
      <c r="B17" s="87">
        <v>360</v>
      </c>
      <c r="C17" s="87">
        <v>1799</v>
      </c>
      <c r="D17" s="95">
        <v>5</v>
      </c>
      <c r="E17" s="87">
        <v>405</v>
      </c>
      <c r="F17" s="87">
        <v>257</v>
      </c>
      <c r="G17" s="87">
        <v>63.5</v>
      </c>
      <c r="H17" s="87">
        <v>2434</v>
      </c>
      <c r="I17" s="87">
        <v>18</v>
      </c>
      <c r="J17" s="87">
        <v>151</v>
      </c>
      <c r="K17" s="87">
        <v>2283</v>
      </c>
      <c r="L17" s="95">
        <v>6</v>
      </c>
      <c r="M17" s="95">
        <v>9.5</v>
      </c>
      <c r="N17" s="87">
        <v>4233</v>
      </c>
      <c r="O17" s="87">
        <v>4885</v>
      </c>
      <c r="P17" s="42">
        <f t="shared" si="1"/>
        <v>340.16666666666669</v>
      </c>
      <c r="Q17" s="11">
        <f t="shared" si="0"/>
        <v>16</v>
      </c>
    </row>
    <row r="18" spans="1:17" x14ac:dyDescent="0.25">
      <c r="A18" s="86" t="s">
        <v>31</v>
      </c>
      <c r="B18" s="87">
        <v>291</v>
      </c>
      <c r="C18" s="87">
        <v>1322</v>
      </c>
      <c r="D18" s="95">
        <v>4.5</v>
      </c>
      <c r="E18" s="87">
        <v>346</v>
      </c>
      <c r="F18" s="87">
        <v>237</v>
      </c>
      <c r="G18" s="87">
        <v>68.5</v>
      </c>
      <c r="H18" s="87">
        <v>2454</v>
      </c>
      <c r="I18" s="87">
        <v>3</v>
      </c>
      <c r="J18" s="87">
        <v>8</v>
      </c>
      <c r="K18" s="87">
        <v>2446</v>
      </c>
      <c r="L18" s="95">
        <v>7.1</v>
      </c>
      <c r="M18" s="95">
        <v>10.4</v>
      </c>
      <c r="N18" s="87">
        <v>3776</v>
      </c>
      <c r="O18" s="87">
        <v>4704</v>
      </c>
      <c r="P18" s="42">
        <f>(N18-J18)/11</f>
        <v>342.54545454545456</v>
      </c>
      <c r="Q18" s="11">
        <f t="shared" si="0"/>
        <v>17</v>
      </c>
    </row>
    <row r="19" spans="1:17" x14ac:dyDescent="0.25">
      <c r="A19" s="86" t="s">
        <v>447</v>
      </c>
      <c r="B19" s="87">
        <v>340</v>
      </c>
      <c r="C19" s="87">
        <v>1636</v>
      </c>
      <c r="D19" s="95">
        <v>4.8</v>
      </c>
      <c r="E19" s="87">
        <v>376</v>
      </c>
      <c r="F19" s="87">
        <v>249</v>
      </c>
      <c r="G19" s="87">
        <v>66.2</v>
      </c>
      <c r="H19" s="87">
        <v>2639</v>
      </c>
      <c r="I19" s="87">
        <v>9</v>
      </c>
      <c r="J19" s="87">
        <v>66</v>
      </c>
      <c r="K19" s="87">
        <v>2573</v>
      </c>
      <c r="L19" s="95">
        <v>7</v>
      </c>
      <c r="M19" s="95">
        <v>10.6</v>
      </c>
      <c r="N19" s="87">
        <v>4275</v>
      </c>
      <c r="O19" s="87">
        <v>4805</v>
      </c>
      <c r="P19" s="42">
        <f>(N19-J19)/$T$2</f>
        <v>350.75</v>
      </c>
      <c r="Q19" s="11">
        <f t="shared" si="0"/>
        <v>18</v>
      </c>
    </row>
    <row r="20" spans="1:17" x14ac:dyDescent="0.25">
      <c r="A20" s="86" t="s">
        <v>23</v>
      </c>
      <c r="B20" s="87">
        <v>324</v>
      </c>
      <c r="C20" s="87">
        <v>1682</v>
      </c>
      <c r="D20" s="95">
        <v>5.2</v>
      </c>
      <c r="E20" s="87">
        <v>383</v>
      </c>
      <c r="F20" s="87">
        <v>248</v>
      </c>
      <c r="G20" s="87">
        <v>64.8</v>
      </c>
      <c r="H20" s="87">
        <v>2700</v>
      </c>
      <c r="I20" s="87">
        <v>24</v>
      </c>
      <c r="J20" s="87">
        <v>131</v>
      </c>
      <c r="K20" s="87">
        <v>2569</v>
      </c>
      <c r="L20" s="95">
        <v>7</v>
      </c>
      <c r="M20" s="95">
        <v>10.9</v>
      </c>
      <c r="N20" s="87">
        <v>4382</v>
      </c>
      <c r="O20" s="87">
        <v>5219</v>
      </c>
      <c r="P20" s="42">
        <f>(N20-J20)/$T$2</f>
        <v>354.25</v>
      </c>
      <c r="Q20" s="11">
        <f t="shared" si="0"/>
        <v>19</v>
      </c>
    </row>
    <row r="21" spans="1:17" x14ac:dyDescent="0.25">
      <c r="A21" s="86" t="s">
        <v>92</v>
      </c>
      <c r="B21" s="87">
        <v>377</v>
      </c>
      <c r="C21" s="87">
        <v>1760</v>
      </c>
      <c r="D21" s="95">
        <v>4.7</v>
      </c>
      <c r="E21" s="87">
        <v>356</v>
      </c>
      <c r="F21" s="87">
        <v>237</v>
      </c>
      <c r="G21" s="87">
        <v>66.599999999999994</v>
      </c>
      <c r="H21" s="87">
        <v>2566</v>
      </c>
      <c r="I21" s="87">
        <v>10</v>
      </c>
      <c r="J21" s="87">
        <v>62</v>
      </c>
      <c r="K21" s="87">
        <v>2504</v>
      </c>
      <c r="L21" s="95">
        <v>7.2</v>
      </c>
      <c r="M21" s="95">
        <v>10.8</v>
      </c>
      <c r="N21" s="87">
        <v>4326</v>
      </c>
      <c r="O21" s="87">
        <v>5086</v>
      </c>
      <c r="P21" s="42">
        <f>(N21-J21)/$T$2</f>
        <v>355.33333333333331</v>
      </c>
      <c r="Q21" s="11">
        <f t="shared" si="0"/>
        <v>20</v>
      </c>
    </row>
    <row r="22" spans="1:17" x14ac:dyDescent="0.25">
      <c r="A22" s="86" t="s">
        <v>91</v>
      </c>
      <c r="B22" s="87">
        <v>329</v>
      </c>
      <c r="C22" s="87">
        <v>1525</v>
      </c>
      <c r="D22" s="95">
        <v>4.5999999999999996</v>
      </c>
      <c r="E22" s="87">
        <v>428</v>
      </c>
      <c r="F22" s="87">
        <v>282</v>
      </c>
      <c r="G22" s="87">
        <v>65.900000000000006</v>
      </c>
      <c r="H22" s="87">
        <v>2928</v>
      </c>
      <c r="I22" s="87">
        <v>27</v>
      </c>
      <c r="J22" s="87">
        <v>170</v>
      </c>
      <c r="K22" s="87">
        <v>2758</v>
      </c>
      <c r="L22" s="95">
        <v>6.8</v>
      </c>
      <c r="M22" s="95">
        <v>10.4</v>
      </c>
      <c r="N22" s="87">
        <v>4453</v>
      </c>
      <c r="O22" s="87">
        <v>5135</v>
      </c>
      <c r="P22" s="42">
        <f>(N22-J22)/$T$2</f>
        <v>356.91666666666669</v>
      </c>
      <c r="Q22" s="11">
        <f t="shared" si="0"/>
        <v>21</v>
      </c>
    </row>
    <row r="23" spans="1:17" x14ac:dyDescent="0.25">
      <c r="A23" s="86" t="s">
        <v>93</v>
      </c>
      <c r="B23" s="87">
        <v>250</v>
      </c>
      <c r="C23" s="87">
        <v>1241</v>
      </c>
      <c r="D23" s="95">
        <v>5</v>
      </c>
      <c r="E23" s="87">
        <v>397</v>
      </c>
      <c r="F23" s="87">
        <v>245</v>
      </c>
      <c r="G23" s="87">
        <v>61.7</v>
      </c>
      <c r="H23" s="87">
        <v>2783</v>
      </c>
      <c r="I23" s="87">
        <v>14</v>
      </c>
      <c r="J23" s="87">
        <v>94</v>
      </c>
      <c r="K23" s="87">
        <v>2689</v>
      </c>
      <c r="L23" s="95">
        <v>7</v>
      </c>
      <c r="M23" s="95">
        <v>11.4</v>
      </c>
      <c r="N23" s="87">
        <v>4024</v>
      </c>
      <c r="O23" s="87">
        <v>4851</v>
      </c>
      <c r="P23" s="42">
        <f>(N23-J23)/11</f>
        <v>357.27272727272725</v>
      </c>
      <c r="Q23" s="11">
        <f t="shared" si="0"/>
        <v>22</v>
      </c>
    </row>
    <row r="24" spans="1:17" x14ac:dyDescent="0.25">
      <c r="A24" s="86" t="s">
        <v>30</v>
      </c>
      <c r="B24" s="87">
        <v>359</v>
      </c>
      <c r="C24" s="87">
        <v>1795</v>
      </c>
      <c r="D24" s="95">
        <v>5</v>
      </c>
      <c r="E24" s="87">
        <v>361</v>
      </c>
      <c r="F24" s="87">
        <v>240</v>
      </c>
      <c r="G24" s="87">
        <v>66.5</v>
      </c>
      <c r="H24" s="87">
        <v>2593</v>
      </c>
      <c r="I24" s="87">
        <v>12</v>
      </c>
      <c r="J24" s="87">
        <v>98</v>
      </c>
      <c r="K24" s="87">
        <v>2495</v>
      </c>
      <c r="L24" s="95">
        <v>7.2</v>
      </c>
      <c r="M24" s="95">
        <v>10.8</v>
      </c>
      <c r="N24" s="87">
        <v>4388</v>
      </c>
      <c r="O24" s="87">
        <v>5172</v>
      </c>
      <c r="P24" s="42">
        <f>(N24-J24)/$T$2</f>
        <v>357.5</v>
      </c>
      <c r="Q24" s="11">
        <f t="shared" si="0"/>
        <v>23</v>
      </c>
    </row>
    <row r="25" spans="1:17" x14ac:dyDescent="0.25">
      <c r="A25" s="86" t="s">
        <v>362</v>
      </c>
      <c r="B25" s="87">
        <v>273</v>
      </c>
      <c r="C25" s="87">
        <v>1403</v>
      </c>
      <c r="D25" s="95">
        <v>5.0999999999999996</v>
      </c>
      <c r="E25" s="87">
        <v>427</v>
      </c>
      <c r="F25" s="87">
        <v>261</v>
      </c>
      <c r="G25" s="87">
        <v>61.1</v>
      </c>
      <c r="H25" s="87">
        <v>2678</v>
      </c>
      <c r="I25" s="87">
        <v>3</v>
      </c>
      <c r="J25" s="87">
        <v>11</v>
      </c>
      <c r="K25" s="87">
        <v>2667</v>
      </c>
      <c r="L25" s="95">
        <v>6.3</v>
      </c>
      <c r="M25" s="95">
        <v>10.3</v>
      </c>
      <c r="N25" s="87">
        <v>4081</v>
      </c>
      <c r="O25" s="87">
        <v>4689</v>
      </c>
      <c r="P25" s="42">
        <f>(N25-J25)/11</f>
        <v>370</v>
      </c>
      <c r="Q25" s="11">
        <f t="shared" si="0"/>
        <v>24</v>
      </c>
    </row>
    <row r="26" spans="1:17" x14ac:dyDescent="0.25">
      <c r="A26" s="88" t="s">
        <v>32</v>
      </c>
      <c r="B26" s="89">
        <v>7515</v>
      </c>
      <c r="C26" s="89">
        <v>36572</v>
      </c>
      <c r="D26" s="96">
        <v>4.9000000000000004</v>
      </c>
      <c r="E26" s="89">
        <v>9408</v>
      </c>
      <c r="F26" s="89">
        <v>5793</v>
      </c>
      <c r="G26" s="89">
        <v>61.6</v>
      </c>
      <c r="H26" s="89">
        <v>60384</v>
      </c>
      <c r="I26" s="89">
        <v>375</v>
      </c>
      <c r="J26" s="89">
        <v>2577</v>
      </c>
      <c r="K26" s="89">
        <v>57807</v>
      </c>
      <c r="L26" s="96">
        <v>6.4</v>
      </c>
      <c r="M26" s="96">
        <v>10.4</v>
      </c>
      <c r="N26" s="89">
        <v>96956</v>
      </c>
      <c r="O26" s="89">
        <v>115020</v>
      </c>
      <c r="P26" s="42">
        <f t="shared" ref="P26:P27" si="2">(N26-J26)/8</f>
        <v>11797.375</v>
      </c>
    </row>
    <row r="27" spans="1:17" x14ac:dyDescent="0.25">
      <c r="A27" s="88" t="s">
        <v>33</v>
      </c>
      <c r="B27" s="89">
        <v>313</v>
      </c>
      <c r="C27" s="89">
        <v>1524</v>
      </c>
      <c r="D27" s="96">
        <v>4.9000000000000004</v>
      </c>
      <c r="E27" s="89">
        <v>392</v>
      </c>
      <c r="F27" s="89">
        <v>241</v>
      </c>
      <c r="G27" s="89">
        <v>61.6</v>
      </c>
      <c r="H27" s="89">
        <v>2516</v>
      </c>
      <c r="I27" s="89">
        <v>16</v>
      </c>
      <c r="J27" s="89">
        <v>107</v>
      </c>
      <c r="K27" s="89">
        <v>2409</v>
      </c>
      <c r="L27" s="96">
        <v>6.4</v>
      </c>
      <c r="M27" s="96">
        <v>10.4</v>
      </c>
      <c r="N27" s="89">
        <v>4040</v>
      </c>
      <c r="O27" s="89">
        <v>4793</v>
      </c>
      <c r="P27" s="42">
        <f t="shared" si="2"/>
        <v>491.625</v>
      </c>
    </row>
  </sheetData>
  <sortState ref="A2:P25">
    <sortCondition ref="P2:P25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10" zoomScaleNormal="110" workbookViewId="0">
      <pane ySplit="1" topLeftCell="A2" activePane="bottomLeft" state="frozen"/>
      <selection pane="bottomLeft" activeCell="A6" sqref="A6"/>
    </sheetView>
  </sheetViews>
  <sheetFormatPr defaultRowHeight="14.4" x14ac:dyDescent="0.3"/>
  <cols>
    <col min="1" max="1" width="17.88671875" style="19" customWidth="1"/>
    <col min="2" max="3" width="11.44140625" style="11" bestFit="1" customWidth="1"/>
    <col min="4" max="4" width="14" style="13" bestFit="1" customWidth="1"/>
    <col min="5" max="5" width="13.88671875" style="11" bestFit="1" customWidth="1"/>
    <col min="6" max="6" width="11.21875" style="11" bestFit="1" customWidth="1"/>
    <col min="7" max="7" width="14.44140625" style="11" bestFit="1" customWidth="1"/>
    <col min="8" max="8" width="18.5546875" style="11" hidden="1" customWidth="1"/>
    <col min="9" max="9" width="15.77734375" style="11" hidden="1" customWidth="1"/>
    <col min="10" max="10" width="11.21875" style="11" bestFit="1" customWidth="1"/>
    <col min="11" max="11" width="14.88671875" style="13" customWidth="1"/>
    <col min="12" max="12" width="8.88671875" style="10"/>
    <col min="13" max="16384" width="8.88671875" style="11"/>
  </cols>
  <sheetData>
    <row r="1" spans="1:15" ht="27.6" x14ac:dyDescent="0.3">
      <c r="A1" s="45" t="s">
        <v>1</v>
      </c>
      <c r="B1" s="52" t="s">
        <v>67</v>
      </c>
      <c r="C1" s="52" t="s">
        <v>68</v>
      </c>
      <c r="D1" s="59" t="s">
        <v>69</v>
      </c>
      <c r="E1" s="52" t="s">
        <v>35</v>
      </c>
      <c r="F1" s="52" t="s">
        <v>70</v>
      </c>
      <c r="G1" s="52" t="s">
        <v>71</v>
      </c>
      <c r="H1" s="52" t="s">
        <v>72</v>
      </c>
      <c r="I1" s="52" t="s">
        <v>73</v>
      </c>
      <c r="J1" s="52" t="s">
        <v>74</v>
      </c>
      <c r="K1" s="14" t="s">
        <v>75</v>
      </c>
      <c r="L1" s="7" t="s">
        <v>57</v>
      </c>
    </row>
    <row r="2" spans="1:15" x14ac:dyDescent="0.25">
      <c r="A2" s="86" t="s">
        <v>29</v>
      </c>
      <c r="B2" s="87">
        <v>284</v>
      </c>
      <c r="C2" s="87">
        <v>1166</v>
      </c>
      <c r="D2" s="95">
        <v>4.0999999999999996</v>
      </c>
      <c r="E2" s="87">
        <v>11</v>
      </c>
      <c r="F2" s="87">
        <v>43</v>
      </c>
      <c r="G2" s="87">
        <v>73</v>
      </c>
      <c r="H2" s="87">
        <v>1</v>
      </c>
      <c r="I2" s="87">
        <v>3</v>
      </c>
      <c r="J2" s="87">
        <v>7</v>
      </c>
      <c r="K2" s="13">
        <f>C2/$O$2</f>
        <v>97.166666666666671</v>
      </c>
      <c r="L2" s="11">
        <v>1</v>
      </c>
      <c r="M2" s="49"/>
      <c r="N2" s="50" t="s">
        <v>365</v>
      </c>
      <c r="O2" s="48">
        <f>PF!W2</f>
        <v>12</v>
      </c>
    </row>
    <row r="3" spans="1:15" ht="13.8" x14ac:dyDescent="0.25">
      <c r="A3" s="86" t="s">
        <v>104</v>
      </c>
      <c r="B3" s="87">
        <v>267</v>
      </c>
      <c r="C3" s="87">
        <v>1265</v>
      </c>
      <c r="D3" s="95">
        <v>4.7</v>
      </c>
      <c r="E3" s="87">
        <v>9</v>
      </c>
      <c r="F3" s="87">
        <v>37</v>
      </c>
      <c r="G3" s="87">
        <v>70</v>
      </c>
      <c r="H3" s="87">
        <v>3</v>
      </c>
      <c r="I3" s="87">
        <v>5</v>
      </c>
      <c r="J3" s="87">
        <v>4</v>
      </c>
      <c r="K3" s="13">
        <f>C3/$O$2</f>
        <v>105.41666666666667</v>
      </c>
      <c r="L3" s="11">
        <f>L2+1</f>
        <v>2</v>
      </c>
    </row>
    <row r="4" spans="1:15" ht="13.8" x14ac:dyDescent="0.25">
      <c r="A4" s="86" t="s">
        <v>20</v>
      </c>
      <c r="B4" s="87">
        <v>285</v>
      </c>
      <c r="C4" s="87">
        <v>1315</v>
      </c>
      <c r="D4" s="95">
        <v>4.5999999999999996</v>
      </c>
      <c r="E4" s="87">
        <v>7</v>
      </c>
      <c r="F4" s="87">
        <v>32</v>
      </c>
      <c r="G4" s="87">
        <v>75</v>
      </c>
      <c r="H4" s="87">
        <v>2</v>
      </c>
      <c r="I4" s="87">
        <v>3</v>
      </c>
      <c r="J4" s="87">
        <v>16</v>
      </c>
      <c r="K4" s="13">
        <f>C4/$O$2</f>
        <v>109.58333333333333</v>
      </c>
      <c r="L4" s="11">
        <f t="shared" ref="L4:L25" si="0">L3+1</f>
        <v>3</v>
      </c>
    </row>
    <row r="5" spans="1:15" ht="13.8" x14ac:dyDescent="0.25">
      <c r="A5" s="86" t="s">
        <v>93</v>
      </c>
      <c r="B5" s="87">
        <v>250</v>
      </c>
      <c r="C5" s="87">
        <v>1241</v>
      </c>
      <c r="D5" s="95">
        <v>5</v>
      </c>
      <c r="E5" s="87">
        <v>14</v>
      </c>
      <c r="F5" s="87">
        <v>45</v>
      </c>
      <c r="G5" s="87">
        <v>72</v>
      </c>
      <c r="H5" s="87">
        <v>3</v>
      </c>
      <c r="I5" s="87">
        <v>5</v>
      </c>
      <c r="J5" s="87">
        <v>6</v>
      </c>
      <c r="K5" s="13">
        <f>C5/11</f>
        <v>112.81818181818181</v>
      </c>
      <c r="L5" s="11">
        <f t="shared" si="0"/>
        <v>4</v>
      </c>
    </row>
    <row r="6" spans="1:15" ht="13.8" x14ac:dyDescent="0.25">
      <c r="A6" s="86" t="s">
        <v>25</v>
      </c>
      <c r="B6" s="87">
        <v>291</v>
      </c>
      <c r="C6" s="87">
        <v>1387</v>
      </c>
      <c r="D6" s="95">
        <v>4.8</v>
      </c>
      <c r="E6" s="87">
        <v>16</v>
      </c>
      <c r="F6" s="87">
        <v>66</v>
      </c>
      <c r="G6" s="87">
        <v>81</v>
      </c>
      <c r="H6" s="87">
        <v>1</v>
      </c>
      <c r="I6" s="87">
        <v>1</v>
      </c>
      <c r="J6" s="87">
        <v>9</v>
      </c>
      <c r="K6" s="13">
        <f>C6/$O$2</f>
        <v>115.58333333333333</v>
      </c>
      <c r="L6" s="11">
        <f t="shared" si="0"/>
        <v>5</v>
      </c>
    </row>
    <row r="7" spans="1:15" ht="13.8" x14ac:dyDescent="0.25">
      <c r="A7" s="86" t="s">
        <v>361</v>
      </c>
      <c r="B7" s="87">
        <v>302</v>
      </c>
      <c r="C7" s="87">
        <v>1416</v>
      </c>
      <c r="D7" s="95">
        <v>4.7</v>
      </c>
      <c r="E7" s="87">
        <v>11</v>
      </c>
      <c r="F7" s="87">
        <v>46</v>
      </c>
      <c r="G7" s="87">
        <v>91</v>
      </c>
      <c r="H7" s="87">
        <v>8</v>
      </c>
      <c r="I7" s="87">
        <v>9</v>
      </c>
      <c r="J7" s="87">
        <v>6</v>
      </c>
      <c r="K7" s="13">
        <f>C7/$O$2</f>
        <v>118</v>
      </c>
      <c r="L7" s="11">
        <f t="shared" si="0"/>
        <v>6</v>
      </c>
    </row>
    <row r="8" spans="1:15" ht="13.8" x14ac:dyDescent="0.25">
      <c r="A8" s="86" t="s">
        <v>89</v>
      </c>
      <c r="B8" s="87">
        <v>287</v>
      </c>
      <c r="C8" s="87">
        <v>1419</v>
      </c>
      <c r="D8" s="95">
        <v>4.9000000000000004</v>
      </c>
      <c r="E8" s="87">
        <v>7</v>
      </c>
      <c r="F8" s="87">
        <v>61</v>
      </c>
      <c r="G8" s="87">
        <v>80</v>
      </c>
      <c r="H8" s="87">
        <v>3</v>
      </c>
      <c r="I8" s="87">
        <v>4</v>
      </c>
      <c r="J8" s="87">
        <v>8</v>
      </c>
      <c r="K8" s="13">
        <f>C8/$O$2</f>
        <v>118.25</v>
      </c>
      <c r="L8" s="11">
        <f t="shared" si="0"/>
        <v>7</v>
      </c>
    </row>
    <row r="9" spans="1:15" ht="13.8" x14ac:dyDescent="0.25">
      <c r="A9" s="86" t="s">
        <v>28</v>
      </c>
      <c r="B9" s="87">
        <v>288</v>
      </c>
      <c r="C9" s="87">
        <v>1431</v>
      </c>
      <c r="D9" s="95">
        <v>5</v>
      </c>
      <c r="E9" s="87">
        <v>10</v>
      </c>
      <c r="F9" s="87">
        <v>43</v>
      </c>
      <c r="G9" s="87">
        <v>80</v>
      </c>
      <c r="H9" s="87">
        <v>4</v>
      </c>
      <c r="I9" s="87">
        <v>5</v>
      </c>
      <c r="J9" s="87">
        <v>8</v>
      </c>
      <c r="K9" s="13">
        <f>C9/$O$2</f>
        <v>119.25</v>
      </c>
      <c r="L9" s="11">
        <f t="shared" si="0"/>
        <v>8</v>
      </c>
    </row>
    <row r="10" spans="1:15" ht="13.8" x14ac:dyDescent="0.25">
      <c r="A10" s="86" t="s">
        <v>31</v>
      </c>
      <c r="B10" s="87">
        <v>291</v>
      </c>
      <c r="C10" s="87">
        <v>1322</v>
      </c>
      <c r="D10" s="95">
        <v>4.5</v>
      </c>
      <c r="E10" s="87">
        <v>14</v>
      </c>
      <c r="F10" s="87">
        <v>58</v>
      </c>
      <c r="G10" s="87">
        <v>78</v>
      </c>
      <c r="H10" s="87">
        <v>2</v>
      </c>
      <c r="I10" s="87">
        <v>2</v>
      </c>
      <c r="J10" s="87">
        <v>5</v>
      </c>
      <c r="K10" s="13">
        <f>C10/11</f>
        <v>120.18181818181819</v>
      </c>
      <c r="L10" s="11">
        <f t="shared" si="0"/>
        <v>9</v>
      </c>
    </row>
    <row r="11" spans="1:15" ht="13.8" x14ac:dyDescent="0.25">
      <c r="A11" s="86" t="s">
        <v>451</v>
      </c>
      <c r="B11" s="87">
        <v>307</v>
      </c>
      <c r="C11" s="87">
        <v>1453</v>
      </c>
      <c r="D11" s="95">
        <v>4.7</v>
      </c>
      <c r="E11" s="87">
        <v>11</v>
      </c>
      <c r="F11" s="87">
        <v>47</v>
      </c>
      <c r="G11" s="87">
        <v>86</v>
      </c>
      <c r="H11" s="87">
        <v>5</v>
      </c>
      <c r="I11" s="87">
        <v>8</v>
      </c>
      <c r="J11" s="87">
        <v>8</v>
      </c>
      <c r="K11" s="13">
        <f>C11/$O$2</f>
        <v>121.08333333333333</v>
      </c>
      <c r="L11" s="11">
        <f t="shared" si="0"/>
        <v>10</v>
      </c>
    </row>
    <row r="12" spans="1:15" ht="13.8" x14ac:dyDescent="0.25">
      <c r="A12" s="86" t="s">
        <v>22</v>
      </c>
      <c r="B12" s="87">
        <v>333</v>
      </c>
      <c r="C12" s="87">
        <v>1519</v>
      </c>
      <c r="D12" s="95">
        <v>4.5999999999999996</v>
      </c>
      <c r="E12" s="87">
        <v>9</v>
      </c>
      <c r="F12" s="87">
        <v>34</v>
      </c>
      <c r="G12" s="87">
        <v>89</v>
      </c>
      <c r="H12" s="87">
        <v>7</v>
      </c>
      <c r="I12" s="87">
        <v>12</v>
      </c>
      <c r="J12" s="87">
        <v>5</v>
      </c>
      <c r="K12" s="13">
        <f>C12/$O$2</f>
        <v>126.58333333333333</v>
      </c>
      <c r="L12" s="11">
        <f t="shared" si="0"/>
        <v>11</v>
      </c>
    </row>
    <row r="13" spans="1:15" ht="13.8" x14ac:dyDescent="0.25">
      <c r="A13" s="86" t="s">
        <v>91</v>
      </c>
      <c r="B13" s="87">
        <v>329</v>
      </c>
      <c r="C13" s="87">
        <v>1525</v>
      </c>
      <c r="D13" s="95">
        <v>4.5999999999999996</v>
      </c>
      <c r="E13" s="87">
        <v>9</v>
      </c>
      <c r="F13" s="87">
        <v>35</v>
      </c>
      <c r="G13" s="87">
        <v>89</v>
      </c>
      <c r="H13" s="87">
        <v>4</v>
      </c>
      <c r="I13" s="87">
        <v>8</v>
      </c>
      <c r="J13" s="87">
        <v>14</v>
      </c>
      <c r="K13" s="13">
        <f>C13/$O$2</f>
        <v>127.08333333333333</v>
      </c>
      <c r="L13" s="11">
        <f t="shared" si="0"/>
        <v>12</v>
      </c>
    </row>
    <row r="14" spans="1:15" ht="13.8" x14ac:dyDescent="0.25">
      <c r="A14" s="86" t="s">
        <v>24</v>
      </c>
      <c r="B14" s="87">
        <v>320</v>
      </c>
      <c r="C14" s="87">
        <v>1529</v>
      </c>
      <c r="D14" s="95">
        <v>4.8</v>
      </c>
      <c r="E14" s="87">
        <v>9</v>
      </c>
      <c r="F14" s="87">
        <v>54</v>
      </c>
      <c r="G14" s="87">
        <v>90</v>
      </c>
      <c r="H14" s="87">
        <v>3</v>
      </c>
      <c r="I14" s="87">
        <v>3</v>
      </c>
      <c r="J14" s="87">
        <v>6</v>
      </c>
      <c r="K14" s="13">
        <f>C14/$O$2</f>
        <v>127.41666666666667</v>
      </c>
      <c r="L14" s="11">
        <f t="shared" si="0"/>
        <v>13</v>
      </c>
    </row>
    <row r="15" spans="1:15" ht="13.8" x14ac:dyDescent="0.25">
      <c r="A15" s="86" t="s">
        <v>362</v>
      </c>
      <c r="B15" s="87">
        <v>273</v>
      </c>
      <c r="C15" s="87">
        <v>1403</v>
      </c>
      <c r="D15" s="95">
        <v>5.0999999999999996</v>
      </c>
      <c r="E15" s="87">
        <v>5</v>
      </c>
      <c r="F15" s="87">
        <v>57</v>
      </c>
      <c r="G15" s="87">
        <v>72</v>
      </c>
      <c r="H15" s="87">
        <v>5</v>
      </c>
      <c r="I15" s="87">
        <v>5</v>
      </c>
      <c r="J15" s="87">
        <v>7</v>
      </c>
      <c r="K15" s="13">
        <f>C15/11</f>
        <v>127.54545454545455</v>
      </c>
      <c r="L15" s="11">
        <f t="shared" si="0"/>
        <v>14</v>
      </c>
    </row>
    <row r="16" spans="1:15" ht="13.8" x14ac:dyDescent="0.25">
      <c r="A16" s="86" t="s">
        <v>363</v>
      </c>
      <c r="B16" s="87">
        <v>324</v>
      </c>
      <c r="C16" s="87">
        <v>1551</v>
      </c>
      <c r="D16" s="95">
        <v>4.8</v>
      </c>
      <c r="E16" s="87">
        <v>15</v>
      </c>
      <c r="F16" s="87">
        <v>47</v>
      </c>
      <c r="G16" s="87">
        <v>87</v>
      </c>
      <c r="H16" s="87">
        <v>5</v>
      </c>
      <c r="I16" s="87">
        <v>10</v>
      </c>
      <c r="J16" s="87">
        <v>11</v>
      </c>
      <c r="K16" s="13">
        <f>C16/$O$2</f>
        <v>129.25</v>
      </c>
      <c r="L16" s="11">
        <f t="shared" si="0"/>
        <v>15</v>
      </c>
    </row>
    <row r="17" spans="1:12" ht="13.8" x14ac:dyDescent="0.25">
      <c r="A17" s="86" t="s">
        <v>103</v>
      </c>
      <c r="B17" s="87">
        <v>341</v>
      </c>
      <c r="C17" s="87">
        <v>1579</v>
      </c>
      <c r="D17" s="95">
        <v>4.5999999999999996</v>
      </c>
      <c r="E17" s="87">
        <v>15</v>
      </c>
      <c r="F17" s="87">
        <v>64</v>
      </c>
      <c r="G17" s="87">
        <v>75</v>
      </c>
      <c r="H17" s="87">
        <v>3</v>
      </c>
      <c r="I17" s="87">
        <v>7</v>
      </c>
      <c r="J17" s="87">
        <v>8</v>
      </c>
      <c r="K17" s="13">
        <f>C17/$O$2</f>
        <v>131.58333333333334</v>
      </c>
      <c r="L17" s="11">
        <f t="shared" si="0"/>
        <v>16</v>
      </c>
    </row>
    <row r="18" spans="1:12" ht="13.8" x14ac:dyDescent="0.25">
      <c r="A18" s="86" t="s">
        <v>26</v>
      </c>
      <c r="B18" s="87">
        <v>280</v>
      </c>
      <c r="C18" s="87">
        <v>1471</v>
      </c>
      <c r="D18" s="95">
        <v>5.3</v>
      </c>
      <c r="E18" s="87">
        <v>13</v>
      </c>
      <c r="F18" s="87">
        <v>41</v>
      </c>
      <c r="G18" s="87">
        <v>79</v>
      </c>
      <c r="H18" s="87">
        <v>2</v>
      </c>
      <c r="I18" s="87">
        <v>5</v>
      </c>
      <c r="J18" s="87">
        <v>7</v>
      </c>
      <c r="K18" s="13">
        <f>C18/11</f>
        <v>133.72727272727272</v>
      </c>
      <c r="L18" s="11">
        <f t="shared" si="0"/>
        <v>17</v>
      </c>
    </row>
    <row r="19" spans="1:12" ht="13.8" x14ac:dyDescent="0.25">
      <c r="A19" s="86" t="s">
        <v>447</v>
      </c>
      <c r="B19" s="87">
        <v>340</v>
      </c>
      <c r="C19" s="87">
        <v>1636</v>
      </c>
      <c r="D19" s="95">
        <v>4.8</v>
      </c>
      <c r="E19" s="87">
        <v>23</v>
      </c>
      <c r="F19" s="87">
        <v>34</v>
      </c>
      <c r="G19" s="87">
        <v>104</v>
      </c>
      <c r="H19" s="87">
        <v>2</v>
      </c>
      <c r="I19" s="87">
        <v>3</v>
      </c>
      <c r="J19" s="87">
        <v>4</v>
      </c>
      <c r="K19" s="13">
        <f t="shared" ref="K19:K24" si="1">C19/$O$2</f>
        <v>136.33333333333334</v>
      </c>
      <c r="L19" s="11">
        <f t="shared" si="0"/>
        <v>18</v>
      </c>
    </row>
    <row r="20" spans="1:12" ht="13.8" x14ac:dyDescent="0.25">
      <c r="A20" s="86" t="s">
        <v>23</v>
      </c>
      <c r="B20" s="87">
        <v>324</v>
      </c>
      <c r="C20" s="87">
        <v>1682</v>
      </c>
      <c r="D20" s="95">
        <v>5.2</v>
      </c>
      <c r="E20" s="87">
        <v>14</v>
      </c>
      <c r="F20" s="87">
        <v>41</v>
      </c>
      <c r="G20" s="87">
        <v>89</v>
      </c>
      <c r="H20" s="87">
        <v>4</v>
      </c>
      <c r="I20" s="87">
        <v>7</v>
      </c>
      <c r="J20" s="87">
        <v>9</v>
      </c>
      <c r="K20" s="13">
        <f t="shared" si="1"/>
        <v>140.16666666666666</v>
      </c>
      <c r="L20" s="11">
        <f t="shared" si="0"/>
        <v>19</v>
      </c>
    </row>
    <row r="21" spans="1:12" ht="13.8" x14ac:dyDescent="0.25">
      <c r="A21" s="86" t="s">
        <v>92</v>
      </c>
      <c r="B21" s="87">
        <v>377</v>
      </c>
      <c r="C21" s="87">
        <v>1760</v>
      </c>
      <c r="D21" s="95">
        <v>4.7</v>
      </c>
      <c r="E21" s="87">
        <v>16</v>
      </c>
      <c r="F21" s="87">
        <v>41</v>
      </c>
      <c r="G21" s="87">
        <v>103</v>
      </c>
      <c r="H21" s="87">
        <v>7</v>
      </c>
      <c r="I21" s="87">
        <v>10</v>
      </c>
      <c r="J21" s="87">
        <v>7</v>
      </c>
      <c r="K21" s="13">
        <f t="shared" si="1"/>
        <v>146.66666666666666</v>
      </c>
      <c r="L21" s="11">
        <f t="shared" si="0"/>
        <v>20</v>
      </c>
    </row>
    <row r="22" spans="1:12" ht="13.8" x14ac:dyDescent="0.25">
      <c r="A22" s="86" t="s">
        <v>30</v>
      </c>
      <c r="B22" s="87">
        <v>359</v>
      </c>
      <c r="C22" s="87">
        <v>1795</v>
      </c>
      <c r="D22" s="95">
        <v>5</v>
      </c>
      <c r="E22" s="87">
        <v>19</v>
      </c>
      <c r="F22" s="87">
        <v>40</v>
      </c>
      <c r="G22" s="87">
        <v>106</v>
      </c>
      <c r="H22" s="87">
        <v>5</v>
      </c>
      <c r="I22" s="87">
        <v>9</v>
      </c>
      <c r="J22" s="87">
        <v>6</v>
      </c>
      <c r="K22" s="13">
        <f t="shared" si="1"/>
        <v>149.58333333333334</v>
      </c>
      <c r="L22" s="11">
        <f t="shared" si="0"/>
        <v>21</v>
      </c>
    </row>
    <row r="23" spans="1:12" ht="13.8" x14ac:dyDescent="0.25">
      <c r="A23" s="86" t="s">
        <v>360</v>
      </c>
      <c r="B23" s="87">
        <v>347</v>
      </c>
      <c r="C23" s="87">
        <v>1952</v>
      </c>
      <c r="D23" s="95">
        <v>5.6</v>
      </c>
      <c r="E23" s="87">
        <v>25</v>
      </c>
      <c r="F23" s="87">
        <v>69</v>
      </c>
      <c r="G23" s="87">
        <v>111</v>
      </c>
      <c r="H23" s="87">
        <v>2</v>
      </c>
      <c r="I23" s="87">
        <v>4</v>
      </c>
      <c r="J23" s="87">
        <v>9</v>
      </c>
      <c r="K23" s="13">
        <f t="shared" si="1"/>
        <v>162.66666666666666</v>
      </c>
      <c r="L23" s="11">
        <f t="shared" si="0"/>
        <v>22</v>
      </c>
    </row>
    <row r="24" spans="1:12" ht="13.8" x14ac:dyDescent="0.25">
      <c r="A24" s="86" t="s">
        <v>21</v>
      </c>
      <c r="B24" s="87">
        <v>356</v>
      </c>
      <c r="C24" s="87">
        <v>1956</v>
      </c>
      <c r="D24" s="95">
        <v>5.5</v>
      </c>
      <c r="E24" s="87">
        <v>10</v>
      </c>
      <c r="F24" s="87">
        <v>35</v>
      </c>
      <c r="G24" s="87">
        <v>109</v>
      </c>
      <c r="H24" s="87">
        <v>2</v>
      </c>
      <c r="I24" s="87">
        <v>2</v>
      </c>
      <c r="J24" s="87">
        <v>8</v>
      </c>
      <c r="K24" s="13">
        <f t="shared" si="1"/>
        <v>163</v>
      </c>
      <c r="L24" s="11">
        <f t="shared" si="0"/>
        <v>23</v>
      </c>
    </row>
    <row r="25" spans="1:12" ht="13.8" x14ac:dyDescent="0.25">
      <c r="A25" s="86" t="s">
        <v>364</v>
      </c>
      <c r="B25" s="87">
        <v>360</v>
      </c>
      <c r="C25" s="87">
        <v>1799</v>
      </c>
      <c r="D25" s="95">
        <v>5</v>
      </c>
      <c r="E25" s="87">
        <v>16</v>
      </c>
      <c r="F25" s="87">
        <v>45</v>
      </c>
      <c r="G25" s="87">
        <v>114</v>
      </c>
      <c r="H25" s="87">
        <v>5</v>
      </c>
      <c r="I25" s="87">
        <v>5</v>
      </c>
      <c r="J25" s="87">
        <v>10</v>
      </c>
      <c r="K25" s="13">
        <f t="shared" ref="K25" si="2">C25/$O$2</f>
        <v>149.91666666666666</v>
      </c>
      <c r="L25" s="11">
        <f t="shared" si="0"/>
        <v>24</v>
      </c>
    </row>
    <row r="26" spans="1:12" x14ac:dyDescent="0.25">
      <c r="A26" s="88" t="s">
        <v>32</v>
      </c>
      <c r="B26" s="89">
        <v>7515</v>
      </c>
      <c r="C26" s="89">
        <v>36572</v>
      </c>
      <c r="D26" s="96">
        <v>4.9000000000000004</v>
      </c>
      <c r="E26" s="89">
        <v>308</v>
      </c>
      <c r="F26" s="89">
        <v>1115</v>
      </c>
      <c r="G26" s="89">
        <v>2103</v>
      </c>
      <c r="H26" s="89">
        <v>88</v>
      </c>
      <c r="I26" s="89">
        <v>135</v>
      </c>
      <c r="J26" s="89">
        <v>188</v>
      </c>
      <c r="K26" s="13">
        <f t="shared" ref="K26" si="3">(C26/16)</f>
        <v>2285.75</v>
      </c>
    </row>
    <row r="27" spans="1:12" x14ac:dyDescent="0.25">
      <c r="A27" s="88" t="s">
        <v>33</v>
      </c>
      <c r="B27" s="89">
        <v>313</v>
      </c>
      <c r="C27" s="89">
        <v>1524</v>
      </c>
      <c r="D27" s="96">
        <v>4.9000000000000004</v>
      </c>
      <c r="E27" s="89">
        <v>13</v>
      </c>
      <c r="F27" s="89">
        <v>46</v>
      </c>
      <c r="G27" s="89">
        <v>88</v>
      </c>
      <c r="H27" s="89">
        <v>4</v>
      </c>
      <c r="I27" s="89">
        <v>6</v>
      </c>
      <c r="J27" s="89">
        <v>8</v>
      </c>
      <c r="K27" s="13">
        <f>C27/8</f>
        <v>190.5</v>
      </c>
    </row>
  </sheetData>
  <sortState ref="A2:K24">
    <sortCondition ref="K2:K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Games by Tm</vt:lpstr>
      <vt:lpstr>PF</vt:lpstr>
      <vt:lpstr>PA</vt:lpstr>
      <vt:lpstr>PF-PA</vt:lpstr>
      <vt:lpstr>Team OFF</vt:lpstr>
      <vt:lpstr>Team RUN OFF</vt:lpstr>
      <vt:lpstr>Team PASS OFF</vt:lpstr>
      <vt:lpstr>Team DEF</vt:lpstr>
      <vt:lpstr>Team RUN DEF</vt:lpstr>
      <vt:lpstr>Team PASS DEF</vt:lpstr>
      <vt:lpstr>TO</vt:lpstr>
      <vt:lpstr>QB</vt:lpstr>
      <vt:lpstr>RB</vt:lpstr>
      <vt:lpstr>WR</vt:lpstr>
      <vt:lpstr>'Team PASS DEF'!Team_20__20Defensive_20Passing</vt:lpstr>
      <vt:lpstr>'Team RUN DEF'!Team_20__20Defensive_20Rushing</vt:lpstr>
      <vt:lpstr>PA!Team_20__20Defensive_20Scoring</vt:lpstr>
      <vt:lpstr>'Team DEF'!Team_20__20Defensive_20Yardage</vt:lpstr>
      <vt:lpstr>'Team PASS OFF'!Team_20__20Offensive_20Passing</vt:lpstr>
      <vt:lpstr>'Team RUN OFF'!Team_20__20Offensive_20Rushing</vt:lpstr>
      <vt:lpstr>PF!Team_20__20Offensive_20Scoring</vt:lpstr>
      <vt:lpstr>'Team OFF'!Team_20__20Offensive_20Yardage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</dc:creator>
  <cp:lastModifiedBy>Tom C</cp:lastModifiedBy>
  <dcterms:created xsi:type="dcterms:W3CDTF">2015-05-22T18:44:01Z</dcterms:created>
  <dcterms:modified xsi:type="dcterms:W3CDTF">2020-05-16T14:36:23Z</dcterms:modified>
</cp:coreProperties>
</file>