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Pages\"/>
    </mc:Choice>
  </mc:AlternateContent>
  <xr:revisionPtr revIDLastSave="0" documentId="13_ncr:1_{E80527AD-4E2E-40FA-9499-37E895691B9F}" xr6:coauthVersionLast="47" xr6:coauthVersionMax="47" xr10:uidLastSave="{00000000-0000-0000-0000-000000000000}"/>
  <bookViews>
    <workbookView xWindow="-120" yWindow="-120" windowWidth="29040" windowHeight="15840" xr2:uid="{30DEF472-A470-409F-B5BB-EFD2C4681022}"/>
  </bookViews>
  <sheets>
    <sheet name="TeamPreview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J27" i="1"/>
  <c r="E26" i="1"/>
  <c r="B26" i="1"/>
  <c r="E25" i="1"/>
  <c r="B25" i="1"/>
  <c r="E24" i="1" l="1"/>
  <c r="B24" i="1"/>
  <c r="E21" i="1"/>
  <c r="B21" i="1"/>
  <c r="E19" i="1"/>
  <c r="B19" i="1"/>
  <c r="E18" i="1"/>
  <c r="B18" i="1"/>
  <c r="E17" i="1"/>
  <c r="B17" i="1"/>
  <c r="E16" i="1" l="1"/>
  <c r="B16" i="1"/>
  <c r="E20" i="1"/>
  <c r="B20" i="1"/>
  <c r="E23" i="1"/>
  <c r="B23" i="1"/>
  <c r="E22" i="1"/>
  <c r="B22" i="1"/>
  <c r="E15" i="1"/>
  <c r="B15" i="1"/>
  <c r="E14" i="1"/>
  <c r="B14" i="1"/>
  <c r="E13" i="1" l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E3" i="1" l="1"/>
  <c r="B3" i="1"/>
</calcChain>
</file>

<file path=xl/sharedStrings.xml><?xml version="1.0" encoding="utf-8"?>
<sst xmlns="http://schemas.openxmlformats.org/spreadsheetml/2006/main" count="84" uniqueCount="83">
  <si>
    <t>Ratings</t>
  </si>
  <si>
    <t>Pass Rush/Block = add up all 5 OL pass block ratings (counting a 7 as a 9) and 4 DL pass rush ratings (or 3 DL pass rush ratings and 1/3 of best LB pass rush rating)</t>
  </si>
  <si>
    <t>Pass Rush/Block</t>
  </si>
  <si>
    <t>QB</t>
  </si>
  <si>
    <t>RBs</t>
  </si>
  <si>
    <t>Receivers</t>
  </si>
  <si>
    <t>Special Teams</t>
  </si>
  <si>
    <t>ARI</t>
  </si>
  <si>
    <t>CHI</t>
  </si>
  <si>
    <t>CIN</t>
  </si>
  <si>
    <t>DAL</t>
  </si>
  <si>
    <t>DET</t>
  </si>
  <si>
    <t>GB</t>
  </si>
  <si>
    <t>HOU</t>
  </si>
  <si>
    <t>KC</t>
  </si>
  <si>
    <t>LAC</t>
  </si>
  <si>
    <t>LAR</t>
  </si>
  <si>
    <t>MIA</t>
  </si>
  <si>
    <t>MIN</t>
  </si>
  <si>
    <t>NYG</t>
  </si>
  <si>
    <t>PIT</t>
  </si>
  <si>
    <t>SF</t>
  </si>
  <si>
    <t>SEA</t>
  </si>
  <si>
    <t>Receivers and Special Teams = subjective 0-10 rating</t>
  </si>
  <si>
    <t>NYJ</t>
  </si>
  <si>
    <t>TB</t>
  </si>
  <si>
    <t>TEN</t>
  </si>
  <si>
    <t>Ratings = add up all 5 OL run block ratings with 4 DL run defense ratings (or 3 DL run defense ratings), average of TE and 2nd TE or BB run block rating, 3 LB pass defense ratings (or 2 OLB pass defense ratings and average of run and pass defense rating for each of 2 ILB), and 4 DB pass defense ratings (a 0 counts as a 3)</t>
  </si>
  <si>
    <t>This does not count pass rushers on the bench or pass rushing LBs from a 4-3 defense.</t>
  </si>
  <si>
    <t>Rank</t>
  </si>
  <si>
    <t>#21 Goff</t>
  </si>
  <si>
    <t>#32 N.Foles</t>
  </si>
  <si>
    <t>BAL</t>
  </si>
  <si>
    <t>CLE</t>
  </si>
  <si>
    <t>JAX</t>
  </si>
  <si>
    <t>NO</t>
  </si>
  <si>
    <t>WAS</t>
  </si>
  <si>
    <t>#29 Z.Moss and #40 L.Fournette</t>
  </si>
  <si>
    <t>#27 T.Hill</t>
  </si>
  <si>
    <t>#35 J.McKissic  and #52 S.Ahmed</t>
  </si>
  <si>
    <t>#10 J.Robinson and #36 A.Ekeler</t>
  </si>
  <si>
    <t>#17 J.Jacobs and #39 Da.Johnson</t>
  </si>
  <si>
    <t>#13 M.Sanders and #18 E.Elliott</t>
  </si>
  <si>
    <t>#9 D.Prescott</t>
  </si>
  <si>
    <t>#17 K.Murray</t>
  </si>
  <si>
    <t>#50 D.Swift and #51 T.Pollard</t>
  </si>
  <si>
    <t>#38 S.Darnold</t>
  </si>
  <si>
    <t>#37 C.Akers and #48 J.Mixon</t>
  </si>
  <si>
    <t>#11 G.Minshew</t>
  </si>
  <si>
    <t>#30 A.Morris and #34 M.Davis</t>
  </si>
  <si>
    <t>#12 T.Brady</t>
  </si>
  <si>
    <t>#2 D.Henry and #70 De.Freeman</t>
  </si>
  <si>
    <t>#15 M.Stafford</t>
  </si>
  <si>
    <t>#12 D.Cook and #26 D.Henderson</t>
  </si>
  <si>
    <t>#2 A.Rodgers</t>
  </si>
  <si>
    <t>#15 W.Gallman and #31 A.Peterson</t>
  </si>
  <si>
    <t>#24 R.Fitzpatrick</t>
  </si>
  <si>
    <t>#24 D.Singletary and #38 M.Gordon</t>
  </si>
  <si>
    <t>#3 P.Mahomes</t>
  </si>
  <si>
    <t>#1 G.Edwards and #21 B.Scott</t>
  </si>
  <si>
    <t>#13 D.Brees</t>
  </si>
  <si>
    <t>#10 M.Ryan</t>
  </si>
  <si>
    <t>#11 S.Michel and #28 R.Jones</t>
  </si>
  <si>
    <t>#6 R.Wilson</t>
  </si>
  <si>
    <t>#8 C.Carson and #19 J.Wilson</t>
  </si>
  <si>
    <t>#7 D.Carr</t>
  </si>
  <si>
    <t>#7 L.Murray and #9 J.Dobbins</t>
  </si>
  <si>
    <t>#4 J.Allen</t>
  </si>
  <si>
    <t>#3 J.Taylor and #72 G.Bernard</t>
  </si>
  <si>
    <t>#5 J.Herbert</t>
  </si>
  <si>
    <t>#44 M.Gaskin and #59 K.Johnson</t>
  </si>
  <si>
    <t>#8 R.Tannehill</t>
  </si>
  <si>
    <t>#4 N.Chubb and #23 A.Jones</t>
  </si>
  <si>
    <t>#1 D.Watson</t>
  </si>
  <si>
    <t>#6 D.Harris and #20 R.Mostert</t>
  </si>
  <si>
    <t>#19 T.Bridgewater</t>
  </si>
  <si>
    <t>#14 K.Hunt and #49 P.Lindsay</t>
  </si>
  <si>
    <t>#22 C.Beathard</t>
  </si>
  <si>
    <t>#16 A.Mattison and #27 J.Williams</t>
  </si>
  <si>
    <t>#18 L.Jackson</t>
  </si>
  <si>
    <t>#5 A.Kamara and #64 J.Jackson</t>
  </si>
  <si>
    <t>#22 D.Montgomery and #69 L.Perine</t>
  </si>
  <si>
    <t>#16 P.Rivers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</si>
</sst>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2">
    <cellStyle name="Normal" xfId="0" builtinId="0"/>
    <cellStyle name="Normal 2" xfId="1" xr:uid="{B8B99DA8-4A6F-412A-B6F5-F0D3136DF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9E75-180D-4762-8066-D05920061D59}">
  <dimension ref="A2:K33"/>
  <sheetViews>
    <sheetView tabSelected="1" workbookViewId="0">
      <selection activeCell="A2" sqref="A2"/>
    </sheetView>
  </sheetViews>
  <sheetFormatPr defaultRowHeight="15" x14ac:dyDescent="0.25"/>
  <cols>
    <col min="3" max="3" width="3" style="4" bestFit="1" customWidth="1"/>
    <col min="4" max="4" width="3" style="4" customWidth="1"/>
    <col min="5" max="5" width="15.28515625" bestFit="1" customWidth="1"/>
    <col min="6" max="6" width="3" style="4" bestFit="1" customWidth="1"/>
    <col min="7" max="7" width="3" style="4" customWidth="1"/>
    <col min="8" max="8" width="19.5703125" bestFit="1" customWidth="1"/>
    <col min="9" max="9" width="35.85546875" bestFit="1" customWidth="1"/>
    <col min="10" max="10" width="9.5703125" style="2" bestFit="1" customWidth="1"/>
    <col min="11" max="11" width="13.5703125" style="2" bestFit="1" customWidth="1"/>
  </cols>
  <sheetData>
    <row r="2" spans="1:11" x14ac:dyDescent="0.25">
      <c r="B2" t="s">
        <v>0</v>
      </c>
      <c r="C2" s="4" t="s">
        <v>29</v>
      </c>
      <c r="E2" t="s">
        <v>2</v>
      </c>
      <c r="F2" s="4" t="s">
        <v>29</v>
      </c>
      <c r="H2" t="s">
        <v>3</v>
      </c>
      <c r="I2" t="s">
        <v>4</v>
      </c>
      <c r="J2" s="2" t="s">
        <v>5</v>
      </c>
      <c r="K2" s="2" t="s">
        <v>6</v>
      </c>
    </row>
    <row r="3" spans="1:11" x14ac:dyDescent="0.25">
      <c r="A3" s="1" t="s">
        <v>7</v>
      </c>
      <c r="B3" s="3">
        <f>6+4+6+5+6+3+5+5+4+3+4+5.5+3+6+4+4+5</f>
        <v>78.5</v>
      </c>
      <c r="C3" s="5">
        <v>8</v>
      </c>
      <c r="D3" s="5"/>
      <c r="E3" s="3">
        <f>5+3+5+3+9+8+4+6+2.3</f>
        <v>45.3</v>
      </c>
      <c r="F3" s="5">
        <v>14</v>
      </c>
      <c r="G3" s="5"/>
      <c r="H3" t="s">
        <v>30</v>
      </c>
      <c r="I3" t="s">
        <v>37</v>
      </c>
      <c r="J3" s="3">
        <v>4</v>
      </c>
      <c r="K3" s="3">
        <v>5</v>
      </c>
    </row>
    <row r="4" spans="1:11" x14ac:dyDescent="0.25">
      <c r="A4" s="1" t="s">
        <v>32</v>
      </c>
      <c r="B4" s="3">
        <f>5+3+3+3+6+4.5+4+5+3+4+4+4+6+3+4+4+4</f>
        <v>69.5</v>
      </c>
      <c r="C4" s="5">
        <v>22</v>
      </c>
      <c r="D4" s="5"/>
      <c r="E4" s="3">
        <f>9+3+2+0+9+4+5+6+6</f>
        <v>44</v>
      </c>
      <c r="F4" s="5">
        <v>18</v>
      </c>
      <c r="G4" s="5"/>
      <c r="H4" t="s">
        <v>38</v>
      </c>
      <c r="I4" t="s">
        <v>39</v>
      </c>
      <c r="J4" s="3">
        <v>5</v>
      </c>
      <c r="K4" s="3">
        <v>3</v>
      </c>
    </row>
    <row r="5" spans="1:11" x14ac:dyDescent="0.25">
      <c r="A5" s="1" t="s">
        <v>8</v>
      </c>
      <c r="B5" s="3">
        <f>5+4+4+3+5+3.5+4+0+6+3+3+4.5+3+4+4+4+4</f>
        <v>64</v>
      </c>
      <c r="C5" s="5">
        <v>24</v>
      </c>
      <c r="D5" s="5"/>
      <c r="E5" s="3">
        <f>9+4+3+5+4+9+2+14+3.7</f>
        <v>53.7</v>
      </c>
      <c r="F5" s="5">
        <v>10</v>
      </c>
      <c r="G5" s="5"/>
      <c r="H5" t="s">
        <v>31</v>
      </c>
      <c r="I5" t="s">
        <v>40</v>
      </c>
      <c r="J5" s="3">
        <v>5</v>
      </c>
      <c r="K5" s="3">
        <v>4</v>
      </c>
    </row>
    <row r="6" spans="1:11" x14ac:dyDescent="0.25">
      <c r="A6" s="1" t="s">
        <v>9</v>
      </c>
      <c r="B6" s="3">
        <f>5+4+6+4+5+4.5+5+4+4+4+3+3+4+4+4+5+6</f>
        <v>74.5</v>
      </c>
      <c r="C6" s="5">
        <v>13</v>
      </c>
      <c r="D6" s="5"/>
      <c r="E6" s="3">
        <f>9+5+9+2+4+5+0+4+3</f>
        <v>41</v>
      </c>
      <c r="F6" s="5">
        <v>21</v>
      </c>
      <c r="G6" s="5"/>
      <c r="H6" t="s">
        <v>61</v>
      </c>
      <c r="I6" t="s">
        <v>41</v>
      </c>
      <c r="J6" s="3">
        <v>3</v>
      </c>
      <c r="K6" s="3">
        <v>3</v>
      </c>
    </row>
    <row r="7" spans="1:11" x14ac:dyDescent="0.25">
      <c r="A7" s="1" t="s">
        <v>33</v>
      </c>
      <c r="B7" s="3">
        <f>6+4+5+6+4+4+6+4+6+3+3.5+5+4+4+4+4+6</f>
        <v>78.5</v>
      </c>
      <c r="C7" s="5">
        <v>9</v>
      </c>
      <c r="D7" s="5"/>
      <c r="E7" s="3">
        <f>9+5+9+9+4+6+0+14+3</f>
        <v>59</v>
      </c>
      <c r="F7" s="5">
        <v>4</v>
      </c>
      <c r="G7" s="5"/>
      <c r="H7" t="s">
        <v>43</v>
      </c>
      <c r="I7" t="s">
        <v>42</v>
      </c>
      <c r="J7" s="3">
        <v>3</v>
      </c>
      <c r="K7" s="3">
        <v>5</v>
      </c>
    </row>
    <row r="8" spans="1:11" x14ac:dyDescent="0.25">
      <c r="A8" s="1" t="s">
        <v>10</v>
      </c>
      <c r="B8" s="3">
        <f>6+5+4+4+4+5.5+3+5+5+4+4+4.5+4+4+4+3+4</f>
        <v>73</v>
      </c>
      <c r="C8" s="5">
        <v>16</v>
      </c>
      <c r="D8" s="5"/>
      <c r="E8" s="3">
        <f>9+4+5+5+2+10+0+5+2</f>
        <v>42</v>
      </c>
      <c r="F8" s="5">
        <v>20</v>
      </c>
      <c r="G8" s="5"/>
      <c r="H8" t="s">
        <v>44</v>
      </c>
      <c r="I8" t="s">
        <v>45</v>
      </c>
      <c r="J8" s="3">
        <v>9</v>
      </c>
      <c r="K8" s="3">
        <v>5</v>
      </c>
    </row>
    <row r="9" spans="1:11" x14ac:dyDescent="0.25">
      <c r="A9" s="1" t="s">
        <v>11</v>
      </c>
      <c r="B9" s="3">
        <f>4+5+4+4+4+4.5+4+4+4+3+4+6+3+4+5+4+4</f>
        <v>70.5</v>
      </c>
      <c r="C9" s="5">
        <v>20</v>
      </c>
      <c r="D9" s="5"/>
      <c r="E9" s="3">
        <f>5+5+5+5+5+9+3+3+5</f>
        <v>45</v>
      </c>
      <c r="F9" s="5">
        <v>16</v>
      </c>
      <c r="G9" s="5"/>
      <c r="H9" t="s">
        <v>46</v>
      </c>
      <c r="I9" t="s">
        <v>47</v>
      </c>
      <c r="J9" s="3">
        <v>3</v>
      </c>
      <c r="K9" s="3">
        <v>7</v>
      </c>
    </row>
    <row r="10" spans="1:11" x14ac:dyDescent="0.25">
      <c r="A10" s="1" t="s">
        <v>12</v>
      </c>
      <c r="B10" s="3">
        <f>5+5+4+3+6+5+5+6+5+6+5+5+5+6+4+5+5</f>
        <v>85</v>
      </c>
      <c r="C10" s="5">
        <v>4</v>
      </c>
      <c r="D10" s="5"/>
      <c r="E10" s="3">
        <f>9+4+4+9+4+9+10+3+10</f>
        <v>62</v>
      </c>
      <c r="F10" s="5">
        <v>1</v>
      </c>
      <c r="G10" s="5"/>
      <c r="H10" t="s">
        <v>48</v>
      </c>
      <c r="I10" t="s">
        <v>49</v>
      </c>
      <c r="J10" s="3">
        <v>7</v>
      </c>
      <c r="K10" s="3">
        <v>6</v>
      </c>
    </row>
    <row r="11" spans="1:11" x14ac:dyDescent="0.25">
      <c r="A11" s="1" t="s">
        <v>13</v>
      </c>
      <c r="B11" s="3">
        <f>4+4+5+5+5+4.5+6+5+4+4+4+4+4+5+4+5+5</f>
        <v>77.5</v>
      </c>
      <c r="C11" s="5">
        <v>10</v>
      </c>
      <c r="D11" s="5"/>
      <c r="E11" s="3">
        <f>4+5+9+9+9+8+3+3+5</f>
        <v>55</v>
      </c>
      <c r="F11" s="5">
        <v>8</v>
      </c>
      <c r="G11" s="5"/>
      <c r="H11" t="s">
        <v>50</v>
      </c>
      <c r="I11" t="s">
        <v>51</v>
      </c>
      <c r="J11" s="3">
        <v>6</v>
      </c>
      <c r="K11" s="3">
        <v>5</v>
      </c>
    </row>
    <row r="12" spans="1:11" x14ac:dyDescent="0.25">
      <c r="A12" s="1" t="s">
        <v>34</v>
      </c>
      <c r="B12" s="3">
        <f>6+5+4+6+4+4.5+4+5+5+4+5.5+6+4+5+6+6+4</f>
        <v>84</v>
      </c>
      <c r="C12" s="5">
        <v>5</v>
      </c>
      <c r="D12" s="5"/>
      <c r="E12" s="3">
        <f>5+3+9+9+9+9+2+8+1</f>
        <v>55</v>
      </c>
      <c r="F12" s="5">
        <v>7</v>
      </c>
      <c r="G12" s="5"/>
      <c r="H12" t="s">
        <v>52</v>
      </c>
      <c r="I12" t="s">
        <v>53</v>
      </c>
      <c r="J12" s="3">
        <v>8</v>
      </c>
      <c r="K12" s="3">
        <v>7</v>
      </c>
    </row>
    <row r="13" spans="1:11" x14ac:dyDescent="0.25">
      <c r="A13" s="1" t="s">
        <v>14</v>
      </c>
      <c r="B13" s="3">
        <f>5+5+5+3+6+4.5+4+5+3+3+4+3.5+3+5+4+3+4</f>
        <v>70</v>
      </c>
      <c r="C13" s="5">
        <v>21</v>
      </c>
      <c r="D13" s="5"/>
      <c r="E13" s="3">
        <f>9+9+2+0+9+2+2+13+6.3</f>
        <v>52.3</v>
      </c>
      <c r="F13" s="5">
        <v>12</v>
      </c>
      <c r="G13" s="5"/>
      <c r="H13" t="s">
        <v>54</v>
      </c>
      <c r="I13" t="s">
        <v>55</v>
      </c>
      <c r="J13" s="3">
        <v>2</v>
      </c>
      <c r="K13" s="3">
        <v>8</v>
      </c>
    </row>
    <row r="14" spans="1:11" x14ac:dyDescent="0.25">
      <c r="A14" s="1" t="s">
        <v>15</v>
      </c>
      <c r="B14" s="3">
        <f>3+6+4+5+3+4+5+6+6+6+4+4+5+5+5+4+5</f>
        <v>80</v>
      </c>
      <c r="C14" s="5">
        <v>6</v>
      </c>
      <c r="D14" s="5"/>
      <c r="E14" s="3">
        <f>3+3+3+5+5+13+5+11+13</f>
        <v>61</v>
      </c>
      <c r="F14" s="5">
        <v>2</v>
      </c>
      <c r="G14" s="5"/>
      <c r="H14" t="s">
        <v>56</v>
      </c>
      <c r="I14" t="s">
        <v>57</v>
      </c>
      <c r="J14" s="3">
        <v>4</v>
      </c>
      <c r="K14" s="3">
        <v>8</v>
      </c>
    </row>
    <row r="15" spans="1:11" x14ac:dyDescent="0.25">
      <c r="A15" s="1" t="s">
        <v>16</v>
      </c>
      <c r="B15" s="3">
        <f>4+5+5+6+5+5+3+4+3+5+4.5+3.5+5+5+4+5+4</f>
        <v>76</v>
      </c>
      <c r="C15" s="5">
        <v>11</v>
      </c>
      <c r="D15" s="5"/>
      <c r="E15" s="3">
        <f>9+5+5+5+9+7+2+11+1.7</f>
        <v>54.7</v>
      </c>
      <c r="F15" s="5">
        <v>9</v>
      </c>
      <c r="G15" s="5"/>
      <c r="H15" t="s">
        <v>58</v>
      </c>
      <c r="I15" t="s">
        <v>59</v>
      </c>
      <c r="J15" s="3">
        <v>7</v>
      </c>
      <c r="K15" s="3">
        <v>6</v>
      </c>
    </row>
    <row r="16" spans="1:11" x14ac:dyDescent="0.25">
      <c r="A16" s="1" t="s">
        <v>17</v>
      </c>
      <c r="B16" s="3">
        <f>4+4+5+6+5+4+4+4+3+3+4.5+4+4+4+4+5+5</f>
        <v>72.5</v>
      </c>
      <c r="C16" s="5">
        <v>18</v>
      </c>
      <c r="D16" s="5"/>
      <c r="E16" s="3">
        <f>5+3+4+9+9+3+5+4+3.3</f>
        <v>45.3</v>
      </c>
      <c r="F16" s="5">
        <v>15</v>
      </c>
      <c r="G16" s="5"/>
      <c r="H16" t="s">
        <v>67</v>
      </c>
      <c r="I16" t="s">
        <v>68</v>
      </c>
      <c r="J16" s="3">
        <v>2</v>
      </c>
      <c r="K16" s="3">
        <v>4</v>
      </c>
    </row>
    <row r="17" spans="1:11" x14ac:dyDescent="0.25">
      <c r="A17" s="1" t="s">
        <v>18</v>
      </c>
      <c r="B17" s="3">
        <f>4+4+4+4+3+3.5+4+4+5+4+3+4+3+4+4+6+4</f>
        <v>67.5</v>
      </c>
      <c r="C17" s="5">
        <v>23</v>
      </c>
      <c r="D17" s="5"/>
      <c r="E17" s="3">
        <f>4+3+9+5+4+4+2+2+0</f>
        <v>33</v>
      </c>
      <c r="F17" s="5">
        <v>24</v>
      </c>
      <c r="G17" s="5"/>
      <c r="H17" t="s">
        <v>69</v>
      </c>
      <c r="I17" t="s">
        <v>70</v>
      </c>
      <c r="J17" s="3">
        <v>5</v>
      </c>
      <c r="K17" s="3">
        <v>6</v>
      </c>
    </row>
    <row r="18" spans="1:11" x14ac:dyDescent="0.25">
      <c r="A18" s="1" t="s">
        <v>35</v>
      </c>
      <c r="B18" s="3">
        <f>4+5+4+4+5+4.5+5+4+3+4+4+3.5+4+4+5+5+4</f>
        <v>72</v>
      </c>
      <c r="C18" s="5">
        <v>19</v>
      </c>
      <c r="D18" s="5"/>
      <c r="E18" s="3">
        <f>5+5+9+5+5+3+7+15+4.7</f>
        <v>58.7</v>
      </c>
      <c r="F18" s="5">
        <v>5</v>
      </c>
      <c r="G18" s="5"/>
      <c r="H18" t="s">
        <v>71</v>
      </c>
      <c r="I18" t="s">
        <v>72</v>
      </c>
      <c r="J18" s="3">
        <v>7</v>
      </c>
      <c r="K18" s="3">
        <v>9</v>
      </c>
    </row>
    <row r="19" spans="1:11" x14ac:dyDescent="0.25">
      <c r="A19" s="1" t="s">
        <v>19</v>
      </c>
      <c r="B19" s="3">
        <f>5+5+5+4+4+4+5+5+5+4+4+5+3+5+6+5+6</f>
        <v>80</v>
      </c>
      <c r="C19" s="5">
        <v>7</v>
      </c>
      <c r="D19" s="5"/>
      <c r="E19" s="3">
        <f>9+5+9+9+9+2+4+8+6</f>
        <v>61</v>
      </c>
      <c r="F19" s="5">
        <v>3</v>
      </c>
      <c r="G19" s="5"/>
      <c r="H19" t="s">
        <v>73</v>
      </c>
      <c r="I19" t="s">
        <v>74</v>
      </c>
      <c r="J19" s="3">
        <v>5</v>
      </c>
      <c r="K19" s="3">
        <v>5</v>
      </c>
    </row>
    <row r="20" spans="1:11" x14ac:dyDescent="0.25">
      <c r="A20" s="1" t="s">
        <v>24</v>
      </c>
      <c r="B20" s="3">
        <f>6+6+6+6+4+4+5+5+6+5+6+5.5+6+5+6+6+6</f>
        <v>93.5</v>
      </c>
      <c r="C20" s="5">
        <v>1</v>
      </c>
      <c r="D20" s="5"/>
      <c r="E20" s="3">
        <f>9+5+9+4+9+4+2+13+1.3</f>
        <v>56.3</v>
      </c>
      <c r="F20" s="5">
        <v>6</v>
      </c>
      <c r="G20" s="5"/>
      <c r="H20" t="s">
        <v>65</v>
      </c>
      <c r="I20" t="s">
        <v>66</v>
      </c>
      <c r="J20" s="3">
        <v>8</v>
      </c>
      <c r="K20" s="3">
        <v>7</v>
      </c>
    </row>
    <row r="21" spans="1:11" x14ac:dyDescent="0.25">
      <c r="A21" s="1" t="s">
        <v>20</v>
      </c>
      <c r="B21" s="3">
        <f>4+4+6+3+4+4.5+6+5+3+4+4.5+4.5+4+4+5+5+5</f>
        <v>75.5</v>
      </c>
      <c r="C21" s="5">
        <v>12</v>
      </c>
      <c r="D21" s="5"/>
      <c r="E21" s="3">
        <f>5+3+4+5+9+8+0+7+2.3</f>
        <v>43.3</v>
      </c>
      <c r="F21" s="5">
        <v>19</v>
      </c>
      <c r="G21" s="5"/>
      <c r="H21" t="s">
        <v>75</v>
      </c>
      <c r="I21" t="s">
        <v>76</v>
      </c>
      <c r="J21" s="3">
        <v>5</v>
      </c>
      <c r="K21" s="3">
        <v>5</v>
      </c>
    </row>
    <row r="22" spans="1:11" x14ac:dyDescent="0.25">
      <c r="A22" s="1" t="s">
        <v>21</v>
      </c>
      <c r="B22" s="3">
        <f>4+6+5+5+6+4.5+6+5+5+5+4.5+4+6+6+6+6+4</f>
        <v>88</v>
      </c>
      <c r="C22" s="5">
        <v>2</v>
      </c>
      <c r="D22" s="5"/>
      <c r="E22" s="3">
        <f>5+9+4+9+5+5+9+3+2</f>
        <v>51</v>
      </c>
      <c r="F22" s="5">
        <v>13</v>
      </c>
      <c r="G22" s="5"/>
      <c r="H22" t="s">
        <v>60</v>
      </c>
      <c r="I22" t="s">
        <v>62</v>
      </c>
      <c r="J22" s="3">
        <v>7</v>
      </c>
      <c r="K22" s="3">
        <v>5</v>
      </c>
    </row>
    <row r="23" spans="1:11" x14ac:dyDescent="0.25">
      <c r="A23" s="1" t="s">
        <v>22</v>
      </c>
      <c r="B23" s="3">
        <f>5+5+6+4+6+5+5+6+6+3+6+4+5+5+5+5+5</f>
        <v>86</v>
      </c>
      <c r="C23" s="5">
        <v>3</v>
      </c>
      <c r="D23" s="5"/>
      <c r="E23" s="3">
        <f>5+0+9+4+9+3+3+1+3.3</f>
        <v>37.299999999999997</v>
      </c>
      <c r="F23" s="5">
        <v>22</v>
      </c>
      <c r="G23" s="5"/>
      <c r="H23" t="s">
        <v>63</v>
      </c>
      <c r="I23" t="s">
        <v>64</v>
      </c>
      <c r="J23" s="3">
        <v>8</v>
      </c>
      <c r="K23" s="3">
        <v>5</v>
      </c>
    </row>
    <row r="24" spans="1:11" x14ac:dyDescent="0.25">
      <c r="A24" s="1" t="s">
        <v>25</v>
      </c>
      <c r="B24" s="3">
        <f>5+5+5+4+4+4+5+3+6+3+5+3+3+3+5+4+6</f>
        <v>73</v>
      </c>
      <c r="C24" s="5">
        <v>17</v>
      </c>
      <c r="D24" s="5"/>
      <c r="E24" s="3">
        <f>9+2+4+3+5+6+2+4+2</f>
        <v>37</v>
      </c>
      <c r="F24" s="5">
        <v>23</v>
      </c>
      <c r="G24" s="5"/>
      <c r="H24" t="s">
        <v>77</v>
      </c>
      <c r="I24" t="s">
        <v>78</v>
      </c>
      <c r="J24" s="3">
        <v>2</v>
      </c>
      <c r="K24" s="3">
        <v>4</v>
      </c>
    </row>
    <row r="25" spans="1:11" x14ac:dyDescent="0.25">
      <c r="A25" s="1" t="s">
        <v>26</v>
      </c>
      <c r="B25" s="3">
        <f>4+3+5+6+6+3+5+6+5+4+4+4+4+6+3+3+3</f>
        <v>74</v>
      </c>
      <c r="C25" s="5">
        <v>14</v>
      </c>
      <c r="D25" s="5"/>
      <c r="E25" s="3">
        <f>4+4+5+9+5+6+2+10+7.3</f>
        <v>52.3</v>
      </c>
      <c r="F25" s="5">
        <v>11</v>
      </c>
      <c r="G25" s="5"/>
      <c r="H25" t="s">
        <v>79</v>
      </c>
      <c r="I25" t="s">
        <v>80</v>
      </c>
      <c r="J25" s="3">
        <v>7</v>
      </c>
      <c r="K25" s="3">
        <v>4</v>
      </c>
    </row>
    <row r="26" spans="1:11" x14ac:dyDescent="0.25">
      <c r="A26" s="1" t="s">
        <v>36</v>
      </c>
      <c r="B26" s="3">
        <f>5+4+5+4+4+4.5+6+4+4+5+3+4+4+4+4+5+4</f>
        <v>73.5</v>
      </c>
      <c r="C26" s="5">
        <v>15</v>
      </c>
      <c r="D26" s="5"/>
      <c r="E26" s="3">
        <f>9+4+5+4+9+8+2+0+3</f>
        <v>44</v>
      </c>
      <c r="F26" s="5">
        <v>17</v>
      </c>
      <c r="G26" s="5"/>
      <c r="H26" t="s">
        <v>82</v>
      </c>
      <c r="I26" t="s">
        <v>81</v>
      </c>
      <c r="J26" s="3">
        <v>7</v>
      </c>
      <c r="K26" s="3">
        <v>7</v>
      </c>
    </row>
    <row r="27" spans="1:11" x14ac:dyDescent="0.25">
      <c r="J27" s="3">
        <f>AVERAGE(J3:J26)</f>
        <v>5.375</v>
      </c>
      <c r="K27" s="3">
        <f>AVERAGE(K3:K26)</f>
        <v>5.541666666666667</v>
      </c>
    </row>
    <row r="29" spans="1:11" x14ac:dyDescent="0.25">
      <c r="A29" t="s">
        <v>27</v>
      </c>
    </row>
    <row r="30" spans="1:11" x14ac:dyDescent="0.25">
      <c r="A30" t="s">
        <v>1</v>
      </c>
    </row>
    <row r="31" spans="1:11" x14ac:dyDescent="0.25">
      <c r="A31" t="s">
        <v>23</v>
      </c>
    </row>
    <row r="33" spans="1:1" x14ac:dyDescent="0.25">
      <c r="A33" t="s">
        <v>28</v>
      </c>
    </row>
  </sheetData>
  <sortState xmlns:xlrd2="http://schemas.microsoft.com/office/spreadsheetml/2017/richdata2" ref="A3:K26">
    <sortCondition ref="A3:A2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TeamPreviews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 Berro</cp:lastModifiedBy>
  <dcterms:created xsi:type="dcterms:W3CDTF">2020-02-22T19:57:54Z</dcterms:created>
  <dcterms:modified xsi:type="dcterms:W3CDTF">2022-02-11T19:52:09Z</dcterms:modified>
</cp:coreProperties>
</file>